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3360" yWindow="2745" windowWidth="17760" windowHeight="4020"/>
  </bookViews>
  <sheets>
    <sheet name="H3 Regression two days returns" sheetId="9" r:id="rId1"/>
    <sheet name="H3 Regression equity like" sheetId="16" r:id="rId2"/>
    <sheet name="H3 Probability of conversion" sheetId="2" r:id="rId3"/>
    <sheet name="H3 Two days return " sheetId="4" r:id="rId4"/>
    <sheet name="H3 Volatility,preissue run up " sheetId="10" r:id="rId5"/>
    <sheet name="H3 Market run up" sheetId="11" r:id="rId6"/>
    <sheet name="H3 data" sheetId="8" r:id="rId7"/>
    <sheet name="H4 Ab.return with repurchase" sheetId="24" r:id="rId8"/>
    <sheet name="H4 Ab.return without repurch" sheetId="26" r:id="rId9"/>
    <sheet name="H5 Logit regression" sheetId="14" r:id="rId10"/>
    <sheet name="H5 Logit pre issue run up" sheetId="28" r:id="rId11"/>
    <sheet name="H5 data 2001-2015" sheetId="27" r:id="rId12"/>
    <sheet name="H5 logit equity like" sheetId="29" r:id="rId13"/>
    <sheet name="Sector average 2001-2015" sheetId="20" r:id="rId14"/>
    <sheet name="Data not adjusted with the mean" sheetId="21" r:id="rId15"/>
  </sheets>
  <calcPr calcId="125725"/>
</workbook>
</file>

<file path=xl/calcChain.xml><?xml version="1.0" encoding="utf-8"?>
<calcChain xmlns="http://schemas.openxmlformats.org/spreadsheetml/2006/main">
  <c r="B11" i="4"/>
  <c r="F32" i="9"/>
  <c r="D5" i="26" l="1"/>
  <c r="D7"/>
  <c r="D8"/>
  <c r="D9"/>
  <c r="D10"/>
  <c r="D11"/>
  <c r="D14"/>
  <c r="D21"/>
  <c r="D22"/>
  <c r="D23"/>
  <c r="D24"/>
  <c r="D25"/>
  <c r="I5"/>
  <c r="J5"/>
  <c r="I6"/>
  <c r="I7"/>
  <c r="J7"/>
  <c r="I9"/>
  <c r="J9"/>
  <c r="I10"/>
  <c r="J10"/>
  <c r="I11"/>
  <c r="J11"/>
  <c r="I12"/>
  <c r="J12"/>
  <c r="I14"/>
  <c r="J14"/>
  <c r="I15"/>
  <c r="J15"/>
  <c r="I16"/>
  <c r="J16"/>
  <c r="I17"/>
  <c r="J17"/>
  <c r="I18"/>
  <c r="I19"/>
  <c r="J19"/>
  <c r="J20"/>
  <c r="J21"/>
  <c r="I22"/>
  <c r="J22"/>
  <c r="I23"/>
  <c r="J23"/>
  <c r="I24"/>
  <c r="I25"/>
  <c r="J25"/>
  <c r="M53" i="14"/>
  <c r="L53"/>
  <c r="BU4" i="28"/>
  <c r="BU5"/>
  <c r="BW9"/>
  <c r="BW10"/>
  <c r="BW11"/>
  <c r="BW12"/>
  <c r="BW13"/>
  <c r="BW14"/>
  <c r="BW15"/>
  <c r="BW16"/>
  <c r="BW17"/>
  <c r="BW18"/>
  <c r="BW19"/>
  <c r="BW20"/>
  <c r="BW21"/>
  <c r="BW22"/>
  <c r="BW23"/>
  <c r="BW24"/>
  <c r="BW25"/>
  <c r="BW26"/>
  <c r="BW27"/>
  <c r="BW28"/>
  <c r="BW29"/>
  <c r="BW30"/>
  <c r="BW31"/>
  <c r="BW32"/>
  <c r="BW33"/>
  <c r="BW34"/>
  <c r="BW35"/>
  <c r="BW36"/>
  <c r="BW37"/>
  <c r="BW38"/>
  <c r="BW39"/>
  <c r="BW40"/>
  <c r="BW41"/>
  <c r="BW42"/>
  <c r="BW43"/>
  <c r="BW44"/>
  <c r="BW45"/>
  <c r="BW46"/>
  <c r="BW47"/>
  <c r="BW48"/>
  <c r="BW49"/>
  <c r="BW50"/>
  <c r="BW51"/>
  <c r="BW52"/>
  <c r="BW53"/>
  <c r="BW54"/>
  <c r="BW55"/>
  <c r="BW56"/>
  <c r="BW57"/>
  <c r="BW58"/>
  <c r="BW59"/>
  <c r="BW60"/>
  <c r="BW61"/>
  <c r="BW62"/>
  <c r="BW63"/>
  <c r="BW64"/>
  <c r="BW65"/>
  <c r="BW66"/>
  <c r="BW67"/>
  <c r="BW68"/>
  <c r="BW69"/>
  <c r="BW70"/>
  <c r="BW71"/>
  <c r="BW72"/>
  <c r="BW73"/>
  <c r="BW74"/>
  <c r="BW75"/>
  <c r="BW76"/>
  <c r="BW77"/>
  <c r="BW78"/>
  <c r="BW79"/>
  <c r="BW80"/>
  <c r="BW81"/>
  <c r="BW82"/>
  <c r="BW83"/>
  <c r="BW84"/>
  <c r="BW85"/>
  <c r="BW86"/>
  <c r="BW87"/>
  <c r="BW88"/>
  <c r="BW89"/>
  <c r="BW90"/>
  <c r="BW91"/>
  <c r="BW92"/>
  <c r="BW93"/>
  <c r="BW94"/>
  <c r="BW95"/>
  <c r="BW96"/>
  <c r="BW97"/>
  <c r="BW98"/>
  <c r="BW99"/>
  <c r="BW100"/>
  <c r="BW101"/>
  <c r="BW102"/>
  <c r="BW103"/>
  <c r="BW8"/>
  <c r="M52" i="14"/>
  <c r="L52"/>
  <c r="BQ4" i="28"/>
  <c r="BQ5"/>
  <c r="BS9"/>
  <c r="BS10"/>
  <c r="BS11"/>
  <c r="BS12"/>
  <c r="BS13"/>
  <c r="BS14"/>
  <c r="BS15"/>
  <c r="BS16"/>
  <c r="BS17"/>
  <c r="BS18"/>
  <c r="BS19"/>
  <c r="BS20"/>
  <c r="BS21"/>
  <c r="BS22"/>
  <c r="BS23"/>
  <c r="BS24"/>
  <c r="BS25"/>
  <c r="BS26"/>
  <c r="BS27"/>
  <c r="BS28"/>
  <c r="BS29"/>
  <c r="BS30"/>
  <c r="BS31"/>
  <c r="BS32"/>
  <c r="BS33"/>
  <c r="BS34"/>
  <c r="BS35"/>
  <c r="BS36"/>
  <c r="BS37"/>
  <c r="BS38"/>
  <c r="BS39"/>
  <c r="BS40"/>
  <c r="BS41"/>
  <c r="BS42"/>
  <c r="BS43"/>
  <c r="BS44"/>
  <c r="BS45"/>
  <c r="BS46"/>
  <c r="BS47"/>
  <c r="BS48"/>
  <c r="BS49"/>
  <c r="BS50"/>
  <c r="BS51"/>
  <c r="BS52"/>
  <c r="BS53"/>
  <c r="BS54"/>
  <c r="BS55"/>
  <c r="BS56"/>
  <c r="BS57"/>
  <c r="BS58"/>
  <c r="BS59"/>
  <c r="BS60"/>
  <c r="BS61"/>
  <c r="BS62"/>
  <c r="BS63"/>
  <c r="BS64"/>
  <c r="BS65"/>
  <c r="BS66"/>
  <c r="BS67"/>
  <c r="BS68"/>
  <c r="BS69"/>
  <c r="BS70"/>
  <c r="BS71"/>
  <c r="BS72"/>
  <c r="BS73"/>
  <c r="BS74"/>
  <c r="BS75"/>
  <c r="BS76"/>
  <c r="BS77"/>
  <c r="BS78"/>
  <c r="BS79"/>
  <c r="BS80"/>
  <c r="BS81"/>
  <c r="BS82"/>
  <c r="BS83"/>
  <c r="BS84"/>
  <c r="BS85"/>
  <c r="BS86"/>
  <c r="BS87"/>
  <c r="BS88"/>
  <c r="BS89"/>
  <c r="BS90"/>
  <c r="BS91"/>
  <c r="BS92"/>
  <c r="BS93"/>
  <c r="BS94"/>
  <c r="BS95"/>
  <c r="BS96"/>
  <c r="BS97"/>
  <c r="BS98"/>
  <c r="BS99"/>
  <c r="BS100"/>
  <c r="BS101"/>
  <c r="BS102"/>
  <c r="BS103"/>
  <c r="BS104"/>
  <c r="BS105"/>
  <c r="BS106"/>
  <c r="BS107"/>
  <c r="BS108"/>
  <c r="BS109"/>
  <c r="BS110"/>
  <c r="BS111"/>
  <c r="BS112"/>
  <c r="BS113"/>
  <c r="BS114"/>
  <c r="BS115"/>
  <c r="BS116"/>
  <c r="BS117"/>
  <c r="BS118"/>
  <c r="BS119"/>
  <c r="BS120"/>
  <c r="BS121"/>
  <c r="BS122"/>
  <c r="BS123"/>
  <c r="BS124"/>
  <c r="BS125"/>
  <c r="BS126"/>
  <c r="BS127"/>
  <c r="BS128"/>
  <c r="BS129"/>
  <c r="BS130"/>
  <c r="BS131"/>
  <c r="BS132"/>
  <c r="BS133"/>
  <c r="BS134"/>
  <c r="BS135"/>
  <c r="BS136"/>
  <c r="BS137"/>
  <c r="BS138"/>
  <c r="BS139"/>
  <c r="BS140"/>
  <c r="BS141"/>
  <c r="BS142"/>
  <c r="BS143"/>
  <c r="BS144"/>
  <c r="BS145"/>
  <c r="BS146"/>
  <c r="BS147"/>
  <c r="BS148"/>
  <c r="BS149"/>
  <c r="BS150"/>
  <c r="BS151"/>
  <c r="BS152"/>
  <c r="BS153"/>
  <c r="BS154"/>
  <c r="BS155"/>
  <c r="BS156"/>
  <c r="BS157"/>
  <c r="BS158"/>
  <c r="BS159"/>
  <c r="BS160"/>
  <c r="BS161"/>
  <c r="BS162"/>
  <c r="BS163"/>
  <c r="BS164"/>
  <c r="BS165"/>
  <c r="BS166"/>
  <c r="BS167"/>
  <c r="BS168"/>
  <c r="BS169"/>
  <c r="BS170"/>
  <c r="BS171"/>
  <c r="BS172"/>
  <c r="BS173"/>
  <c r="BS174"/>
  <c r="BS175"/>
  <c r="BS176"/>
  <c r="BS177"/>
  <c r="BS178"/>
  <c r="BS179"/>
  <c r="BS180"/>
  <c r="BS181"/>
  <c r="BS182"/>
  <c r="BS183"/>
  <c r="BS184"/>
  <c r="BS185"/>
  <c r="BS186"/>
  <c r="BS187"/>
  <c r="BS188"/>
  <c r="BS189"/>
  <c r="BS190"/>
  <c r="BS191"/>
  <c r="BS192"/>
  <c r="BS193"/>
  <c r="BS194"/>
  <c r="BS195"/>
  <c r="BS196"/>
  <c r="BS197"/>
  <c r="BS198"/>
  <c r="BS199"/>
  <c r="BS200"/>
  <c r="BS201"/>
  <c r="BS202"/>
  <c r="BS203"/>
  <c r="BS204"/>
  <c r="BS205"/>
  <c r="BS206"/>
  <c r="BS207"/>
  <c r="BS208"/>
  <c r="BS209"/>
  <c r="BS210"/>
  <c r="BS211"/>
  <c r="BS212"/>
  <c r="BS213"/>
  <c r="BS214"/>
  <c r="BS215"/>
  <c r="BS216"/>
  <c r="BS217"/>
  <c r="BS218"/>
  <c r="BS219"/>
  <c r="BS220"/>
  <c r="BS221"/>
  <c r="BS222"/>
  <c r="BS223"/>
  <c r="BS224"/>
  <c r="BS225"/>
  <c r="BS226"/>
  <c r="BS227"/>
  <c r="BS228"/>
  <c r="BS229"/>
  <c r="BS230"/>
  <c r="BS231"/>
  <c r="BS232"/>
  <c r="BS233"/>
  <c r="BS234"/>
  <c r="BS235"/>
  <c r="BS236"/>
  <c r="BS237"/>
  <c r="BS238"/>
  <c r="BS239"/>
  <c r="BS240"/>
  <c r="BS241"/>
  <c r="BS242"/>
  <c r="BS243"/>
  <c r="BS244"/>
  <c r="BS245"/>
  <c r="BS246"/>
  <c r="BS247"/>
  <c r="BS248"/>
  <c r="BS249"/>
  <c r="BS250"/>
  <c r="BS251"/>
  <c r="BS252"/>
  <c r="BS253"/>
  <c r="BS254"/>
  <c r="BS255"/>
  <c r="BS256"/>
  <c r="BS257"/>
  <c r="BS258"/>
  <c r="BS259"/>
  <c r="BS260"/>
  <c r="BS261"/>
  <c r="BS262"/>
  <c r="BS263"/>
  <c r="BS264"/>
  <c r="BS265"/>
  <c r="BS266"/>
  <c r="BS267"/>
  <c r="BS268"/>
  <c r="BS269"/>
  <c r="BS270"/>
  <c r="BS271"/>
  <c r="BS272"/>
  <c r="BS273"/>
  <c r="BS274"/>
  <c r="BS275"/>
  <c r="BS276"/>
  <c r="BS277"/>
  <c r="BS278"/>
  <c r="BS279"/>
  <c r="BS280"/>
  <c r="BS281"/>
  <c r="BS282"/>
  <c r="BS283"/>
  <c r="BS284"/>
  <c r="BS285"/>
  <c r="BS286"/>
  <c r="BS287"/>
  <c r="BS288"/>
  <c r="BS289"/>
  <c r="BS290"/>
  <c r="BS291"/>
  <c r="BS292"/>
  <c r="BS293"/>
  <c r="BS294"/>
  <c r="BS295"/>
  <c r="BS296"/>
  <c r="BS297"/>
  <c r="BS298"/>
  <c r="BS299"/>
  <c r="BS300"/>
  <c r="BS301"/>
  <c r="BS302"/>
  <c r="BS303"/>
  <c r="BS304"/>
  <c r="BS305"/>
  <c r="BS306"/>
  <c r="BS307"/>
  <c r="BS308"/>
  <c r="BS309"/>
  <c r="BS310"/>
  <c r="BS311"/>
  <c r="BS312"/>
  <c r="BS313"/>
  <c r="BS314"/>
  <c r="BS315"/>
  <c r="BS316"/>
  <c r="BS317"/>
  <c r="BS318"/>
  <c r="BS319"/>
  <c r="BS320"/>
  <c r="BS321"/>
  <c r="BS322"/>
  <c r="BS323"/>
  <c r="BS324"/>
  <c r="BS325"/>
  <c r="BS326"/>
  <c r="BS327"/>
  <c r="BS328"/>
  <c r="BS329"/>
  <c r="BS330"/>
  <c r="BS331"/>
  <c r="BS332"/>
  <c r="BS333"/>
  <c r="BS334"/>
  <c r="BS335"/>
  <c r="BS336"/>
  <c r="BS337"/>
  <c r="BS338"/>
  <c r="BS339"/>
  <c r="BS340"/>
  <c r="BS341"/>
  <c r="BS342"/>
  <c r="BS343"/>
  <c r="BS344"/>
  <c r="BS345"/>
  <c r="BS346"/>
  <c r="BS347"/>
  <c r="BS348"/>
  <c r="BS349"/>
  <c r="BS350"/>
  <c r="BS351"/>
  <c r="BS352"/>
  <c r="BS353"/>
  <c r="BS354"/>
  <c r="BS355"/>
  <c r="BS356"/>
  <c r="BS357"/>
  <c r="BS358"/>
  <c r="BS359"/>
  <c r="BS360"/>
  <c r="BS361"/>
  <c r="BS362"/>
  <c r="BS363"/>
  <c r="BS364"/>
  <c r="BS365"/>
  <c r="BS366"/>
  <c r="BS367"/>
  <c r="BS368"/>
  <c r="BS369"/>
  <c r="BS370"/>
  <c r="BS371"/>
  <c r="BS372"/>
  <c r="BS373"/>
  <c r="BS374"/>
  <c r="BS375"/>
  <c r="BS376"/>
  <c r="BS377"/>
  <c r="BS378"/>
  <c r="BS379"/>
  <c r="BS380"/>
  <c r="BS381"/>
  <c r="BS382"/>
  <c r="BS383"/>
  <c r="BS384"/>
  <c r="BS385"/>
  <c r="BS386"/>
  <c r="BS387"/>
  <c r="BS388"/>
  <c r="BS389"/>
  <c r="BS390"/>
  <c r="BS391"/>
  <c r="BS392"/>
  <c r="BS393"/>
  <c r="BS394"/>
  <c r="BS395"/>
  <c r="BS396"/>
  <c r="BS397"/>
  <c r="BS398"/>
  <c r="BS399"/>
  <c r="BS400"/>
  <c r="BS401"/>
  <c r="BS402"/>
  <c r="BS403"/>
  <c r="BS404"/>
  <c r="BS405"/>
  <c r="BS406"/>
  <c r="BS407"/>
  <c r="BS408"/>
  <c r="BS409"/>
  <c r="BS410"/>
  <c r="BS411"/>
  <c r="BS412"/>
  <c r="BS413"/>
  <c r="BS414"/>
  <c r="BS415"/>
  <c r="BS416"/>
  <c r="BS417"/>
  <c r="BS418"/>
  <c r="BS419"/>
  <c r="BS420"/>
  <c r="BS421"/>
  <c r="BS422"/>
  <c r="BS423"/>
  <c r="BS424"/>
  <c r="BS425"/>
  <c r="BS426"/>
  <c r="BS427"/>
  <c r="BS428"/>
  <c r="BS429"/>
  <c r="BS430"/>
  <c r="BS431"/>
  <c r="BS432"/>
  <c r="BS433"/>
  <c r="BS434"/>
  <c r="BS435"/>
  <c r="BS436"/>
  <c r="BS437"/>
  <c r="BS438"/>
  <c r="BS439"/>
  <c r="BS440"/>
  <c r="BS441"/>
  <c r="BS442"/>
  <c r="BS443"/>
  <c r="BS444"/>
  <c r="BS445"/>
  <c r="BS446"/>
  <c r="BS447"/>
  <c r="BS448"/>
  <c r="BS449"/>
  <c r="BS450"/>
  <c r="BS451"/>
  <c r="BS452"/>
  <c r="BS453"/>
  <c r="BS454"/>
  <c r="BS455"/>
  <c r="BS456"/>
  <c r="BS457"/>
  <c r="BS458"/>
  <c r="BS459"/>
  <c r="BS460"/>
  <c r="BS461"/>
  <c r="BS462"/>
  <c r="BS463"/>
  <c r="BS464"/>
  <c r="BS465"/>
  <c r="BS466"/>
  <c r="BS467"/>
  <c r="BS468"/>
  <c r="BS469"/>
  <c r="BS470"/>
  <c r="BS471"/>
  <c r="BS472"/>
  <c r="BS473"/>
  <c r="BS474"/>
  <c r="BS475"/>
  <c r="BS476"/>
  <c r="BS477"/>
  <c r="BS478"/>
  <c r="BS479"/>
  <c r="BS480"/>
  <c r="BS481"/>
  <c r="BS482"/>
  <c r="BS483"/>
  <c r="BS484"/>
  <c r="BS485"/>
  <c r="BS486"/>
  <c r="BS487"/>
  <c r="BS488"/>
  <c r="BS489"/>
  <c r="BS490"/>
  <c r="BS491"/>
  <c r="BS492"/>
  <c r="BS493"/>
  <c r="BS494"/>
  <c r="BS495"/>
  <c r="BS496"/>
  <c r="BS497"/>
  <c r="BS498"/>
  <c r="BS499"/>
  <c r="BS500"/>
  <c r="BS501"/>
  <c r="BS502"/>
  <c r="BS503"/>
  <c r="BS504"/>
  <c r="BS505"/>
  <c r="BS506"/>
  <c r="BS507"/>
  <c r="BS508"/>
  <c r="BS509"/>
  <c r="BS510"/>
  <c r="BS511"/>
  <c r="BS512"/>
  <c r="BS513"/>
  <c r="BS514"/>
  <c r="BS8"/>
  <c r="M51" i="14"/>
  <c r="L51"/>
  <c r="BM4" i="28"/>
  <c r="BM5"/>
  <c r="BO9"/>
  <c r="BO10"/>
  <c r="BO11"/>
  <c r="BO12"/>
  <c r="BO13"/>
  <c r="BO14"/>
  <c r="BO15"/>
  <c r="BO16"/>
  <c r="BO17"/>
  <c r="BO18"/>
  <c r="BO19"/>
  <c r="BO20"/>
  <c r="BO21"/>
  <c r="BO22"/>
  <c r="BO23"/>
  <c r="BO24"/>
  <c r="BO25"/>
  <c r="BO26"/>
  <c r="BO27"/>
  <c r="BO28"/>
  <c r="BO29"/>
  <c r="BO30"/>
  <c r="BO31"/>
  <c r="BO32"/>
  <c r="BO33"/>
  <c r="BO34"/>
  <c r="BO35"/>
  <c r="BO36"/>
  <c r="BO37"/>
  <c r="BO38"/>
  <c r="BO39"/>
  <c r="BO40"/>
  <c r="BO41"/>
  <c r="BO42"/>
  <c r="BO43"/>
  <c r="BO44"/>
  <c r="BO45"/>
  <c r="BO46"/>
  <c r="BO47"/>
  <c r="BO48"/>
  <c r="BO49"/>
  <c r="BO50"/>
  <c r="BO51"/>
  <c r="BO52"/>
  <c r="BO53"/>
  <c r="BO54"/>
  <c r="BO55"/>
  <c r="BO56"/>
  <c r="BO57"/>
  <c r="BO58"/>
  <c r="BO59"/>
  <c r="BO60"/>
  <c r="BO61"/>
  <c r="BO62"/>
  <c r="BO63"/>
  <c r="BO64"/>
  <c r="BO65"/>
  <c r="BO66"/>
  <c r="BO67"/>
  <c r="BO68"/>
  <c r="BO69"/>
  <c r="BO70"/>
  <c r="BO71"/>
  <c r="BO72"/>
  <c r="BO73"/>
  <c r="BO74"/>
  <c r="BO75"/>
  <c r="BO76"/>
  <c r="BO77"/>
  <c r="BO78"/>
  <c r="BO79"/>
  <c r="BO80"/>
  <c r="BO81"/>
  <c r="BO82"/>
  <c r="BO83"/>
  <c r="BO84"/>
  <c r="BO85"/>
  <c r="BO86"/>
  <c r="BO87"/>
  <c r="BO88"/>
  <c r="BO89"/>
  <c r="BO90"/>
  <c r="BO91"/>
  <c r="BO92"/>
  <c r="BO93"/>
  <c r="BO94"/>
  <c r="BO95"/>
  <c r="BO96"/>
  <c r="BO97"/>
  <c r="BO98"/>
  <c r="BO99"/>
  <c r="BO100"/>
  <c r="BO101"/>
  <c r="BO102"/>
  <c r="BO103"/>
  <c r="BO104"/>
  <c r="BO105"/>
  <c r="BO106"/>
  <c r="BO107"/>
  <c r="BO108"/>
  <c r="BO109"/>
  <c r="BO110"/>
  <c r="BO111"/>
  <c r="BO112"/>
  <c r="BO113"/>
  <c r="BO114"/>
  <c r="BO115"/>
  <c r="BO116"/>
  <c r="BO8"/>
  <c r="M50" i="14"/>
  <c r="L50"/>
  <c r="BI4" i="28"/>
  <c r="BI5"/>
  <c r="BK9"/>
  <c r="BK10"/>
  <c r="BK11"/>
  <c r="BK12"/>
  <c r="BK13"/>
  <c r="BK14"/>
  <c r="BK15"/>
  <c r="BK16"/>
  <c r="BK17"/>
  <c r="BK18"/>
  <c r="BK19"/>
  <c r="BK20"/>
  <c r="BK21"/>
  <c r="BK22"/>
  <c r="BK23"/>
  <c r="BK24"/>
  <c r="BK25"/>
  <c r="BK26"/>
  <c r="BK27"/>
  <c r="BK28"/>
  <c r="BK29"/>
  <c r="BK30"/>
  <c r="BK31"/>
  <c r="BK32"/>
  <c r="BK33"/>
  <c r="BK34"/>
  <c r="BK35"/>
  <c r="BK36"/>
  <c r="BK37"/>
  <c r="BK38"/>
  <c r="BK39"/>
  <c r="BK40"/>
  <c r="BK41"/>
  <c r="BK42"/>
  <c r="BK43"/>
  <c r="BK44"/>
  <c r="BK45"/>
  <c r="BK46"/>
  <c r="BK47"/>
  <c r="BK48"/>
  <c r="BK49"/>
  <c r="BK50"/>
  <c r="BK51"/>
  <c r="BK52"/>
  <c r="BK53"/>
  <c r="BK54"/>
  <c r="BK55"/>
  <c r="BK56"/>
  <c r="BK57"/>
  <c r="BK58"/>
  <c r="BK59"/>
  <c r="BK60"/>
  <c r="BK61"/>
  <c r="BK62"/>
  <c r="BK63"/>
  <c r="BK64"/>
  <c r="BK65"/>
  <c r="BK66"/>
  <c r="BK67"/>
  <c r="BK68"/>
  <c r="BK69"/>
  <c r="BK70"/>
  <c r="BK71"/>
  <c r="BK72"/>
  <c r="BK73"/>
  <c r="BK74"/>
  <c r="BK75"/>
  <c r="BK76"/>
  <c r="BK77"/>
  <c r="BK78"/>
  <c r="BK79"/>
  <c r="BK80"/>
  <c r="BK81"/>
  <c r="BK82"/>
  <c r="BK83"/>
  <c r="BK84"/>
  <c r="BK85"/>
  <c r="BK86"/>
  <c r="BK87"/>
  <c r="BK88"/>
  <c r="BK89"/>
  <c r="BK90"/>
  <c r="BK91"/>
  <c r="BK92"/>
  <c r="BK93"/>
  <c r="BK94"/>
  <c r="BK95"/>
  <c r="BK96"/>
  <c r="BK97"/>
  <c r="BK98"/>
  <c r="BK99"/>
  <c r="BK100"/>
  <c r="BK101"/>
  <c r="BK102"/>
  <c r="BK103"/>
  <c r="BK104"/>
  <c r="BK105"/>
  <c r="BK106"/>
  <c r="BK107"/>
  <c r="BK108"/>
  <c r="BK109"/>
  <c r="BK110"/>
  <c r="BK111"/>
  <c r="BK112"/>
  <c r="BK113"/>
  <c r="BK114"/>
  <c r="BK115"/>
  <c r="BK116"/>
  <c r="BK8"/>
  <c r="M49" i="14"/>
  <c r="L49"/>
  <c r="BE4" i="28"/>
  <c r="BE5"/>
  <c r="BG9"/>
  <c r="BG10"/>
  <c r="BG11"/>
  <c r="BG12"/>
  <c r="BG13"/>
  <c r="BG14"/>
  <c r="BG15"/>
  <c r="BG16"/>
  <c r="BG17"/>
  <c r="BG18"/>
  <c r="BG19"/>
  <c r="BG20"/>
  <c r="BG21"/>
  <c r="BG22"/>
  <c r="BG23"/>
  <c r="BG24"/>
  <c r="BG25"/>
  <c r="BG26"/>
  <c r="BG27"/>
  <c r="BG28"/>
  <c r="BG29"/>
  <c r="BG30"/>
  <c r="BG31"/>
  <c r="BG32"/>
  <c r="BG33"/>
  <c r="BG34"/>
  <c r="BG35"/>
  <c r="BG36"/>
  <c r="BG37"/>
  <c r="BG38"/>
  <c r="BG39"/>
  <c r="BG40"/>
  <c r="BG41"/>
  <c r="BG42"/>
  <c r="BG43"/>
  <c r="BG44"/>
  <c r="BG45"/>
  <c r="BG46"/>
  <c r="BG47"/>
  <c r="BG48"/>
  <c r="BG49"/>
  <c r="BG50"/>
  <c r="BG51"/>
  <c r="BG52"/>
  <c r="BG53"/>
  <c r="BG54"/>
  <c r="BG55"/>
  <c r="BG56"/>
  <c r="BG57"/>
  <c r="BG58"/>
  <c r="BG59"/>
  <c r="BG60"/>
  <c r="BG61"/>
  <c r="BG62"/>
  <c r="BG63"/>
  <c r="BG64"/>
  <c r="BG65"/>
  <c r="BG66"/>
  <c r="BG67"/>
  <c r="BG68"/>
  <c r="BG69"/>
  <c r="BG70"/>
  <c r="BG71"/>
  <c r="BG72"/>
  <c r="BG73"/>
  <c r="BG74"/>
  <c r="BG75"/>
  <c r="BG76"/>
  <c r="BG77"/>
  <c r="BG78"/>
  <c r="BG79"/>
  <c r="BG80"/>
  <c r="BG81"/>
  <c r="BG82"/>
  <c r="BG83"/>
  <c r="BG84"/>
  <c r="BG85"/>
  <c r="BG86"/>
  <c r="BG87"/>
  <c r="BG88"/>
  <c r="BG89"/>
  <c r="BG90"/>
  <c r="BG91"/>
  <c r="BG92"/>
  <c r="BG93"/>
  <c r="BG94"/>
  <c r="BG95"/>
  <c r="BG96"/>
  <c r="BG97"/>
  <c r="BG98"/>
  <c r="BG99"/>
  <c r="BG100"/>
  <c r="BG101"/>
  <c r="BG102"/>
  <c r="BG103"/>
  <c r="BG104"/>
  <c r="BG105"/>
  <c r="BG106"/>
  <c r="BG107"/>
  <c r="BG108"/>
  <c r="BG109"/>
  <c r="BG110"/>
  <c r="BG111"/>
  <c r="BG112"/>
  <c r="BG113"/>
  <c r="BG114"/>
  <c r="BG115"/>
  <c r="BG116"/>
  <c r="BG8"/>
  <c r="M48" i="14"/>
  <c r="L48"/>
  <c r="BA4" i="28"/>
  <c r="BA5"/>
  <c r="BC9"/>
  <c r="BC10"/>
  <c r="BC11"/>
  <c r="BC12"/>
  <c r="BC13"/>
  <c r="BC14"/>
  <c r="BC15"/>
  <c r="BC16"/>
  <c r="BC17"/>
  <c r="BC18"/>
  <c r="BC19"/>
  <c r="BC20"/>
  <c r="BC21"/>
  <c r="BC22"/>
  <c r="BC23"/>
  <c r="BC24"/>
  <c r="BC25"/>
  <c r="BC26"/>
  <c r="BC27"/>
  <c r="BC28"/>
  <c r="BC29"/>
  <c r="BC30"/>
  <c r="BC31"/>
  <c r="BC32"/>
  <c r="BC33"/>
  <c r="BC34"/>
  <c r="BC35"/>
  <c r="BC36"/>
  <c r="BC37"/>
  <c r="BC38"/>
  <c r="BC39"/>
  <c r="BC40"/>
  <c r="BC41"/>
  <c r="BC42"/>
  <c r="BC43"/>
  <c r="BC44"/>
  <c r="BC45"/>
  <c r="BC46"/>
  <c r="BC47"/>
  <c r="BC48"/>
  <c r="BC49"/>
  <c r="BC50"/>
  <c r="BC51"/>
  <c r="BC52"/>
  <c r="BC53"/>
  <c r="BC54"/>
  <c r="BC55"/>
  <c r="BC56"/>
  <c r="BC57"/>
  <c r="BC58"/>
  <c r="BC59"/>
  <c r="BC60"/>
  <c r="BC61"/>
  <c r="BC62"/>
  <c r="BC63"/>
  <c r="BC64"/>
  <c r="BC65"/>
  <c r="BC66"/>
  <c r="BC67"/>
  <c r="BC68"/>
  <c r="BC69"/>
  <c r="BC70"/>
  <c r="BC71"/>
  <c r="BC72"/>
  <c r="BC73"/>
  <c r="BC74"/>
  <c r="BC75"/>
  <c r="BC76"/>
  <c r="BC77"/>
  <c r="BC78"/>
  <c r="BC79"/>
  <c r="BC80"/>
  <c r="BC81"/>
  <c r="BC82"/>
  <c r="BC83"/>
  <c r="BC84"/>
  <c r="BC85"/>
  <c r="BC86"/>
  <c r="BC87"/>
  <c r="BC88"/>
  <c r="BC89"/>
  <c r="BC90"/>
  <c r="BC91"/>
  <c r="BC92"/>
  <c r="BC93"/>
  <c r="BC94"/>
  <c r="BC95"/>
  <c r="BC96"/>
  <c r="BC97"/>
  <c r="BC98"/>
  <c r="BC99"/>
  <c r="BC100"/>
  <c r="BC101"/>
  <c r="BC102"/>
  <c r="BC103"/>
  <c r="BC104"/>
  <c r="BC105"/>
  <c r="BC106"/>
  <c r="BC107"/>
  <c r="BC108"/>
  <c r="BC109"/>
  <c r="BC110"/>
  <c r="BC111"/>
  <c r="BC112"/>
  <c r="BC113"/>
  <c r="BC114"/>
  <c r="BC115"/>
  <c r="BC116"/>
  <c r="BC8"/>
  <c r="M47" i="14"/>
  <c r="L47"/>
  <c r="AW4" i="28"/>
  <c r="AW5"/>
  <c r="AY9"/>
  <c r="AY10"/>
  <c r="AY11"/>
  <c r="AY12"/>
  <c r="AY13"/>
  <c r="AY14"/>
  <c r="AY15"/>
  <c r="AY16"/>
  <c r="AY17"/>
  <c r="AY18"/>
  <c r="AY19"/>
  <c r="AY20"/>
  <c r="AY21"/>
  <c r="AY22"/>
  <c r="AY23"/>
  <c r="AY24"/>
  <c r="AY25"/>
  <c r="AY26"/>
  <c r="AY27"/>
  <c r="AY28"/>
  <c r="AY29"/>
  <c r="AY30"/>
  <c r="AY31"/>
  <c r="AY32"/>
  <c r="AY33"/>
  <c r="AY34"/>
  <c r="AY35"/>
  <c r="AY36"/>
  <c r="AY37"/>
  <c r="AY38"/>
  <c r="AY39"/>
  <c r="AY40"/>
  <c r="AY41"/>
  <c r="AY42"/>
  <c r="AY43"/>
  <c r="AY44"/>
  <c r="AY45"/>
  <c r="AY46"/>
  <c r="AY47"/>
  <c r="AY48"/>
  <c r="AY49"/>
  <c r="AY50"/>
  <c r="AY51"/>
  <c r="AY52"/>
  <c r="AY53"/>
  <c r="AY54"/>
  <c r="AY55"/>
  <c r="AY56"/>
  <c r="AY57"/>
  <c r="AY58"/>
  <c r="AY59"/>
  <c r="AY60"/>
  <c r="AY61"/>
  <c r="AY62"/>
  <c r="AY63"/>
  <c r="AY64"/>
  <c r="AY65"/>
  <c r="AY66"/>
  <c r="AY67"/>
  <c r="AY68"/>
  <c r="AY69"/>
  <c r="AY70"/>
  <c r="AY71"/>
  <c r="AY72"/>
  <c r="AY73"/>
  <c r="AY74"/>
  <c r="AY75"/>
  <c r="AY76"/>
  <c r="AY77"/>
  <c r="AY78"/>
  <c r="AY79"/>
  <c r="AY80"/>
  <c r="AY81"/>
  <c r="AY82"/>
  <c r="AY83"/>
  <c r="AY84"/>
  <c r="AY85"/>
  <c r="AY86"/>
  <c r="AY87"/>
  <c r="AY88"/>
  <c r="AY89"/>
  <c r="AY90"/>
  <c r="AY91"/>
  <c r="AY92"/>
  <c r="AY93"/>
  <c r="AY94"/>
  <c r="AY95"/>
  <c r="AY96"/>
  <c r="AY97"/>
  <c r="AY98"/>
  <c r="AY99"/>
  <c r="AY100"/>
  <c r="AY101"/>
  <c r="AY102"/>
  <c r="AY103"/>
  <c r="AY104"/>
  <c r="AY105"/>
  <c r="AY106"/>
  <c r="AY107"/>
  <c r="AY108"/>
  <c r="AY109"/>
  <c r="AY110"/>
  <c r="AY111"/>
  <c r="AY112"/>
  <c r="AY113"/>
  <c r="AY114"/>
  <c r="AY115"/>
  <c r="AY116"/>
  <c r="AY8"/>
  <c r="M46" i="14"/>
  <c r="L46"/>
  <c r="AS4" i="28"/>
  <c r="AS5"/>
  <c r="AU8"/>
  <c r="AU9"/>
  <c r="AU10"/>
  <c r="AU11"/>
  <c r="AU12"/>
  <c r="AU13"/>
  <c r="AU14"/>
  <c r="AU15"/>
  <c r="AU16"/>
  <c r="AU17"/>
  <c r="AU18"/>
  <c r="AU19"/>
  <c r="AU20"/>
  <c r="AU21"/>
  <c r="AU22"/>
  <c r="AU23"/>
  <c r="AU24"/>
  <c r="AU25"/>
  <c r="AU26"/>
  <c r="AU27"/>
  <c r="AU28"/>
  <c r="AU29"/>
  <c r="AU30"/>
  <c r="AU31"/>
  <c r="AU32"/>
  <c r="AU33"/>
  <c r="AU34"/>
  <c r="AU35"/>
  <c r="AU36"/>
  <c r="AU37"/>
  <c r="AU38"/>
  <c r="AU39"/>
  <c r="AU40"/>
  <c r="AU41"/>
  <c r="AU42"/>
  <c r="AU43"/>
  <c r="AU44"/>
  <c r="AU45"/>
  <c r="AU46"/>
  <c r="AU47"/>
  <c r="AU48"/>
  <c r="AU49"/>
  <c r="AU50"/>
  <c r="AU51"/>
  <c r="AU52"/>
  <c r="AU53"/>
  <c r="AU54"/>
  <c r="AU55"/>
  <c r="AU56"/>
  <c r="AU57"/>
  <c r="AU58"/>
  <c r="AU59"/>
  <c r="AU60"/>
  <c r="AU61"/>
  <c r="AU62"/>
  <c r="AU63"/>
  <c r="AU64"/>
  <c r="AU65"/>
  <c r="AU66"/>
  <c r="AU67"/>
  <c r="AU68"/>
  <c r="AU69"/>
  <c r="AU70"/>
  <c r="AU71"/>
  <c r="AU72"/>
  <c r="AU73"/>
  <c r="AU74"/>
  <c r="AU75"/>
  <c r="AU76"/>
  <c r="AU77"/>
  <c r="AU78"/>
  <c r="AU79"/>
  <c r="AU80"/>
  <c r="AU81"/>
  <c r="AU82"/>
  <c r="AU83"/>
  <c r="AU84"/>
  <c r="AU85"/>
  <c r="AU86"/>
  <c r="AU87"/>
  <c r="AU88"/>
  <c r="AU89"/>
  <c r="AU90"/>
  <c r="AU91"/>
  <c r="AU92"/>
  <c r="AU93"/>
  <c r="AU94"/>
  <c r="AU95"/>
  <c r="AU96"/>
  <c r="AU97"/>
  <c r="AU98"/>
  <c r="AU99"/>
  <c r="AU100"/>
  <c r="AU101"/>
  <c r="AU102"/>
  <c r="AU103"/>
  <c r="AU104"/>
  <c r="AU105"/>
  <c r="AU106"/>
  <c r="AU107"/>
  <c r="AU108"/>
  <c r="AU109"/>
  <c r="AU110"/>
  <c r="AU111"/>
  <c r="AU112"/>
  <c r="AU113"/>
  <c r="AU114"/>
  <c r="AU115"/>
  <c r="AU116"/>
  <c r="M45" i="14"/>
  <c r="L45"/>
  <c r="AO4" i="28"/>
  <c r="AO5"/>
  <c r="AQ9"/>
  <c r="AQ10"/>
  <c r="AQ11"/>
  <c r="AQ12"/>
  <c r="AQ13"/>
  <c r="AQ14"/>
  <c r="AQ15"/>
  <c r="AQ16"/>
  <c r="AQ17"/>
  <c r="AQ18"/>
  <c r="AQ19"/>
  <c r="AQ20"/>
  <c r="AQ21"/>
  <c r="AQ22"/>
  <c r="AQ23"/>
  <c r="AQ24"/>
  <c r="AQ25"/>
  <c r="AQ26"/>
  <c r="AQ27"/>
  <c r="AQ28"/>
  <c r="AQ29"/>
  <c r="AQ30"/>
  <c r="AQ31"/>
  <c r="AQ32"/>
  <c r="AQ33"/>
  <c r="AQ34"/>
  <c r="AQ35"/>
  <c r="AQ36"/>
  <c r="AQ37"/>
  <c r="AQ38"/>
  <c r="AQ39"/>
  <c r="AQ40"/>
  <c r="AQ41"/>
  <c r="AQ42"/>
  <c r="AQ43"/>
  <c r="AQ44"/>
  <c r="AQ45"/>
  <c r="AQ46"/>
  <c r="AQ47"/>
  <c r="AQ48"/>
  <c r="AQ49"/>
  <c r="AQ50"/>
  <c r="AQ51"/>
  <c r="AQ52"/>
  <c r="AQ53"/>
  <c r="AQ54"/>
  <c r="AQ55"/>
  <c r="AQ56"/>
  <c r="AQ57"/>
  <c r="AQ58"/>
  <c r="AQ59"/>
  <c r="AQ60"/>
  <c r="AQ61"/>
  <c r="AQ62"/>
  <c r="AQ63"/>
  <c r="AQ64"/>
  <c r="AQ65"/>
  <c r="AQ66"/>
  <c r="AQ67"/>
  <c r="AQ68"/>
  <c r="AQ69"/>
  <c r="AQ70"/>
  <c r="AQ71"/>
  <c r="AQ72"/>
  <c r="AQ73"/>
  <c r="AQ74"/>
  <c r="AQ75"/>
  <c r="AQ76"/>
  <c r="AQ77"/>
  <c r="AQ78"/>
  <c r="AQ79"/>
  <c r="AQ80"/>
  <c r="AQ81"/>
  <c r="AQ82"/>
  <c r="AQ83"/>
  <c r="AQ84"/>
  <c r="AQ85"/>
  <c r="AQ86"/>
  <c r="AQ87"/>
  <c r="AQ88"/>
  <c r="AQ89"/>
  <c r="AQ90"/>
  <c r="AQ91"/>
  <c r="AQ92"/>
  <c r="AQ93"/>
  <c r="AQ94"/>
  <c r="AQ95"/>
  <c r="AQ96"/>
  <c r="AQ97"/>
  <c r="AQ98"/>
  <c r="AQ99"/>
  <c r="AQ100"/>
  <c r="AQ101"/>
  <c r="AQ102"/>
  <c r="AQ103"/>
  <c r="AQ104"/>
  <c r="AQ105"/>
  <c r="AQ106"/>
  <c r="AQ107"/>
  <c r="AQ108"/>
  <c r="AQ109"/>
  <c r="AQ110"/>
  <c r="AQ111"/>
  <c r="AQ112"/>
  <c r="AQ113"/>
  <c r="AQ114"/>
  <c r="AQ115"/>
  <c r="AQ116"/>
  <c r="AQ8"/>
  <c r="M44" i="14"/>
  <c r="L44"/>
  <c r="AK4" i="28"/>
  <c r="AK5"/>
  <c r="AM9"/>
  <c r="AM10"/>
  <c r="AM11"/>
  <c r="AM12"/>
  <c r="AM13"/>
  <c r="AM14"/>
  <c r="AM15"/>
  <c r="AM16"/>
  <c r="AM17"/>
  <c r="AM18"/>
  <c r="AM19"/>
  <c r="AM20"/>
  <c r="AM21"/>
  <c r="AM22"/>
  <c r="AM23"/>
  <c r="AM24"/>
  <c r="AM25"/>
  <c r="AM26"/>
  <c r="AM27"/>
  <c r="AM28"/>
  <c r="AM29"/>
  <c r="AM30"/>
  <c r="AM31"/>
  <c r="AM32"/>
  <c r="AM33"/>
  <c r="AM34"/>
  <c r="AM35"/>
  <c r="AM36"/>
  <c r="AM37"/>
  <c r="AM38"/>
  <c r="AM39"/>
  <c r="AM40"/>
  <c r="AM41"/>
  <c r="AM42"/>
  <c r="AM43"/>
  <c r="AM44"/>
  <c r="AM45"/>
  <c r="AM46"/>
  <c r="AM47"/>
  <c r="AM48"/>
  <c r="AM49"/>
  <c r="AM50"/>
  <c r="AM51"/>
  <c r="AM52"/>
  <c r="AM53"/>
  <c r="AM54"/>
  <c r="AM55"/>
  <c r="AM56"/>
  <c r="AM57"/>
  <c r="AM58"/>
  <c r="AM59"/>
  <c r="AM60"/>
  <c r="AM61"/>
  <c r="AM62"/>
  <c r="AM63"/>
  <c r="AM64"/>
  <c r="AM65"/>
  <c r="AM66"/>
  <c r="AM67"/>
  <c r="AM68"/>
  <c r="AM69"/>
  <c r="AM70"/>
  <c r="AM71"/>
  <c r="AM72"/>
  <c r="AM73"/>
  <c r="AM74"/>
  <c r="AM75"/>
  <c r="AM76"/>
  <c r="AM77"/>
  <c r="AM78"/>
  <c r="AM79"/>
  <c r="AM80"/>
  <c r="AM81"/>
  <c r="AM82"/>
  <c r="AM83"/>
  <c r="AM84"/>
  <c r="AM85"/>
  <c r="AM86"/>
  <c r="AM87"/>
  <c r="AM88"/>
  <c r="AM89"/>
  <c r="AM90"/>
  <c r="AM91"/>
  <c r="AM92"/>
  <c r="AM93"/>
  <c r="AM94"/>
  <c r="AM95"/>
  <c r="AM96"/>
  <c r="AM97"/>
  <c r="AM98"/>
  <c r="AM99"/>
  <c r="AM100"/>
  <c r="AM101"/>
  <c r="AM102"/>
  <c r="AM103"/>
  <c r="AM104"/>
  <c r="AM105"/>
  <c r="AM106"/>
  <c r="AM107"/>
  <c r="AM108"/>
  <c r="AM109"/>
  <c r="AM110"/>
  <c r="AM111"/>
  <c r="AM112"/>
  <c r="AM113"/>
  <c r="AM114"/>
  <c r="AM115"/>
  <c r="AM116"/>
  <c r="AM8"/>
  <c r="M43" i="14"/>
  <c r="L43"/>
  <c r="AG4" i="28"/>
  <c r="AG5"/>
  <c r="AI9"/>
  <c r="AI10"/>
  <c r="AI11"/>
  <c r="AI12"/>
  <c r="AI13"/>
  <c r="AI14"/>
  <c r="AI15"/>
  <c r="AI16"/>
  <c r="AI17"/>
  <c r="AI18"/>
  <c r="AI19"/>
  <c r="AI20"/>
  <c r="AI21"/>
  <c r="AI22"/>
  <c r="AI23"/>
  <c r="AI24"/>
  <c r="AI25"/>
  <c r="AI26"/>
  <c r="AI27"/>
  <c r="AI28"/>
  <c r="AI29"/>
  <c r="AI30"/>
  <c r="AI31"/>
  <c r="AI32"/>
  <c r="AI33"/>
  <c r="AI34"/>
  <c r="AI35"/>
  <c r="AI36"/>
  <c r="AI37"/>
  <c r="AI38"/>
  <c r="AI39"/>
  <c r="AI40"/>
  <c r="AI41"/>
  <c r="AI42"/>
  <c r="AI43"/>
  <c r="AI44"/>
  <c r="AI45"/>
  <c r="AI46"/>
  <c r="AI47"/>
  <c r="AI48"/>
  <c r="AI49"/>
  <c r="AI50"/>
  <c r="AI51"/>
  <c r="AI52"/>
  <c r="AI53"/>
  <c r="AI54"/>
  <c r="AI55"/>
  <c r="AI56"/>
  <c r="AI57"/>
  <c r="AI58"/>
  <c r="AI59"/>
  <c r="AI60"/>
  <c r="AI61"/>
  <c r="AI62"/>
  <c r="AI63"/>
  <c r="AI64"/>
  <c r="AI65"/>
  <c r="AI66"/>
  <c r="AI67"/>
  <c r="AI68"/>
  <c r="AI69"/>
  <c r="AI70"/>
  <c r="AI71"/>
  <c r="AI72"/>
  <c r="AI73"/>
  <c r="AI74"/>
  <c r="AI75"/>
  <c r="AI76"/>
  <c r="AI77"/>
  <c r="AI78"/>
  <c r="AI79"/>
  <c r="AI80"/>
  <c r="AI81"/>
  <c r="AI82"/>
  <c r="AI83"/>
  <c r="AI84"/>
  <c r="AI85"/>
  <c r="AI86"/>
  <c r="AI87"/>
  <c r="AI88"/>
  <c r="AI89"/>
  <c r="AI90"/>
  <c r="AI91"/>
  <c r="AI92"/>
  <c r="AI93"/>
  <c r="AI94"/>
  <c r="AI95"/>
  <c r="AI96"/>
  <c r="AI97"/>
  <c r="AI98"/>
  <c r="AI99"/>
  <c r="AI100"/>
  <c r="AI101"/>
  <c r="AI102"/>
  <c r="AI103"/>
  <c r="AI104"/>
  <c r="AI105"/>
  <c r="AI106"/>
  <c r="AI107"/>
  <c r="AI108"/>
  <c r="AI109"/>
  <c r="AI110"/>
  <c r="AI111"/>
  <c r="AI112"/>
  <c r="AI113"/>
  <c r="AI114"/>
  <c r="AI115"/>
  <c r="AI116"/>
  <c r="AI8"/>
  <c r="M42" i="14"/>
  <c r="L42"/>
  <c r="AC4" i="28"/>
  <c r="AC5"/>
  <c r="AE9"/>
  <c r="AE10"/>
  <c r="AE11"/>
  <c r="AE12"/>
  <c r="AE13"/>
  <c r="AE14"/>
  <c r="AE15"/>
  <c r="AE16"/>
  <c r="AE17"/>
  <c r="AE18"/>
  <c r="AE19"/>
  <c r="AE20"/>
  <c r="AE21"/>
  <c r="AE22"/>
  <c r="AE23"/>
  <c r="AE24"/>
  <c r="AE25"/>
  <c r="AE26"/>
  <c r="AE27"/>
  <c r="AE28"/>
  <c r="AE29"/>
  <c r="AE30"/>
  <c r="AE31"/>
  <c r="AE32"/>
  <c r="AE33"/>
  <c r="AE34"/>
  <c r="AE35"/>
  <c r="AE36"/>
  <c r="AE37"/>
  <c r="AE38"/>
  <c r="AE39"/>
  <c r="AE40"/>
  <c r="AE41"/>
  <c r="AE42"/>
  <c r="AE43"/>
  <c r="AE44"/>
  <c r="AE45"/>
  <c r="AE46"/>
  <c r="AE47"/>
  <c r="AE48"/>
  <c r="AE49"/>
  <c r="AE50"/>
  <c r="AE51"/>
  <c r="AE52"/>
  <c r="AE53"/>
  <c r="AE54"/>
  <c r="AE55"/>
  <c r="AE56"/>
  <c r="AE57"/>
  <c r="AE58"/>
  <c r="AE59"/>
  <c r="AE60"/>
  <c r="AE61"/>
  <c r="AE62"/>
  <c r="AE63"/>
  <c r="AE64"/>
  <c r="AE65"/>
  <c r="AE66"/>
  <c r="AE67"/>
  <c r="AE68"/>
  <c r="AE69"/>
  <c r="AE70"/>
  <c r="AE71"/>
  <c r="AE72"/>
  <c r="AE73"/>
  <c r="AE74"/>
  <c r="AE75"/>
  <c r="AE76"/>
  <c r="AE77"/>
  <c r="AE78"/>
  <c r="AE79"/>
  <c r="AE80"/>
  <c r="AE81"/>
  <c r="AE82"/>
  <c r="AE83"/>
  <c r="AE84"/>
  <c r="AE85"/>
  <c r="AE86"/>
  <c r="AE87"/>
  <c r="AE88"/>
  <c r="AE89"/>
  <c r="AE90"/>
  <c r="AE91"/>
  <c r="AE92"/>
  <c r="AE93"/>
  <c r="AE94"/>
  <c r="AE95"/>
  <c r="AE96"/>
  <c r="AE97"/>
  <c r="AE98"/>
  <c r="AE99"/>
  <c r="AE100"/>
  <c r="AE101"/>
  <c r="AE102"/>
  <c r="AE103"/>
  <c r="AE104"/>
  <c r="AE105"/>
  <c r="AE106"/>
  <c r="AE107"/>
  <c r="AE108"/>
  <c r="AE109"/>
  <c r="AE110"/>
  <c r="AE111"/>
  <c r="AE112"/>
  <c r="AE113"/>
  <c r="AE114"/>
  <c r="AE115"/>
  <c r="AE116"/>
  <c r="AE8"/>
  <c r="M41" i="14"/>
  <c r="L41"/>
  <c r="Y4" i="28"/>
  <c r="Y5"/>
  <c r="AA9"/>
  <c r="AA10"/>
  <c r="AA11"/>
  <c r="AA12"/>
  <c r="AA13"/>
  <c r="AA14"/>
  <c r="AA15"/>
  <c r="AA16"/>
  <c r="AA17"/>
  <c r="AA18"/>
  <c r="AA19"/>
  <c r="AA20"/>
  <c r="AA21"/>
  <c r="AA22"/>
  <c r="AA23"/>
  <c r="AA24"/>
  <c r="AA25"/>
  <c r="AA26"/>
  <c r="AA27"/>
  <c r="AA28"/>
  <c r="AA29"/>
  <c r="AA30"/>
  <c r="AA31"/>
  <c r="AA32"/>
  <c r="AA33"/>
  <c r="AA34"/>
  <c r="AA35"/>
  <c r="AA36"/>
  <c r="AA37"/>
  <c r="AA38"/>
  <c r="AA39"/>
  <c r="AA40"/>
  <c r="AA41"/>
  <c r="AA42"/>
  <c r="AA43"/>
  <c r="AA44"/>
  <c r="AA45"/>
  <c r="AA46"/>
  <c r="AA47"/>
  <c r="AA48"/>
  <c r="AA49"/>
  <c r="AA50"/>
  <c r="AA51"/>
  <c r="AA52"/>
  <c r="AA53"/>
  <c r="AA54"/>
  <c r="AA55"/>
  <c r="AA56"/>
  <c r="AA57"/>
  <c r="AA58"/>
  <c r="AA59"/>
  <c r="AA60"/>
  <c r="AA61"/>
  <c r="AA62"/>
  <c r="AA63"/>
  <c r="AA64"/>
  <c r="AA65"/>
  <c r="AA66"/>
  <c r="AA67"/>
  <c r="AA68"/>
  <c r="AA69"/>
  <c r="AA70"/>
  <c r="AA71"/>
  <c r="AA72"/>
  <c r="AA73"/>
  <c r="AA74"/>
  <c r="AA75"/>
  <c r="AA76"/>
  <c r="AA77"/>
  <c r="AA78"/>
  <c r="AA79"/>
  <c r="AA80"/>
  <c r="AA81"/>
  <c r="AA82"/>
  <c r="AA83"/>
  <c r="AA84"/>
  <c r="AA85"/>
  <c r="AA86"/>
  <c r="AA87"/>
  <c r="AA88"/>
  <c r="AA89"/>
  <c r="AA90"/>
  <c r="AA91"/>
  <c r="AA92"/>
  <c r="AA93"/>
  <c r="AA94"/>
  <c r="AA95"/>
  <c r="AA96"/>
  <c r="AA97"/>
  <c r="AA98"/>
  <c r="AA99"/>
  <c r="AA100"/>
  <c r="AA101"/>
  <c r="AA102"/>
  <c r="AA103"/>
  <c r="AA104"/>
  <c r="AA105"/>
  <c r="AA106"/>
  <c r="AA107"/>
  <c r="AA108"/>
  <c r="AA109"/>
  <c r="AA110"/>
  <c r="AA111"/>
  <c r="AA112"/>
  <c r="AA113"/>
  <c r="AA114"/>
  <c r="AA115"/>
  <c r="AA116"/>
  <c r="AA8"/>
  <c r="M40" i="14"/>
  <c r="L40"/>
  <c r="U4" i="28"/>
  <c r="U5"/>
  <c r="W9"/>
  <c r="W10"/>
  <c r="W11"/>
  <c r="W12"/>
  <c r="W13"/>
  <c r="W14"/>
  <c r="W15"/>
  <c r="W16"/>
  <c r="W17"/>
  <c r="W18"/>
  <c r="W19"/>
  <c r="W20"/>
  <c r="W21"/>
  <c r="W22"/>
  <c r="W23"/>
  <c r="W24"/>
  <c r="W25"/>
  <c r="W26"/>
  <c r="W27"/>
  <c r="W28"/>
  <c r="W29"/>
  <c r="W30"/>
  <c r="W31"/>
  <c r="W32"/>
  <c r="W33"/>
  <c r="W34"/>
  <c r="W35"/>
  <c r="W36"/>
  <c r="W37"/>
  <c r="W38"/>
  <c r="W39"/>
  <c r="W40"/>
  <c r="W41"/>
  <c r="W42"/>
  <c r="W43"/>
  <c r="W44"/>
  <c r="W45"/>
  <c r="W46"/>
  <c r="W47"/>
  <c r="W48"/>
  <c r="W49"/>
  <c r="W50"/>
  <c r="W51"/>
  <c r="W52"/>
  <c r="W53"/>
  <c r="W54"/>
  <c r="W55"/>
  <c r="W56"/>
  <c r="W57"/>
  <c r="W58"/>
  <c r="W59"/>
  <c r="W60"/>
  <c r="W61"/>
  <c r="W62"/>
  <c r="W63"/>
  <c r="W64"/>
  <c r="W65"/>
  <c r="W66"/>
  <c r="W67"/>
  <c r="W68"/>
  <c r="W69"/>
  <c r="W70"/>
  <c r="W71"/>
  <c r="W72"/>
  <c r="W73"/>
  <c r="W74"/>
  <c r="W75"/>
  <c r="W76"/>
  <c r="W77"/>
  <c r="W78"/>
  <c r="W79"/>
  <c r="W80"/>
  <c r="W81"/>
  <c r="W82"/>
  <c r="W83"/>
  <c r="W84"/>
  <c r="W85"/>
  <c r="W86"/>
  <c r="W87"/>
  <c r="W88"/>
  <c r="W89"/>
  <c r="W90"/>
  <c r="W91"/>
  <c r="W92"/>
  <c r="W93"/>
  <c r="W94"/>
  <c r="W95"/>
  <c r="W96"/>
  <c r="W97"/>
  <c r="W98"/>
  <c r="W99"/>
  <c r="W100"/>
  <c r="W101"/>
  <c r="W102"/>
  <c r="W103"/>
  <c r="W104"/>
  <c r="W105"/>
  <c r="W106"/>
  <c r="W107"/>
  <c r="W108"/>
  <c r="W109"/>
  <c r="W110"/>
  <c r="W111"/>
  <c r="W112"/>
  <c r="W113"/>
  <c r="W114"/>
  <c r="W115"/>
  <c r="W116"/>
  <c r="W8"/>
  <c r="M39" i="14"/>
  <c r="L39"/>
  <c r="Q4" i="28"/>
  <c r="M5"/>
  <c r="Q5"/>
  <c r="S9"/>
  <c r="S10"/>
  <c r="S11"/>
  <c r="S1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S33"/>
  <c r="S34"/>
  <c r="S35"/>
  <c r="S36"/>
  <c r="S37"/>
  <c r="S38"/>
  <c r="S39"/>
  <c r="S40"/>
  <c r="S41"/>
  <c r="S42"/>
  <c r="S43"/>
  <c r="S44"/>
  <c r="S45"/>
  <c r="S46"/>
  <c r="S47"/>
  <c r="S48"/>
  <c r="S49"/>
  <c r="S50"/>
  <c r="S51"/>
  <c r="S52"/>
  <c r="S53"/>
  <c r="S54"/>
  <c r="S55"/>
  <c r="S56"/>
  <c r="S57"/>
  <c r="S58"/>
  <c r="S59"/>
  <c r="S60"/>
  <c r="S61"/>
  <c r="S62"/>
  <c r="S63"/>
  <c r="S64"/>
  <c r="S65"/>
  <c r="S66"/>
  <c r="S67"/>
  <c r="S68"/>
  <c r="S69"/>
  <c r="S70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89"/>
  <c r="S90"/>
  <c r="S91"/>
  <c r="S92"/>
  <c r="S93"/>
  <c r="S94"/>
  <c r="S95"/>
  <c r="S96"/>
  <c r="S97"/>
  <c r="S98"/>
  <c r="S99"/>
  <c r="S100"/>
  <c r="S101"/>
  <c r="S102"/>
  <c r="S103"/>
  <c r="S104"/>
  <c r="S105"/>
  <c r="S106"/>
  <c r="S107"/>
  <c r="S108"/>
  <c r="S109"/>
  <c r="S110"/>
  <c r="S111"/>
  <c r="S112"/>
  <c r="S113"/>
  <c r="S114"/>
  <c r="S115"/>
  <c r="S116"/>
  <c r="S117"/>
  <c r="S118"/>
  <c r="S119"/>
  <c r="S120"/>
  <c r="S121"/>
  <c r="S122"/>
  <c r="S123"/>
  <c r="S124"/>
  <c r="S125"/>
  <c r="S126"/>
  <c r="S127"/>
  <c r="S128"/>
  <c r="S129"/>
  <c r="S130"/>
  <c r="S131"/>
  <c r="S132"/>
  <c r="S133"/>
  <c r="S134"/>
  <c r="S135"/>
  <c r="S136"/>
  <c r="S137"/>
  <c r="S138"/>
  <c r="S139"/>
  <c r="S140"/>
  <c r="S141"/>
  <c r="S142"/>
  <c r="S143"/>
  <c r="S144"/>
  <c r="S145"/>
  <c r="S146"/>
  <c r="S147"/>
  <c r="S148"/>
  <c r="S149"/>
  <c r="S150"/>
  <c r="S151"/>
  <c r="S152"/>
  <c r="S153"/>
  <c r="S154"/>
  <c r="S155"/>
  <c r="S156"/>
  <c r="S157"/>
  <c r="S158"/>
  <c r="S159"/>
  <c r="S160"/>
  <c r="S161"/>
  <c r="S162"/>
  <c r="S163"/>
  <c r="S164"/>
  <c r="S165"/>
  <c r="S166"/>
  <c r="S167"/>
  <c r="S168"/>
  <c r="S169"/>
  <c r="S170"/>
  <c r="S171"/>
  <c r="S172"/>
  <c r="S173"/>
  <c r="S174"/>
  <c r="S175"/>
  <c r="S176"/>
  <c r="S177"/>
  <c r="S178"/>
  <c r="S179"/>
  <c r="S180"/>
  <c r="S181"/>
  <c r="S182"/>
  <c r="S183"/>
  <c r="S184"/>
  <c r="S185"/>
  <c r="S186"/>
  <c r="S187"/>
  <c r="S188"/>
  <c r="S189"/>
  <c r="S190"/>
  <c r="S191"/>
  <c r="S192"/>
  <c r="S193"/>
  <c r="S194"/>
  <c r="S195"/>
  <c r="S196"/>
  <c r="S197"/>
  <c r="S198"/>
  <c r="S199"/>
  <c r="S200"/>
  <c r="S201"/>
  <c r="S202"/>
  <c r="S203"/>
  <c r="S204"/>
  <c r="S205"/>
  <c r="S206"/>
  <c r="S207"/>
  <c r="S208"/>
  <c r="S209"/>
  <c r="S210"/>
  <c r="S211"/>
  <c r="S212"/>
  <c r="S213"/>
  <c r="S214"/>
  <c r="S215"/>
  <c r="S216"/>
  <c r="S217"/>
  <c r="S218"/>
  <c r="S219"/>
  <c r="S220"/>
  <c r="S221"/>
  <c r="S222"/>
  <c r="S223"/>
  <c r="S224"/>
  <c r="S225"/>
  <c r="S226"/>
  <c r="S227"/>
  <c r="S228"/>
  <c r="S229"/>
  <c r="S230"/>
  <c r="S231"/>
  <c r="S232"/>
  <c r="S233"/>
  <c r="S234"/>
  <c r="S235"/>
  <c r="S236"/>
  <c r="S237"/>
  <c r="S238"/>
  <c r="S239"/>
  <c r="S240"/>
  <c r="S241"/>
  <c r="S242"/>
  <c r="S243"/>
  <c r="S244"/>
  <c r="S245"/>
  <c r="S246"/>
  <c r="S247"/>
  <c r="S248"/>
  <c r="S249"/>
  <c r="S250"/>
  <c r="S251"/>
  <c r="S252"/>
  <c r="S253"/>
  <c r="S254"/>
  <c r="S255"/>
  <c r="S256"/>
  <c r="S257"/>
  <c r="S258"/>
  <c r="S259"/>
  <c r="S260"/>
  <c r="S261"/>
  <c r="S262"/>
  <c r="S263"/>
  <c r="S264"/>
  <c r="S265"/>
  <c r="S266"/>
  <c r="S267"/>
  <c r="S268"/>
  <c r="S269"/>
  <c r="S270"/>
  <c r="S271"/>
  <c r="S272"/>
  <c r="S273"/>
  <c r="S274"/>
  <c r="S275"/>
  <c r="S276"/>
  <c r="S277"/>
  <c r="S278"/>
  <c r="S279"/>
  <c r="S280"/>
  <c r="S281"/>
  <c r="S282"/>
  <c r="S283"/>
  <c r="S284"/>
  <c r="S285"/>
  <c r="S286"/>
  <c r="S287"/>
  <c r="S288"/>
  <c r="S289"/>
  <c r="S290"/>
  <c r="S291"/>
  <c r="S292"/>
  <c r="S293"/>
  <c r="S294"/>
  <c r="S295"/>
  <c r="S296"/>
  <c r="S297"/>
  <c r="S298"/>
  <c r="S299"/>
  <c r="S300"/>
  <c r="S301"/>
  <c r="S302"/>
  <c r="S303"/>
  <c r="S304"/>
  <c r="S305"/>
  <c r="S306"/>
  <c r="S307"/>
  <c r="S308"/>
  <c r="S309"/>
  <c r="S310"/>
  <c r="S311"/>
  <c r="S312"/>
  <c r="S313"/>
  <c r="S314"/>
  <c r="S315"/>
  <c r="S316"/>
  <c r="S317"/>
  <c r="S318"/>
  <c r="S319"/>
  <c r="S320"/>
  <c r="S321"/>
  <c r="S322"/>
  <c r="S323"/>
  <c r="S324"/>
  <c r="S325"/>
  <c r="S326"/>
  <c r="S327"/>
  <c r="S328"/>
  <c r="S329"/>
  <c r="S330"/>
  <c r="S331"/>
  <c r="S332"/>
  <c r="S333"/>
  <c r="S334"/>
  <c r="S335"/>
  <c r="S336"/>
  <c r="S337"/>
  <c r="S338"/>
  <c r="S339"/>
  <c r="S340"/>
  <c r="S341"/>
  <c r="S342"/>
  <c r="S343"/>
  <c r="S344"/>
  <c r="S345"/>
  <c r="S346"/>
  <c r="S347"/>
  <c r="S348"/>
  <c r="S349"/>
  <c r="S350"/>
  <c r="S351"/>
  <c r="S352"/>
  <c r="S353"/>
  <c r="S354"/>
  <c r="S355"/>
  <c r="S356"/>
  <c r="S357"/>
  <c r="S358"/>
  <c r="S359"/>
  <c r="S360"/>
  <c r="S361"/>
  <c r="S362"/>
  <c r="S363"/>
  <c r="S364"/>
  <c r="S365"/>
  <c r="S366"/>
  <c r="S367"/>
  <c r="S368"/>
  <c r="S369"/>
  <c r="S370"/>
  <c r="S371"/>
  <c r="S372"/>
  <c r="S373"/>
  <c r="S374"/>
  <c r="S375"/>
  <c r="S376"/>
  <c r="S377"/>
  <c r="S378"/>
  <c r="S379"/>
  <c r="S380"/>
  <c r="S381"/>
  <c r="S382"/>
  <c r="S383"/>
  <c r="S384"/>
  <c r="S385"/>
  <c r="S386"/>
  <c r="S387"/>
  <c r="S388"/>
  <c r="S389"/>
  <c r="S390"/>
  <c r="S391"/>
  <c r="S392"/>
  <c r="S393"/>
  <c r="S394"/>
  <c r="S395"/>
  <c r="S396"/>
  <c r="S397"/>
  <c r="S398"/>
  <c r="S399"/>
  <c r="S400"/>
  <c r="S401"/>
  <c r="S402"/>
  <c r="S403"/>
  <c r="S404"/>
  <c r="S405"/>
  <c r="S406"/>
  <c r="S407"/>
  <c r="S408"/>
  <c r="S409"/>
  <c r="S410"/>
  <c r="S411"/>
  <c r="S412"/>
  <c r="S413"/>
  <c r="S414"/>
  <c r="S415"/>
  <c r="S416"/>
  <c r="S417"/>
  <c r="S418"/>
  <c r="S419"/>
  <c r="S420"/>
  <c r="S421"/>
  <c r="S422"/>
  <c r="S423"/>
  <c r="S424"/>
  <c r="S425"/>
  <c r="S426"/>
  <c r="S427"/>
  <c r="S428"/>
  <c r="S429"/>
  <c r="S430"/>
  <c r="S431"/>
  <c r="S432"/>
  <c r="S433"/>
  <c r="S434"/>
  <c r="S435"/>
  <c r="S436"/>
  <c r="S437"/>
  <c r="S438"/>
  <c r="S439"/>
  <c r="S440"/>
  <c r="S441"/>
  <c r="S442"/>
  <c r="S443"/>
  <c r="S444"/>
  <c r="S445"/>
  <c r="S446"/>
  <c r="S447"/>
  <c r="S448"/>
  <c r="S449"/>
  <c r="S450"/>
  <c r="S451"/>
  <c r="S452"/>
  <c r="S453"/>
  <c r="S454"/>
  <c r="S455"/>
  <c r="S456"/>
  <c r="S457"/>
  <c r="S458"/>
  <c r="S459"/>
  <c r="S460"/>
  <c r="S461"/>
  <c r="S462"/>
  <c r="S463"/>
  <c r="S464"/>
  <c r="S465"/>
  <c r="S466"/>
  <c r="S467"/>
  <c r="S468"/>
  <c r="S469"/>
  <c r="S470"/>
  <c r="S471"/>
  <c r="S472"/>
  <c r="S473"/>
  <c r="S474"/>
  <c r="S475"/>
  <c r="S476"/>
  <c r="S477"/>
  <c r="S478"/>
  <c r="S479"/>
  <c r="S480"/>
  <c r="S481"/>
  <c r="S482"/>
  <c r="S483"/>
  <c r="S484"/>
  <c r="S485"/>
  <c r="S486"/>
  <c r="S487"/>
  <c r="S488"/>
  <c r="S489"/>
  <c r="S490"/>
  <c r="S491"/>
  <c r="S492"/>
  <c r="S493"/>
  <c r="S494"/>
  <c r="S495"/>
  <c r="S496"/>
  <c r="S497"/>
  <c r="S498"/>
  <c r="S499"/>
  <c r="S500"/>
  <c r="S501"/>
  <c r="S502"/>
  <c r="S503"/>
  <c r="S504"/>
  <c r="S505"/>
  <c r="S506"/>
  <c r="S507"/>
  <c r="S508"/>
  <c r="S509"/>
  <c r="S510"/>
  <c r="S511"/>
  <c r="S512"/>
  <c r="S513"/>
  <c r="S514"/>
  <c r="S515"/>
  <c r="S516"/>
  <c r="S517"/>
  <c r="S518"/>
  <c r="S519"/>
  <c r="S520"/>
  <c r="S521"/>
  <c r="S522"/>
  <c r="S523"/>
  <c r="S524"/>
  <c r="S525"/>
  <c r="S526"/>
  <c r="S527"/>
  <c r="S528"/>
  <c r="S529"/>
  <c r="S530"/>
  <c r="S531"/>
  <c r="S532"/>
  <c r="S533"/>
  <c r="S534"/>
  <c r="S535"/>
  <c r="S536"/>
  <c r="S537"/>
  <c r="S538"/>
  <c r="S539"/>
  <c r="S540"/>
  <c r="S541"/>
  <c r="S542"/>
  <c r="S543"/>
  <c r="S544"/>
  <c r="S545"/>
  <c r="S546"/>
  <c r="S547"/>
  <c r="S548"/>
  <c r="S549"/>
  <c r="S550"/>
  <c r="S551"/>
  <c r="S552"/>
  <c r="S553"/>
  <c r="S554"/>
  <c r="S555"/>
  <c r="S556"/>
  <c r="S557"/>
  <c r="S558"/>
  <c r="S559"/>
  <c r="S560"/>
  <c r="S561"/>
  <c r="S562"/>
  <c r="S563"/>
  <c r="S564"/>
  <c r="S565"/>
  <c r="S566"/>
  <c r="S567"/>
  <c r="S568"/>
  <c r="S569"/>
  <c r="S570"/>
  <c r="S571"/>
  <c r="S572"/>
  <c r="S573"/>
  <c r="S574"/>
  <c r="S575"/>
  <c r="S576"/>
  <c r="S577"/>
  <c r="S578"/>
  <c r="S579"/>
  <c r="S580"/>
  <c r="S581"/>
  <c r="S582"/>
  <c r="S583"/>
  <c r="S584"/>
  <c r="S585"/>
  <c r="S586"/>
  <c r="S587"/>
  <c r="S588"/>
  <c r="S589"/>
  <c r="S590"/>
  <c r="S591"/>
  <c r="S592"/>
  <c r="S593"/>
  <c r="S594"/>
  <c r="S595"/>
  <c r="S596"/>
  <c r="S597"/>
  <c r="S598"/>
  <c r="S599"/>
  <c r="S600"/>
  <c r="S601"/>
  <c r="S602"/>
  <c r="S603"/>
  <c r="S604"/>
  <c r="S605"/>
  <c r="S606"/>
  <c r="S607"/>
  <c r="S608"/>
  <c r="S609"/>
  <c r="S610"/>
  <c r="S611"/>
  <c r="S612"/>
  <c r="S613"/>
  <c r="S614"/>
  <c r="S615"/>
  <c r="S616"/>
  <c r="S617"/>
  <c r="S618"/>
  <c r="S619"/>
  <c r="S620"/>
  <c r="S621"/>
  <c r="S622"/>
  <c r="S623"/>
  <c r="S624"/>
  <c r="S625"/>
  <c r="S626"/>
  <c r="S627"/>
  <c r="S628"/>
  <c r="S629"/>
  <c r="S630"/>
  <c r="S631"/>
  <c r="S632"/>
  <c r="S633"/>
  <c r="S634"/>
  <c r="S635"/>
  <c r="S636"/>
  <c r="S637"/>
  <c r="S638"/>
  <c r="S639"/>
  <c r="S640"/>
  <c r="S641"/>
  <c r="S642"/>
  <c r="S643"/>
  <c r="S644"/>
  <c r="S645"/>
  <c r="S646"/>
  <c r="S647"/>
  <c r="S648"/>
  <c r="S649"/>
  <c r="S650"/>
  <c r="S651"/>
  <c r="S652"/>
  <c r="S653"/>
  <c r="S654"/>
  <c r="S655"/>
  <c r="S656"/>
  <c r="S657"/>
  <c r="S658"/>
  <c r="S659"/>
  <c r="S660"/>
  <c r="S661"/>
  <c r="S662"/>
  <c r="S663"/>
  <c r="S664"/>
  <c r="S665"/>
  <c r="S666"/>
  <c r="S667"/>
  <c r="S668"/>
  <c r="S669"/>
  <c r="S670"/>
  <c r="S671"/>
  <c r="S672"/>
  <c r="S673"/>
  <c r="S674"/>
  <c r="S675"/>
  <c r="S676"/>
  <c r="S677"/>
  <c r="S678"/>
  <c r="S679"/>
  <c r="S680"/>
  <c r="S681"/>
  <c r="S682"/>
  <c r="S683"/>
  <c r="S684"/>
  <c r="S685"/>
  <c r="S686"/>
  <c r="S687"/>
  <c r="S688"/>
  <c r="S689"/>
  <c r="S690"/>
  <c r="S691"/>
  <c r="S692"/>
  <c r="S693"/>
  <c r="S694"/>
  <c r="S695"/>
  <c r="S696"/>
  <c r="S697"/>
  <c r="S698"/>
  <c r="S699"/>
  <c r="S700"/>
  <c r="S701"/>
  <c r="S702"/>
  <c r="S703"/>
  <c r="S704"/>
  <c r="S705"/>
  <c r="S706"/>
  <c r="S707"/>
  <c r="S708"/>
  <c r="S709"/>
  <c r="S710"/>
  <c r="S711"/>
  <c r="S712"/>
  <c r="S713"/>
  <c r="S714"/>
  <c r="S715"/>
  <c r="S716"/>
  <c r="S717"/>
  <c r="S718"/>
  <c r="S719"/>
  <c r="S720"/>
  <c r="S721"/>
  <c r="S722"/>
  <c r="S723"/>
  <c r="S724"/>
  <c r="S725"/>
  <c r="S726"/>
  <c r="S727"/>
  <c r="S728"/>
  <c r="S729"/>
  <c r="S730"/>
  <c r="S731"/>
  <c r="S732"/>
  <c r="S733"/>
  <c r="S734"/>
  <c r="S735"/>
  <c r="S736"/>
  <c r="S737"/>
  <c r="S738"/>
  <c r="S739"/>
  <c r="S740"/>
  <c r="S741"/>
  <c r="S742"/>
  <c r="S743"/>
  <c r="S744"/>
  <c r="S745"/>
  <c r="S746"/>
  <c r="S747"/>
  <c r="S748"/>
  <c r="S749"/>
  <c r="S750"/>
  <c r="S751"/>
  <c r="S752"/>
  <c r="S753"/>
  <c r="S754"/>
  <c r="S755"/>
  <c r="S756"/>
  <c r="S757"/>
  <c r="S758"/>
  <c r="S759"/>
  <c r="S760"/>
  <c r="S761"/>
  <c r="S762"/>
  <c r="S763"/>
  <c r="S764"/>
  <c r="S765"/>
  <c r="S766"/>
  <c r="S767"/>
  <c r="S768"/>
  <c r="S769"/>
  <c r="S770"/>
  <c r="S771"/>
  <c r="S772"/>
  <c r="S773"/>
  <c r="S774"/>
  <c r="S775"/>
  <c r="S776"/>
  <c r="S777"/>
  <c r="S778"/>
  <c r="S779"/>
  <c r="S780"/>
  <c r="S781"/>
  <c r="S782"/>
  <c r="S783"/>
  <c r="S784"/>
  <c r="S785"/>
  <c r="S786"/>
  <c r="S787"/>
  <c r="S788"/>
  <c r="S789"/>
  <c r="S790"/>
  <c r="S791"/>
  <c r="S792"/>
  <c r="S793"/>
  <c r="S794"/>
  <c r="S795"/>
  <c r="S796"/>
  <c r="S797"/>
  <c r="S798"/>
  <c r="S799"/>
  <c r="S800"/>
  <c r="S801"/>
  <c r="S802"/>
  <c r="S803"/>
  <c r="S804"/>
  <c r="S805"/>
  <c r="S806"/>
  <c r="S807"/>
  <c r="S808"/>
  <c r="S809"/>
  <c r="S810"/>
  <c r="S811"/>
  <c r="S812"/>
  <c r="S813"/>
  <c r="S814"/>
  <c r="S815"/>
  <c r="S816"/>
  <c r="S817"/>
  <c r="S818"/>
  <c r="S819"/>
  <c r="S820"/>
  <c r="S821"/>
  <c r="S822"/>
  <c r="S823"/>
  <c r="S824"/>
  <c r="S825"/>
  <c r="S826"/>
  <c r="S827"/>
  <c r="S828"/>
  <c r="S829"/>
  <c r="S830"/>
  <c r="S831"/>
  <c r="S832"/>
  <c r="S833"/>
  <c r="S834"/>
  <c r="S835"/>
  <c r="S836"/>
  <c r="S837"/>
  <c r="S838"/>
  <c r="S839"/>
  <c r="S840"/>
  <c r="S841"/>
  <c r="S842"/>
  <c r="S843"/>
  <c r="S844"/>
  <c r="S845"/>
  <c r="S846"/>
  <c r="S847"/>
  <c r="S848"/>
  <c r="S849"/>
  <c r="S850"/>
  <c r="S851"/>
  <c r="S852"/>
  <c r="S853"/>
  <c r="S854"/>
  <c r="S855"/>
  <c r="S856"/>
  <c r="S857"/>
  <c r="S858"/>
  <c r="S859"/>
  <c r="S860"/>
  <c r="S861"/>
  <c r="S862"/>
  <c r="S863"/>
  <c r="S864"/>
  <c r="S865"/>
  <c r="S866"/>
  <c r="S867"/>
  <c r="S868"/>
  <c r="S869"/>
  <c r="S870"/>
  <c r="S871"/>
  <c r="S872"/>
  <c r="S873"/>
  <c r="S874"/>
  <c r="S875"/>
  <c r="S876"/>
  <c r="S877"/>
  <c r="S878"/>
  <c r="S879"/>
  <c r="S880"/>
  <c r="S881"/>
  <c r="S882"/>
  <c r="S883"/>
  <c r="S884"/>
  <c r="S885"/>
  <c r="S886"/>
  <c r="S887"/>
  <c r="S888"/>
  <c r="S889"/>
  <c r="S890"/>
  <c r="S891"/>
  <c r="S892"/>
  <c r="S893"/>
  <c r="S894"/>
  <c r="S895"/>
  <c r="S896"/>
  <c r="S897"/>
  <c r="S898"/>
  <c r="S899"/>
  <c r="S900"/>
  <c r="S901"/>
  <c r="S902"/>
  <c r="S903"/>
  <c r="S904"/>
  <c r="S905"/>
  <c r="S906"/>
  <c r="S907"/>
  <c r="S908"/>
  <c r="S909"/>
  <c r="S910"/>
  <c r="S911"/>
  <c r="S912"/>
  <c r="S913"/>
  <c r="S914"/>
  <c r="S915"/>
  <c r="S916"/>
  <c r="S917"/>
  <c r="S918"/>
  <c r="S919"/>
  <c r="S920"/>
  <c r="S921"/>
  <c r="S922"/>
  <c r="S923"/>
  <c r="S924"/>
  <c r="S925"/>
  <c r="S926"/>
  <c r="S927"/>
  <c r="S928"/>
  <c r="S929"/>
  <c r="S930"/>
  <c r="S931"/>
  <c r="S932"/>
  <c r="S933"/>
  <c r="S934"/>
  <c r="S935"/>
  <c r="S936"/>
  <c r="S937"/>
  <c r="S938"/>
  <c r="S939"/>
  <c r="S940"/>
  <c r="S941"/>
  <c r="S942"/>
  <c r="S943"/>
  <c r="S944"/>
  <c r="S945"/>
  <c r="S946"/>
  <c r="S947"/>
  <c r="S948"/>
  <c r="S949"/>
  <c r="S950"/>
  <c r="S951"/>
  <c r="S952"/>
  <c r="S953"/>
  <c r="S954"/>
  <c r="S955"/>
  <c r="S956"/>
  <c r="S957"/>
  <c r="S958"/>
  <c r="S959"/>
  <c r="S960"/>
  <c r="S961"/>
  <c r="S962"/>
  <c r="S963"/>
  <c r="S964"/>
  <c r="S965"/>
  <c r="S966"/>
  <c r="S967"/>
  <c r="S968"/>
  <c r="S969"/>
  <c r="S970"/>
  <c r="S971"/>
  <c r="S972"/>
  <c r="S973"/>
  <c r="S974"/>
  <c r="S975"/>
  <c r="S976"/>
  <c r="S977"/>
  <c r="S978"/>
  <c r="S979"/>
  <c r="S980"/>
  <c r="S981"/>
  <c r="S982"/>
  <c r="S983"/>
  <c r="S984"/>
  <c r="S985"/>
  <c r="S986"/>
  <c r="S987"/>
  <c r="S988"/>
  <c r="S989"/>
  <c r="S990"/>
  <c r="S991"/>
  <c r="S992"/>
  <c r="S993"/>
  <c r="S994"/>
  <c r="S995"/>
  <c r="S996"/>
  <c r="S997"/>
  <c r="S998"/>
  <c r="S999"/>
  <c r="S1000"/>
  <c r="S1001"/>
  <c r="S1002"/>
  <c r="S1003"/>
  <c r="S1004"/>
  <c r="S1005"/>
  <c r="S1006"/>
  <c r="S1007"/>
  <c r="S1008"/>
  <c r="S1009"/>
  <c r="S1010"/>
  <c r="S1011"/>
  <c r="S1012"/>
  <c r="S1013"/>
  <c r="S1014"/>
  <c r="S1015"/>
  <c r="S1016"/>
  <c r="S1017"/>
  <c r="S1018"/>
  <c r="S1019"/>
  <c r="S1020"/>
  <c r="S1021"/>
  <c r="S1022"/>
  <c r="S1023"/>
  <c r="S1024"/>
  <c r="S1025"/>
  <c r="S1026"/>
  <c r="S1027"/>
  <c r="S1028"/>
  <c r="S1029"/>
  <c r="S1030"/>
  <c r="S1031"/>
  <c r="S1032"/>
  <c r="S1033"/>
  <c r="S1034"/>
  <c r="S1035"/>
  <c r="S1036"/>
  <c r="S1037"/>
  <c r="S1038"/>
  <c r="S1039"/>
  <c r="S1040"/>
  <c r="S1041"/>
  <c r="S1042"/>
  <c r="S1043"/>
  <c r="S1044"/>
  <c r="S1045"/>
  <c r="S1046"/>
  <c r="S1047"/>
  <c r="S1048"/>
  <c r="S1049"/>
  <c r="S1050"/>
  <c r="S1051"/>
  <c r="S1052"/>
  <c r="S1053"/>
  <c r="S1054"/>
  <c r="S1055"/>
  <c r="S1056"/>
  <c r="S1057"/>
  <c r="S1058"/>
  <c r="S1059"/>
  <c r="S1060"/>
  <c r="S1061"/>
  <c r="S1062"/>
  <c r="S1063"/>
  <c r="S1064"/>
  <c r="S1065"/>
  <c r="S1066"/>
  <c r="S1067"/>
  <c r="S1068"/>
  <c r="S1069"/>
  <c r="S1070"/>
  <c r="S1071"/>
  <c r="S1072"/>
  <c r="S1073"/>
  <c r="S1074"/>
  <c r="S1075"/>
  <c r="S1076"/>
  <c r="S1077"/>
  <c r="S1078"/>
  <c r="S1079"/>
  <c r="S1080"/>
  <c r="S1081"/>
  <c r="S1082"/>
  <c r="S1083"/>
  <c r="S1084"/>
  <c r="S1085"/>
  <c r="S1086"/>
  <c r="S1087"/>
  <c r="S1088"/>
  <c r="S1089"/>
  <c r="S1090"/>
  <c r="S1091"/>
  <c r="S1092"/>
  <c r="S1093"/>
  <c r="S1094"/>
  <c r="S1095"/>
  <c r="S1096"/>
  <c r="S1097"/>
  <c r="S1098"/>
  <c r="S1099"/>
  <c r="S1100"/>
  <c r="S1101"/>
  <c r="S1102"/>
  <c r="S1103"/>
  <c r="S1104"/>
  <c r="S1105"/>
  <c r="S1106"/>
  <c r="S1107"/>
  <c r="S1108"/>
  <c r="S1109"/>
  <c r="S1110"/>
  <c r="S1111"/>
  <c r="S1112"/>
  <c r="S1113"/>
  <c r="S1114"/>
  <c r="S1115"/>
  <c r="S1116"/>
  <c r="S1117"/>
  <c r="S1118"/>
  <c r="S1119"/>
  <c r="S1120"/>
  <c r="S1121"/>
  <c r="S1122"/>
  <c r="S1123"/>
  <c r="S1124"/>
  <c r="S1125"/>
  <c r="S1126"/>
  <c r="S1127"/>
  <c r="S1128"/>
  <c r="S1129"/>
  <c r="S1130"/>
  <c r="S1131"/>
  <c r="S1132"/>
  <c r="S1133"/>
  <c r="S1134"/>
  <c r="S1135"/>
  <c r="S1136"/>
  <c r="S1137"/>
  <c r="S1138"/>
  <c r="S1139"/>
  <c r="S1140"/>
  <c r="S1141"/>
  <c r="S1142"/>
  <c r="S1143"/>
  <c r="S1144"/>
  <c r="S1145"/>
  <c r="S1146"/>
  <c r="S1147"/>
  <c r="S1148"/>
  <c r="S1149"/>
  <c r="S1150"/>
  <c r="S1151"/>
  <c r="S1152"/>
  <c r="S1153"/>
  <c r="S1154"/>
  <c r="S1155"/>
  <c r="S1156"/>
  <c r="S1157"/>
  <c r="S1158"/>
  <c r="S1159"/>
  <c r="S1160"/>
  <c r="S1161"/>
  <c r="S1162"/>
  <c r="S1163"/>
  <c r="S1164"/>
  <c r="S1165"/>
  <c r="S1166"/>
  <c r="S1167"/>
  <c r="S1168"/>
  <c r="S1169"/>
  <c r="S1170"/>
  <c r="S1171"/>
  <c r="S1172"/>
  <c r="S1173"/>
  <c r="S1174"/>
  <c r="S1175"/>
  <c r="S1176"/>
  <c r="S1177"/>
  <c r="S1178"/>
  <c r="S1179"/>
  <c r="S1180"/>
  <c r="S1181"/>
  <c r="S1182"/>
  <c r="S1183"/>
  <c r="S1184"/>
  <c r="S1185"/>
  <c r="S1186"/>
  <c r="S1187"/>
  <c r="S1188"/>
  <c r="S1189"/>
  <c r="S1190"/>
  <c r="S1191"/>
  <c r="S1192"/>
  <c r="S1193"/>
  <c r="S1194"/>
  <c r="S1195"/>
  <c r="S1196"/>
  <c r="S1197"/>
  <c r="S1198"/>
  <c r="S1199"/>
  <c r="S1200"/>
  <c r="S1201"/>
  <c r="S1202"/>
  <c r="S1203"/>
  <c r="S1204"/>
  <c r="S1205"/>
  <c r="S1206"/>
  <c r="S1207"/>
  <c r="S1208"/>
  <c r="S1209"/>
  <c r="S1210"/>
  <c r="S1211"/>
  <c r="S1212"/>
  <c r="S1213"/>
  <c r="S1214"/>
  <c r="S1215"/>
  <c r="S1216"/>
  <c r="S1217"/>
  <c r="S1218"/>
  <c r="S1219"/>
  <c r="S1220"/>
  <c r="S1221"/>
  <c r="S1222"/>
  <c r="S1223"/>
  <c r="S1224"/>
  <c r="S1225"/>
  <c r="S1226"/>
  <c r="S1227"/>
  <c r="S1228"/>
  <c r="S1229"/>
  <c r="S1230"/>
  <c r="S1231"/>
  <c r="S1232"/>
  <c r="S1233"/>
  <c r="S1234"/>
  <c r="S1235"/>
  <c r="S1236"/>
  <c r="S1237"/>
  <c r="S1238"/>
  <c r="S1239"/>
  <c r="S1240"/>
  <c r="S1241"/>
  <c r="S1242"/>
  <c r="S1243"/>
  <c r="S1244"/>
  <c r="S1245"/>
  <c r="S1246"/>
  <c r="S1247"/>
  <c r="S1248"/>
  <c r="S1249"/>
  <c r="S1250"/>
  <c r="S1251"/>
  <c r="S1252"/>
  <c r="S1253"/>
  <c r="S1254"/>
  <c r="S1255"/>
  <c r="S1256"/>
  <c r="S1257"/>
  <c r="S1258"/>
  <c r="S1259"/>
  <c r="S1260"/>
  <c r="S1261"/>
  <c r="S1262"/>
  <c r="S1263"/>
  <c r="S1264"/>
  <c r="S1265"/>
  <c r="S1266"/>
  <c r="S1267"/>
  <c r="S1268"/>
  <c r="S1269"/>
  <c r="S1270"/>
  <c r="S1271"/>
  <c r="S1272"/>
  <c r="S1273"/>
  <c r="S1274"/>
  <c r="S1275"/>
  <c r="S1276"/>
  <c r="S1277"/>
  <c r="S1278"/>
  <c r="S1279"/>
  <c r="S1280"/>
  <c r="S1281"/>
  <c r="S1282"/>
  <c r="S1283"/>
  <c r="S1284"/>
  <c r="S1285"/>
  <c r="S1286"/>
  <c r="S1287"/>
  <c r="S1288"/>
  <c r="S1289"/>
  <c r="S1290"/>
  <c r="S1291"/>
  <c r="S1292"/>
  <c r="S1293"/>
  <c r="S1294"/>
  <c r="S1295"/>
  <c r="S1296"/>
  <c r="S1297"/>
  <c r="S1298"/>
  <c r="S1299"/>
  <c r="S1300"/>
  <c r="S1301"/>
  <c r="S1302"/>
  <c r="S1303"/>
  <c r="S1304"/>
  <c r="S1305"/>
  <c r="S1306"/>
  <c r="S1307"/>
  <c r="S1308"/>
  <c r="S1309"/>
  <c r="S1310"/>
  <c r="S1311"/>
  <c r="S1312"/>
  <c r="S1313"/>
  <c r="S1314"/>
  <c r="S1315"/>
  <c r="S1316"/>
  <c r="S1317"/>
  <c r="S1318"/>
  <c r="S1319"/>
  <c r="S1320"/>
  <c r="S1321"/>
  <c r="S1322"/>
  <c r="S1323"/>
  <c r="S1324"/>
  <c r="S1325"/>
  <c r="S1326"/>
  <c r="S1327"/>
  <c r="S1328"/>
  <c r="S1329"/>
  <c r="S1330"/>
  <c r="S1331"/>
  <c r="S1332"/>
  <c r="S1333"/>
  <c r="S1334"/>
  <c r="S1335"/>
  <c r="S1336"/>
  <c r="S1337"/>
  <c r="S1338"/>
  <c r="S1339"/>
  <c r="S1340"/>
  <c r="S1341"/>
  <c r="S1342"/>
  <c r="S1343"/>
  <c r="S1344"/>
  <c r="S1345"/>
  <c r="S1346"/>
  <c r="S1347"/>
  <c r="S1348"/>
  <c r="S1349"/>
  <c r="S1350"/>
  <c r="S1351"/>
  <c r="S1352"/>
  <c r="S1353"/>
  <c r="S1354"/>
  <c r="S1355"/>
  <c r="S1356"/>
  <c r="S1357"/>
  <c r="S1358"/>
  <c r="S1359"/>
  <c r="S1360"/>
  <c r="S1361"/>
  <c r="S1362"/>
  <c r="S1363"/>
  <c r="S1364"/>
  <c r="S1365"/>
  <c r="S1366"/>
  <c r="S1367"/>
  <c r="S1368"/>
  <c r="S1369"/>
  <c r="S1370"/>
  <c r="S1371"/>
  <c r="S1372"/>
  <c r="S1373"/>
  <c r="S1374"/>
  <c r="S1375"/>
  <c r="S1376"/>
  <c r="S1377"/>
  <c r="S1378"/>
  <c r="S1379"/>
  <c r="S1380"/>
  <c r="S1381"/>
  <c r="S1382"/>
  <c r="S1383"/>
  <c r="S1384"/>
  <c r="S1385"/>
  <c r="S1386"/>
  <c r="S1387"/>
  <c r="S1388"/>
  <c r="S1389"/>
  <c r="S1390"/>
  <c r="S1391"/>
  <c r="S1392"/>
  <c r="S1393"/>
  <c r="S1394"/>
  <c r="S1395"/>
  <c r="S1396"/>
  <c r="S1397"/>
  <c r="S1398"/>
  <c r="S1399"/>
  <c r="S1400"/>
  <c r="S1401"/>
  <c r="S1402"/>
  <c r="S1403"/>
  <c r="S1404"/>
  <c r="S1405"/>
  <c r="S1406"/>
  <c r="S1407"/>
  <c r="S1408"/>
  <c r="S1409"/>
  <c r="S1410"/>
  <c r="S1411"/>
  <c r="S1412"/>
  <c r="S1413"/>
  <c r="S1414"/>
  <c r="S1415"/>
  <c r="S1416"/>
  <c r="S1417"/>
  <c r="S1418"/>
  <c r="S1419"/>
  <c r="S1420"/>
  <c r="S1421"/>
  <c r="S1422"/>
  <c r="S1423"/>
  <c r="S1424"/>
  <c r="S1425"/>
  <c r="S1426"/>
  <c r="S1427"/>
  <c r="S1428"/>
  <c r="S1429"/>
  <c r="S1430"/>
  <c r="S1431"/>
  <c r="S1432"/>
  <c r="S1433"/>
  <c r="S1434"/>
  <c r="S1435"/>
  <c r="S1436"/>
  <c r="S1437"/>
  <c r="S1438"/>
  <c r="S1439"/>
  <c r="S1440"/>
  <c r="S1441"/>
  <c r="S1442"/>
  <c r="S1443"/>
  <c r="S1444"/>
  <c r="S1445"/>
  <c r="S1446"/>
  <c r="S1447"/>
  <c r="S1448"/>
  <c r="S1449"/>
  <c r="S1450"/>
  <c r="S1451"/>
  <c r="S1452"/>
  <c r="S1453"/>
  <c r="S1454"/>
  <c r="S1455"/>
  <c r="S1456"/>
  <c r="S1457"/>
  <c r="S1458"/>
  <c r="S1459"/>
  <c r="S1460"/>
  <c r="S1461"/>
  <c r="S1462"/>
  <c r="S1463"/>
  <c r="S1464"/>
  <c r="S1465"/>
  <c r="S1466"/>
  <c r="S1467"/>
  <c r="S1468"/>
  <c r="S1469"/>
  <c r="S1470"/>
  <c r="S1471"/>
  <c r="S1472"/>
  <c r="S1473"/>
  <c r="S1474"/>
  <c r="S1475"/>
  <c r="S1476"/>
  <c r="S1477"/>
  <c r="S1478"/>
  <c r="S1479"/>
  <c r="S1480"/>
  <c r="S1481"/>
  <c r="S1482"/>
  <c r="S1483"/>
  <c r="S1484"/>
  <c r="S1485"/>
  <c r="S1486"/>
  <c r="S1487"/>
  <c r="S1488"/>
  <c r="S1489"/>
  <c r="S1490"/>
  <c r="S1491"/>
  <c r="S1492"/>
  <c r="S1493"/>
  <c r="S1494"/>
  <c r="S1495"/>
  <c r="S1496"/>
  <c r="S1497"/>
  <c r="S1498"/>
  <c r="S1499"/>
  <c r="S1500"/>
  <c r="S1501"/>
  <c r="S1502"/>
  <c r="S1503"/>
  <c r="S1504"/>
  <c r="S1505"/>
  <c r="S1506"/>
  <c r="S1507"/>
  <c r="S1508"/>
  <c r="S1509"/>
  <c r="S1510"/>
  <c r="S1511"/>
  <c r="S1512"/>
  <c r="S1513"/>
  <c r="S1514"/>
  <c r="S1515"/>
  <c r="S1516"/>
  <c r="S1517"/>
  <c r="S1518"/>
  <c r="S1519"/>
  <c r="S1520"/>
  <c r="S1521"/>
  <c r="S1522"/>
  <c r="S1523"/>
  <c r="S1524"/>
  <c r="S1525"/>
  <c r="S1526"/>
  <c r="S1527"/>
  <c r="S1528"/>
  <c r="S1529"/>
  <c r="S1530"/>
  <c r="S1531"/>
  <c r="S1532"/>
  <c r="S1533"/>
  <c r="S1534"/>
  <c r="S1535"/>
  <c r="S1536"/>
  <c r="S1537"/>
  <c r="S1538"/>
  <c r="S1539"/>
  <c r="S1540"/>
  <c r="S1541"/>
  <c r="S1542"/>
  <c r="S1543"/>
  <c r="S1544"/>
  <c r="S1545"/>
  <c r="S1546"/>
  <c r="S1547"/>
  <c r="S1548"/>
  <c r="S1549"/>
  <c r="S1550"/>
  <c r="S1551"/>
  <c r="S1552"/>
  <c r="S1553"/>
  <c r="S1554"/>
  <c r="S1555"/>
  <c r="S1556"/>
  <c r="S1557"/>
  <c r="S1558"/>
  <c r="S1559"/>
  <c r="S1560"/>
  <c r="S1561"/>
  <c r="S1562"/>
  <c r="S1563"/>
  <c r="S1564"/>
  <c r="S1565"/>
  <c r="S1566"/>
  <c r="S1567"/>
  <c r="S1568"/>
  <c r="S1569"/>
  <c r="S1570"/>
  <c r="S1571"/>
  <c r="S1572"/>
  <c r="S1573"/>
  <c r="S1574"/>
  <c r="S1575"/>
  <c r="S1576"/>
  <c r="S1577"/>
  <c r="S1578"/>
  <c r="S1579"/>
  <c r="S1580"/>
  <c r="S1581"/>
  <c r="S1582"/>
  <c r="S1583"/>
  <c r="S1584"/>
  <c r="S1585"/>
  <c r="S1586"/>
  <c r="S1587"/>
  <c r="S1588"/>
  <c r="S1589"/>
  <c r="S1590"/>
  <c r="S1591"/>
  <c r="S1592"/>
  <c r="S1593"/>
  <c r="S1594"/>
  <c r="S1595"/>
  <c r="S1596"/>
  <c r="S1597"/>
  <c r="S1598"/>
  <c r="S1599"/>
  <c r="S1600"/>
  <c r="S1601"/>
  <c r="S1602"/>
  <c r="S1603"/>
  <c r="S1604"/>
  <c r="S1605"/>
  <c r="S1606"/>
  <c r="S1607"/>
  <c r="S1608"/>
  <c r="S1609"/>
  <c r="S1610"/>
  <c r="S1611"/>
  <c r="S1612"/>
  <c r="S1613"/>
  <c r="S1614"/>
  <c r="S1615"/>
  <c r="S1616"/>
  <c r="S1617"/>
  <c r="S1618"/>
  <c r="S1619"/>
  <c r="S1620"/>
  <c r="S1621"/>
  <c r="S1622"/>
  <c r="S1623"/>
  <c r="S1624"/>
  <c r="S1625"/>
  <c r="S1626"/>
  <c r="S1627"/>
  <c r="S1628"/>
  <c r="S1629"/>
  <c r="S1630"/>
  <c r="S1631"/>
  <c r="S1632"/>
  <c r="S1633"/>
  <c r="S1634"/>
  <c r="S1635"/>
  <c r="S1636"/>
  <c r="S1637"/>
  <c r="S1638"/>
  <c r="S1639"/>
  <c r="S1640"/>
  <c r="S1641"/>
  <c r="S1642"/>
  <c r="S1643"/>
  <c r="S1644"/>
  <c r="S1645"/>
  <c r="S1646"/>
  <c r="S1647"/>
  <c r="S1648"/>
  <c r="S1649"/>
  <c r="S1650"/>
  <c r="S1651"/>
  <c r="S1652"/>
  <c r="S1653"/>
  <c r="S1654"/>
  <c r="S1655"/>
  <c r="S1656"/>
  <c r="S1657"/>
  <c r="S1658"/>
  <c r="S1659"/>
  <c r="S1660"/>
  <c r="S1661"/>
  <c r="S1662"/>
  <c r="S1663"/>
  <c r="S1664"/>
  <c r="S1665"/>
  <c r="S1666"/>
  <c r="S1667"/>
  <c r="S1668"/>
  <c r="S1669"/>
  <c r="S1670"/>
  <c r="S1671"/>
  <c r="S1672"/>
  <c r="S1673"/>
  <c r="S1674"/>
  <c r="S1675"/>
  <c r="S1676"/>
  <c r="S1677"/>
  <c r="S1678"/>
  <c r="S1679"/>
  <c r="S1680"/>
  <c r="S1681"/>
  <c r="S1682"/>
  <c r="S1683"/>
  <c r="S1684"/>
  <c r="S1685"/>
  <c r="S1686"/>
  <c r="S1687"/>
  <c r="S1688"/>
  <c r="S1689"/>
  <c r="S1690"/>
  <c r="S1691"/>
  <c r="S1692"/>
  <c r="S1693"/>
  <c r="S1694"/>
  <c r="S1695"/>
  <c r="S1696"/>
  <c r="S1697"/>
  <c r="S1698"/>
  <c r="S1699"/>
  <c r="S1700"/>
  <c r="S1701"/>
  <c r="S1702"/>
  <c r="S1703"/>
  <c r="S1704"/>
  <c r="S1705"/>
  <c r="S1706"/>
  <c r="S1707"/>
  <c r="S1708"/>
  <c r="S1709"/>
  <c r="S1710"/>
  <c r="S1711"/>
  <c r="S1712"/>
  <c r="S1713"/>
  <c r="S1714"/>
  <c r="S1715"/>
  <c r="S1716"/>
  <c r="S1717"/>
  <c r="S1718"/>
  <c r="S1719"/>
  <c r="S1720"/>
  <c r="S1721"/>
  <c r="S1722"/>
  <c r="S1723"/>
  <c r="S1724"/>
  <c r="S1725"/>
  <c r="S1726"/>
  <c r="S1727"/>
  <c r="S1728"/>
  <c r="S1729"/>
  <c r="S1730"/>
  <c r="S1731"/>
  <c r="S1732"/>
  <c r="S1733"/>
  <c r="S1734"/>
  <c r="S1735"/>
  <c r="S1736"/>
  <c r="S1737"/>
  <c r="S1738"/>
  <c r="S1739"/>
  <c r="S1740"/>
  <c r="S1741"/>
  <c r="S1742"/>
  <c r="S1743"/>
  <c r="S1744"/>
  <c r="S1745"/>
  <c r="S1746"/>
  <c r="S1747"/>
  <c r="S1748"/>
  <c r="S1749"/>
  <c r="S1750"/>
  <c r="S1751"/>
  <c r="S1752"/>
  <c r="S1753"/>
  <c r="S1754"/>
  <c r="S1755"/>
  <c r="S1756"/>
  <c r="S1757"/>
  <c r="S1758"/>
  <c r="S1759"/>
  <c r="S1760"/>
  <c r="S1761"/>
  <c r="S1762"/>
  <c r="S1763"/>
  <c r="S1764"/>
  <c r="S1765"/>
  <c r="S1766"/>
  <c r="S1767"/>
  <c r="S1768"/>
  <c r="S1769"/>
  <c r="S1770"/>
  <c r="S1771"/>
  <c r="S1772"/>
  <c r="S1773"/>
  <c r="S1774"/>
  <c r="S1775"/>
  <c r="S1776"/>
  <c r="S1777"/>
  <c r="S1778"/>
  <c r="S1779"/>
  <c r="S1780"/>
  <c r="S1781"/>
  <c r="S1782"/>
  <c r="S1783"/>
  <c r="S1784"/>
  <c r="S1785"/>
  <c r="S1786"/>
  <c r="S1787"/>
  <c r="S1788"/>
  <c r="S1789"/>
  <c r="S1790"/>
  <c r="S1791"/>
  <c r="S1792"/>
  <c r="S1793"/>
  <c r="S1794"/>
  <c r="S1795"/>
  <c r="S1796"/>
  <c r="S1797"/>
  <c r="S1798"/>
  <c r="S1799"/>
  <c r="S1800"/>
  <c r="S1801"/>
  <c r="S1802"/>
  <c r="S1803"/>
  <c r="S1804"/>
  <c r="S1805"/>
  <c r="S1806"/>
  <c r="S1807"/>
  <c r="S1808"/>
  <c r="S1809"/>
  <c r="S1810"/>
  <c r="S1811"/>
  <c r="S1812"/>
  <c r="S1813"/>
  <c r="S1814"/>
  <c r="S1815"/>
  <c r="S1816"/>
  <c r="S1817"/>
  <c r="S1818"/>
  <c r="S1819"/>
  <c r="S1820"/>
  <c r="S1821"/>
  <c r="S1822"/>
  <c r="S1823"/>
  <c r="S1824"/>
  <c r="S1825"/>
  <c r="S1826"/>
  <c r="S1827"/>
  <c r="S1828"/>
  <c r="S1829"/>
  <c r="S1830"/>
  <c r="S1831"/>
  <c r="S1832"/>
  <c r="S1833"/>
  <c r="S1834"/>
  <c r="S1835"/>
  <c r="S1836"/>
  <c r="S1837"/>
  <c r="S1838"/>
  <c r="S1839"/>
  <c r="S1840"/>
  <c r="S1841"/>
  <c r="S1842"/>
  <c r="S1843"/>
  <c r="S1844"/>
  <c r="S1845"/>
  <c r="S1846"/>
  <c r="S1847"/>
  <c r="S1848"/>
  <c r="S1849"/>
  <c r="S1850"/>
  <c r="S1851"/>
  <c r="S1852"/>
  <c r="S1853"/>
  <c r="S1854"/>
  <c r="S1855"/>
  <c r="S1856"/>
  <c r="S1857"/>
  <c r="S1858"/>
  <c r="S1859"/>
  <c r="S1860"/>
  <c r="S1861"/>
  <c r="S1862"/>
  <c r="S1863"/>
  <c r="S1864"/>
  <c r="S1865"/>
  <c r="S1866"/>
  <c r="S1867"/>
  <c r="S1868"/>
  <c r="S1869"/>
  <c r="S1870"/>
  <c r="S1871"/>
  <c r="S1872"/>
  <c r="S1873"/>
  <c r="S1874"/>
  <c r="S1875"/>
  <c r="S1876"/>
  <c r="S1877"/>
  <c r="S1878"/>
  <c r="S1879"/>
  <c r="S1880"/>
  <c r="S1881"/>
  <c r="S1882"/>
  <c r="S1883"/>
  <c r="S1884"/>
  <c r="S1885"/>
  <c r="S1886"/>
  <c r="S1887"/>
  <c r="S1888"/>
  <c r="S1889"/>
  <c r="S1890"/>
  <c r="S1891"/>
  <c r="S1892"/>
  <c r="S1893"/>
  <c r="S1894"/>
  <c r="S1895"/>
  <c r="S1896"/>
  <c r="S1897"/>
  <c r="S1898"/>
  <c r="S1899"/>
  <c r="S1900"/>
  <c r="S1901"/>
  <c r="S1902"/>
  <c r="S1903"/>
  <c r="S1904"/>
  <c r="S1905"/>
  <c r="S1906"/>
  <c r="S1907"/>
  <c r="S1908"/>
  <c r="S1909"/>
  <c r="S1910"/>
  <c r="S1911"/>
  <c r="S1912"/>
  <c r="S1913"/>
  <c r="S1914"/>
  <c r="S1915"/>
  <c r="S1916"/>
  <c r="S1917"/>
  <c r="S1918"/>
  <c r="S1919"/>
  <c r="S1920"/>
  <c r="S1921"/>
  <c r="S1922"/>
  <c r="S1923"/>
  <c r="S1924"/>
  <c r="S1925"/>
  <c r="S1926"/>
  <c r="S1927"/>
  <c r="S1928"/>
  <c r="S1929"/>
  <c r="S1930"/>
  <c r="S1931"/>
  <c r="S1932"/>
  <c r="S1933"/>
  <c r="S1934"/>
  <c r="S1935"/>
  <c r="S1936"/>
  <c r="S1937"/>
  <c r="S1938"/>
  <c r="S1939"/>
  <c r="S1940"/>
  <c r="S1941"/>
  <c r="S1942"/>
  <c r="S1943"/>
  <c r="S1944"/>
  <c r="S1945"/>
  <c r="S1946"/>
  <c r="S1947"/>
  <c r="S1948"/>
  <c r="S1949"/>
  <c r="S1950"/>
  <c r="S1951"/>
  <c r="S1952"/>
  <c r="S1953"/>
  <c r="S1954"/>
  <c r="S1955"/>
  <c r="S1956"/>
  <c r="S1957"/>
  <c r="S1958"/>
  <c r="S1959"/>
  <c r="S1960"/>
  <c r="S1961"/>
  <c r="S1962"/>
  <c r="S1963"/>
  <c r="S1964"/>
  <c r="S1965"/>
  <c r="S1966"/>
  <c r="S1967"/>
  <c r="S1968"/>
  <c r="S1969"/>
  <c r="S1970"/>
  <c r="S1971"/>
  <c r="S1972"/>
  <c r="S1973"/>
  <c r="S1974"/>
  <c r="S1975"/>
  <c r="S1976"/>
  <c r="S1977"/>
  <c r="S1978"/>
  <c r="S1979"/>
  <c r="S1980"/>
  <c r="S1981"/>
  <c r="S1982"/>
  <c r="S1983"/>
  <c r="S1984"/>
  <c r="S1985"/>
  <c r="S1986"/>
  <c r="S1987"/>
  <c r="S1988"/>
  <c r="S1989"/>
  <c r="S1990"/>
  <c r="S1991"/>
  <c r="S1992"/>
  <c r="S1993"/>
  <c r="S1994"/>
  <c r="S1995"/>
  <c r="S1996"/>
  <c r="S1997"/>
  <c r="S1998"/>
  <c r="S1999"/>
  <c r="S2000"/>
  <c r="S2001"/>
  <c r="S2002"/>
  <c r="S2003"/>
  <c r="S2004"/>
  <c r="S2005"/>
  <c r="S2006"/>
  <c r="S2007"/>
  <c r="S2008"/>
  <c r="S2009"/>
  <c r="S2010"/>
  <c r="S2011"/>
  <c r="S2012"/>
  <c r="S2013"/>
  <c r="S2014"/>
  <c r="S2015"/>
  <c r="S2016"/>
  <c r="S2017"/>
  <c r="S2018"/>
  <c r="S2019"/>
  <c r="S2020"/>
  <c r="S2021"/>
  <c r="S2022"/>
  <c r="S2023"/>
  <c r="S2024"/>
  <c r="S2025"/>
  <c r="S2026"/>
  <c r="S2027"/>
  <c r="S2028"/>
  <c r="S2029"/>
  <c r="S2030"/>
  <c r="S2031"/>
  <c r="S2032"/>
  <c r="S2033"/>
  <c r="S2034"/>
  <c r="S2035"/>
  <c r="S2036"/>
  <c r="S2037"/>
  <c r="S2038"/>
  <c r="S2039"/>
  <c r="S2040"/>
  <c r="S2041"/>
  <c r="S2042"/>
  <c r="S2043"/>
  <c r="S2044"/>
  <c r="S2045"/>
  <c r="S2046"/>
  <c r="S2047"/>
  <c r="S2048"/>
  <c r="S2049"/>
  <c r="S2050"/>
  <c r="S2051"/>
  <c r="S2052"/>
  <c r="S2053"/>
  <c r="S2054"/>
  <c r="S2055"/>
  <c r="S2056"/>
  <c r="S2057"/>
  <c r="S2058"/>
  <c r="S2059"/>
  <c r="S2060"/>
  <c r="S2061"/>
  <c r="S2062"/>
  <c r="S2063"/>
  <c r="S2064"/>
  <c r="S2065"/>
  <c r="S2066"/>
  <c r="S2067"/>
  <c r="S2068"/>
  <c r="S2069"/>
  <c r="S2070"/>
  <c r="S2071"/>
  <c r="S2072"/>
  <c r="S2073"/>
  <c r="S2074"/>
  <c r="S2075"/>
  <c r="S2076"/>
  <c r="S2077"/>
  <c r="S2078"/>
  <c r="S2079"/>
  <c r="S2080"/>
  <c r="S2081"/>
  <c r="S2082"/>
  <c r="S2083"/>
  <c r="S2084"/>
  <c r="S2085"/>
  <c r="S2086"/>
  <c r="S2087"/>
  <c r="S2088"/>
  <c r="S2089"/>
  <c r="S2090"/>
  <c r="S2091"/>
  <c r="S2092"/>
  <c r="S2093"/>
  <c r="S2094"/>
  <c r="S2095"/>
  <c r="S2096"/>
  <c r="S2097"/>
  <c r="S2098"/>
  <c r="S2099"/>
  <c r="S2100"/>
  <c r="S2101"/>
  <c r="S2102"/>
  <c r="S2103"/>
  <c r="S2104"/>
  <c r="S2105"/>
  <c r="S2106"/>
  <c r="S2107"/>
  <c r="S2108"/>
  <c r="S2109"/>
  <c r="S2110"/>
  <c r="S2111"/>
  <c r="S2112"/>
  <c r="S2113"/>
  <c r="S2114"/>
  <c r="S2115"/>
  <c r="S2116"/>
  <c r="S2117"/>
  <c r="S2118"/>
  <c r="S2119"/>
  <c r="S2120"/>
  <c r="S2121"/>
  <c r="S2122"/>
  <c r="S2123"/>
  <c r="S2124"/>
  <c r="S2125"/>
  <c r="S2126"/>
  <c r="S2127"/>
  <c r="S2128"/>
  <c r="S2129"/>
  <c r="S2130"/>
  <c r="S2131"/>
  <c r="S2132"/>
  <c r="S2133"/>
  <c r="S2134"/>
  <c r="S2135"/>
  <c r="S2136"/>
  <c r="S2137"/>
  <c r="S2138"/>
  <c r="S2139"/>
  <c r="S2140"/>
  <c r="S2141"/>
  <c r="S2142"/>
  <c r="S2143"/>
  <c r="S2144"/>
  <c r="S2145"/>
  <c r="S2146"/>
  <c r="S2147"/>
  <c r="S2148"/>
  <c r="S2149"/>
  <c r="S2150"/>
  <c r="S2151"/>
  <c r="S2152"/>
  <c r="S2153"/>
  <c r="S2154"/>
  <c r="S2155"/>
  <c r="S2156"/>
  <c r="S2157"/>
  <c r="S2158"/>
  <c r="S2159"/>
  <c r="S2160"/>
  <c r="S2161"/>
  <c r="S2162"/>
  <c r="S2163"/>
  <c r="S2164"/>
  <c r="S2165"/>
  <c r="S2166"/>
  <c r="S2167"/>
  <c r="S2168"/>
  <c r="S2169"/>
  <c r="S2170"/>
  <c r="S2171"/>
  <c r="S2172"/>
  <c r="S2173"/>
  <c r="S2174"/>
  <c r="S2175"/>
  <c r="S2176"/>
  <c r="S2177"/>
  <c r="S2178"/>
  <c r="S2179"/>
  <c r="S2180"/>
  <c r="S2181"/>
  <c r="S2182"/>
  <c r="S2183"/>
  <c r="S2184"/>
  <c r="S2185"/>
  <c r="S2186"/>
  <c r="S2187"/>
  <c r="S2188"/>
  <c r="S2189"/>
  <c r="S2190"/>
  <c r="S2191"/>
  <c r="S2192"/>
  <c r="S2193"/>
  <c r="S2194"/>
  <c r="S2195"/>
  <c r="S2196"/>
  <c r="S2197"/>
  <c r="S2198"/>
  <c r="S2199"/>
  <c r="S2200"/>
  <c r="S2201"/>
  <c r="S2202"/>
  <c r="S2203"/>
  <c r="S2204"/>
  <c r="S2205"/>
  <c r="S2206"/>
  <c r="S2207"/>
  <c r="S2208"/>
  <c r="S2209"/>
  <c r="S2210"/>
  <c r="S2211"/>
  <c r="S2212"/>
  <c r="S2213"/>
  <c r="S2214"/>
  <c r="S2215"/>
  <c r="S2216"/>
  <c r="S2217"/>
  <c r="S2218"/>
  <c r="S2219"/>
  <c r="S2220"/>
  <c r="S2221"/>
  <c r="S2222"/>
  <c r="S2223"/>
  <c r="S2224"/>
  <c r="S2225"/>
  <c r="S2226"/>
  <c r="S2227"/>
  <c r="S2228"/>
  <c r="S2229"/>
  <c r="S2230"/>
  <c r="S2231"/>
  <c r="S2232"/>
  <c r="S2233"/>
  <c r="S2234"/>
  <c r="S2235"/>
  <c r="S2236"/>
  <c r="S2237"/>
  <c r="S2238"/>
  <c r="S2239"/>
  <c r="S2240"/>
  <c r="S2241"/>
  <c r="S2242"/>
  <c r="S2243"/>
  <c r="S2244"/>
  <c r="S2245"/>
  <c r="S2246"/>
  <c r="S2247"/>
  <c r="S2248"/>
  <c r="S2249"/>
  <c r="S2250"/>
  <c r="S2251"/>
  <c r="S2252"/>
  <c r="S2253"/>
  <c r="S2254"/>
  <c r="S2255"/>
  <c r="S2256"/>
  <c r="S2257"/>
  <c r="S2258"/>
  <c r="S2259"/>
  <c r="S2260"/>
  <c r="S2261"/>
  <c r="S2262"/>
  <c r="S2263"/>
  <c r="S2264"/>
  <c r="S2265"/>
  <c r="S2266"/>
  <c r="S2267"/>
  <c r="S2268"/>
  <c r="S2269"/>
  <c r="S2270"/>
  <c r="S2271"/>
  <c r="S2272"/>
  <c r="S2273"/>
  <c r="S2274"/>
  <c r="S2275"/>
  <c r="S2276"/>
  <c r="S2277"/>
  <c r="S2278"/>
  <c r="S2279"/>
  <c r="S2280"/>
  <c r="S2281"/>
  <c r="S2282"/>
  <c r="S2283"/>
  <c r="S2284"/>
  <c r="S2285"/>
  <c r="S2286"/>
  <c r="S2287"/>
  <c r="S2288"/>
  <c r="S2289"/>
  <c r="S2290"/>
  <c r="S2291"/>
  <c r="S2292"/>
  <c r="S2293"/>
  <c r="S2294"/>
  <c r="S2295"/>
  <c r="S2296"/>
  <c r="S2297"/>
  <c r="S2298"/>
  <c r="S2299"/>
  <c r="S2300"/>
  <c r="S2301"/>
  <c r="S2302"/>
  <c r="S2303"/>
  <c r="S2304"/>
  <c r="S2305"/>
  <c r="S2306"/>
  <c r="S2307"/>
  <c r="S2308"/>
  <c r="S2309"/>
  <c r="S2310"/>
  <c r="S2311"/>
  <c r="S2312"/>
  <c r="S2313"/>
  <c r="S2314"/>
  <c r="S2315"/>
  <c r="S2316"/>
  <c r="S2317"/>
  <c r="S2318"/>
  <c r="S2319"/>
  <c r="S2320"/>
  <c r="S2321"/>
  <c r="S2322"/>
  <c r="S2323"/>
  <c r="S2324"/>
  <c r="S2325"/>
  <c r="S2326"/>
  <c r="S2327"/>
  <c r="S2328"/>
  <c r="S2329"/>
  <c r="S2330"/>
  <c r="S2331"/>
  <c r="S2332"/>
  <c r="S2333"/>
  <c r="S2334"/>
  <c r="S2335"/>
  <c r="S2336"/>
  <c r="S2337"/>
  <c r="S2338"/>
  <c r="S2339"/>
  <c r="S2340"/>
  <c r="S2341"/>
  <c r="S2342"/>
  <c r="S2343"/>
  <c r="S2344"/>
  <c r="S2345"/>
  <c r="S2346"/>
  <c r="S2347"/>
  <c r="S2348"/>
  <c r="S2349"/>
  <c r="S2350"/>
  <c r="S2351"/>
  <c r="S2352"/>
  <c r="S2353"/>
  <c r="S2354"/>
  <c r="S2355"/>
  <c r="S2356"/>
  <c r="S2357"/>
  <c r="S2358"/>
  <c r="S2359"/>
  <c r="S2360"/>
  <c r="S2361"/>
  <c r="S2362"/>
  <c r="S2363"/>
  <c r="S2364"/>
  <c r="S2365"/>
  <c r="S2366"/>
  <c r="S2367"/>
  <c r="S2368"/>
  <c r="S2369"/>
  <c r="S2370"/>
  <c r="S2371"/>
  <c r="S2372"/>
  <c r="S2373"/>
  <c r="S2374"/>
  <c r="S2375"/>
  <c r="S2376"/>
  <c r="S2377"/>
  <c r="S2378"/>
  <c r="S2379"/>
  <c r="S2380"/>
  <c r="S2381"/>
  <c r="S2382"/>
  <c r="S2383"/>
  <c r="S2384"/>
  <c r="S2385"/>
  <c r="S2386"/>
  <c r="S2387"/>
  <c r="S2388"/>
  <c r="S2389"/>
  <c r="S2390"/>
  <c r="S2391"/>
  <c r="S2392"/>
  <c r="S2393"/>
  <c r="S2394"/>
  <c r="S2395"/>
  <c r="S2396"/>
  <c r="S2397"/>
  <c r="S2398"/>
  <c r="S2399"/>
  <c r="S2400"/>
  <c r="S2401"/>
  <c r="S2402"/>
  <c r="S2403"/>
  <c r="S2404"/>
  <c r="S2405"/>
  <c r="S2406"/>
  <c r="S2407"/>
  <c r="S2408"/>
  <c r="S2409"/>
  <c r="S2410"/>
  <c r="S2411"/>
  <c r="S2412"/>
  <c r="S2413"/>
  <c r="S2414"/>
  <c r="S2415"/>
  <c r="S2416"/>
  <c r="S2417"/>
  <c r="S2418"/>
  <c r="S2419"/>
  <c r="S2420"/>
  <c r="S2421"/>
  <c r="S2422"/>
  <c r="S2423"/>
  <c r="S2424"/>
  <c r="S2425"/>
  <c r="S2426"/>
  <c r="S2427"/>
  <c r="S2428"/>
  <c r="S2429"/>
  <c r="S2430"/>
  <c r="S2431"/>
  <c r="S2432"/>
  <c r="S2433"/>
  <c r="S2434"/>
  <c r="S2435"/>
  <c r="S2436"/>
  <c r="S2437"/>
  <c r="S2438"/>
  <c r="S2439"/>
  <c r="S2440"/>
  <c r="S2441"/>
  <c r="S2442"/>
  <c r="S2443"/>
  <c r="S2444"/>
  <c r="S2445"/>
  <c r="S2446"/>
  <c r="S2447"/>
  <c r="S2448"/>
  <c r="S2449"/>
  <c r="S2450"/>
  <c r="S2451"/>
  <c r="S2452"/>
  <c r="S2453"/>
  <c r="S2454"/>
  <c r="S2455"/>
  <c r="S2456"/>
  <c r="S2457"/>
  <c r="S2458"/>
  <c r="S2459"/>
  <c r="S2460"/>
  <c r="S2461"/>
  <c r="S2462"/>
  <c r="S2463"/>
  <c r="S2464"/>
  <c r="S2465"/>
  <c r="S2466"/>
  <c r="S2467"/>
  <c r="S2468"/>
  <c r="S2469"/>
  <c r="S2470"/>
  <c r="S2471"/>
  <c r="S2472"/>
  <c r="S2473"/>
  <c r="S2474"/>
  <c r="S2475"/>
  <c r="S2476"/>
  <c r="S2477"/>
  <c r="S2478"/>
  <c r="S2479"/>
  <c r="S2480"/>
  <c r="S2481"/>
  <c r="S2482"/>
  <c r="S2483"/>
  <c r="S2484"/>
  <c r="S2485"/>
  <c r="S2486"/>
  <c r="S2487"/>
  <c r="S2488"/>
  <c r="S2489"/>
  <c r="S2490"/>
  <c r="S2491"/>
  <c r="S2492"/>
  <c r="S2493"/>
  <c r="S2494"/>
  <c r="S2495"/>
  <c r="S2496"/>
  <c r="S2497"/>
  <c r="S2498"/>
  <c r="S2499"/>
  <c r="S2500"/>
  <c r="S2501"/>
  <c r="S2502"/>
  <c r="S2503"/>
  <c r="S2504"/>
  <c r="S2505"/>
  <c r="S2506"/>
  <c r="S2507"/>
  <c r="S2508"/>
  <c r="S2509"/>
  <c r="S2510"/>
  <c r="S2511"/>
  <c r="S2512"/>
  <c r="S2513"/>
  <c r="S2514"/>
  <c r="S2515"/>
  <c r="S2516"/>
  <c r="S2517"/>
  <c r="S2518"/>
  <c r="S2519"/>
  <c r="S2520"/>
  <c r="S2521"/>
  <c r="S2522"/>
  <c r="S2523"/>
  <c r="S2524"/>
  <c r="S2525"/>
  <c r="S2526"/>
  <c r="S2527"/>
  <c r="S2528"/>
  <c r="S2529"/>
  <c r="S2530"/>
  <c r="S2531"/>
  <c r="S2532"/>
  <c r="S2533"/>
  <c r="S2534"/>
  <c r="S2535"/>
  <c r="S2536"/>
  <c r="S2537"/>
  <c r="S2538"/>
  <c r="S2539"/>
  <c r="S2540"/>
  <c r="S2541"/>
  <c r="S2542"/>
  <c r="S2543"/>
  <c r="S2544"/>
  <c r="S2545"/>
  <c r="S2546"/>
  <c r="S2547"/>
  <c r="S2548"/>
  <c r="S2549"/>
  <c r="S2550"/>
  <c r="S2551"/>
  <c r="S2552"/>
  <c r="S2553"/>
  <c r="S2554"/>
  <c r="S2555"/>
  <c r="S2556"/>
  <c r="S2557"/>
  <c r="S2558"/>
  <c r="S2559"/>
  <c r="S2560"/>
  <c r="S2561"/>
  <c r="S2562"/>
  <c r="S2563"/>
  <c r="S2564"/>
  <c r="S2565"/>
  <c r="S2566"/>
  <c r="S2567"/>
  <c r="S2568"/>
  <c r="S2569"/>
  <c r="S2570"/>
  <c r="S2571"/>
  <c r="S2572"/>
  <c r="S2573"/>
  <c r="S2574"/>
  <c r="S2575"/>
  <c r="S2576"/>
  <c r="S2577"/>
  <c r="S2578"/>
  <c r="S2579"/>
  <c r="S2580"/>
  <c r="S2581"/>
  <c r="S2582"/>
  <c r="S2583"/>
  <c r="S2584"/>
  <c r="S2585"/>
  <c r="S2586"/>
  <c r="S2587"/>
  <c r="S2588"/>
  <c r="S2589"/>
  <c r="S2590"/>
  <c r="S2591"/>
  <c r="S2592"/>
  <c r="S2593"/>
  <c r="S2594"/>
  <c r="S2595"/>
  <c r="S2596"/>
  <c r="S2597"/>
  <c r="S2598"/>
  <c r="S2599"/>
  <c r="S2600"/>
  <c r="S2601"/>
  <c r="S2602"/>
  <c r="S2603"/>
  <c r="S2604"/>
  <c r="S2605"/>
  <c r="S2606"/>
  <c r="S2607"/>
  <c r="S2608"/>
  <c r="S2609"/>
  <c r="S2610"/>
  <c r="S2611"/>
  <c r="S2612"/>
  <c r="S2613"/>
  <c r="S2614"/>
  <c r="S2615"/>
  <c r="S2616"/>
  <c r="S2617"/>
  <c r="S2618"/>
  <c r="S2619"/>
  <c r="S2620"/>
  <c r="S2621"/>
  <c r="S2622"/>
  <c r="S2623"/>
  <c r="S2624"/>
  <c r="S2625"/>
  <c r="S2626"/>
  <c r="S2627"/>
  <c r="S2628"/>
  <c r="S2629"/>
  <c r="S2630"/>
  <c r="S2631"/>
  <c r="S2632"/>
  <c r="S2633"/>
  <c r="S2634"/>
  <c r="S2635"/>
  <c r="S2636"/>
  <c r="S2637"/>
  <c r="S2638"/>
  <c r="S2639"/>
  <c r="S2640"/>
  <c r="S2641"/>
  <c r="S2642"/>
  <c r="S2643"/>
  <c r="S2644"/>
  <c r="S2645"/>
  <c r="S2646"/>
  <c r="S2647"/>
  <c r="S2648"/>
  <c r="S2649"/>
  <c r="S2650"/>
  <c r="S2651"/>
  <c r="S2652"/>
  <c r="S2653"/>
  <c r="S2654"/>
  <c r="S2655"/>
  <c r="S2656"/>
  <c r="S2657"/>
  <c r="S2658"/>
  <c r="S2659"/>
  <c r="S2660"/>
  <c r="S2661"/>
  <c r="S2662"/>
  <c r="S2663"/>
  <c r="S2664"/>
  <c r="S2665"/>
  <c r="S2666"/>
  <c r="S2667"/>
  <c r="S2668"/>
  <c r="S2669"/>
  <c r="S2670"/>
  <c r="S2671"/>
  <c r="S2672"/>
  <c r="S2673"/>
  <c r="S2674"/>
  <c r="S2675"/>
  <c r="S2676"/>
  <c r="S2677"/>
  <c r="S2678"/>
  <c r="S2679"/>
  <c r="S2680"/>
  <c r="S2681"/>
  <c r="S2682"/>
  <c r="S2683"/>
  <c r="S2684"/>
  <c r="S2685"/>
  <c r="S2686"/>
  <c r="S2687"/>
  <c r="S2688"/>
  <c r="S2689"/>
  <c r="S2690"/>
  <c r="S2691"/>
  <c r="S2692"/>
  <c r="S2693"/>
  <c r="S2694"/>
  <c r="S2695"/>
  <c r="S2696"/>
  <c r="S2697"/>
  <c r="S2698"/>
  <c r="S2699"/>
  <c r="S2700"/>
  <c r="S2701"/>
  <c r="S2702"/>
  <c r="S2703"/>
  <c r="S2704"/>
  <c r="S2705"/>
  <c r="S2706"/>
  <c r="S2707"/>
  <c r="S2708"/>
  <c r="S2709"/>
  <c r="S2710"/>
  <c r="S2711"/>
  <c r="S2712"/>
  <c r="S2713"/>
  <c r="S2714"/>
  <c r="S2715"/>
  <c r="S2716"/>
  <c r="S2717"/>
  <c r="S2718"/>
  <c r="S2719"/>
  <c r="S2720"/>
  <c r="S2721"/>
  <c r="S2722"/>
  <c r="S2723"/>
  <c r="S2724"/>
  <c r="S2725"/>
  <c r="S2726"/>
  <c r="S2727"/>
  <c r="S2728"/>
  <c r="S2729"/>
  <c r="S2730"/>
  <c r="S2731"/>
  <c r="S2732"/>
  <c r="S2733"/>
  <c r="S2734"/>
  <c r="S2735"/>
  <c r="S2736"/>
  <c r="S2737"/>
  <c r="S2738"/>
  <c r="S2739"/>
  <c r="S2740"/>
  <c r="S2741"/>
  <c r="S2742"/>
  <c r="S2743"/>
  <c r="S2744"/>
  <c r="S2745"/>
  <c r="S2746"/>
  <c r="S2747"/>
  <c r="S2748"/>
  <c r="S2749"/>
  <c r="S2750"/>
  <c r="S2751"/>
  <c r="S2752"/>
  <c r="S2753"/>
  <c r="S2754"/>
  <c r="S2755"/>
  <c r="S2756"/>
  <c r="S2757"/>
  <c r="S2758"/>
  <c r="S2759"/>
  <c r="S2760"/>
  <c r="S2761"/>
  <c r="S2762"/>
  <c r="S2763"/>
  <c r="S2764"/>
  <c r="S2765"/>
  <c r="S2766"/>
  <c r="S2767"/>
  <c r="S2768"/>
  <c r="S2769"/>
  <c r="S2770"/>
  <c r="S2771"/>
  <c r="S2772"/>
  <c r="S2773"/>
  <c r="S2774"/>
  <c r="S2775"/>
  <c r="S2776"/>
  <c r="S2777"/>
  <c r="S2778"/>
  <c r="S2779"/>
  <c r="S2780"/>
  <c r="S2781"/>
  <c r="S2782"/>
  <c r="S2783"/>
  <c r="S2784"/>
  <c r="S2785"/>
  <c r="S2786"/>
  <c r="S2787"/>
  <c r="S2788"/>
  <c r="S2789"/>
  <c r="S2790"/>
  <c r="S2791"/>
  <c r="S2792"/>
  <c r="S2793"/>
  <c r="S2794"/>
  <c r="S2795"/>
  <c r="S2796"/>
  <c r="S2797"/>
  <c r="S2798"/>
  <c r="S2799"/>
  <c r="S2800"/>
  <c r="S2801"/>
  <c r="S2802"/>
  <c r="S2803"/>
  <c r="S2804"/>
  <c r="S2805"/>
  <c r="S2806"/>
  <c r="S2807"/>
  <c r="S2808"/>
  <c r="S2809"/>
  <c r="S2810"/>
  <c r="S2811"/>
  <c r="S2812"/>
  <c r="S2813"/>
  <c r="S2814"/>
  <c r="S2815"/>
  <c r="S2816"/>
  <c r="S2817"/>
  <c r="S2818"/>
  <c r="S2819"/>
  <c r="S2820"/>
  <c r="S2821"/>
  <c r="S2822"/>
  <c r="S2823"/>
  <c r="S2824"/>
  <c r="S2825"/>
  <c r="S2826"/>
  <c r="S2827"/>
  <c r="S2828"/>
  <c r="S2829"/>
  <c r="S2830"/>
  <c r="S2831"/>
  <c r="S2832"/>
  <c r="S2833"/>
  <c r="S2834"/>
  <c r="S2835"/>
  <c r="S2836"/>
  <c r="S2837"/>
  <c r="S2838"/>
  <c r="S2839"/>
  <c r="S2840"/>
  <c r="S2841"/>
  <c r="S2842"/>
  <c r="S2843"/>
  <c r="S2844"/>
  <c r="S2845"/>
  <c r="S2846"/>
  <c r="S2847"/>
  <c r="S2848"/>
  <c r="S2849"/>
  <c r="S2850"/>
  <c r="S2851"/>
  <c r="S2852"/>
  <c r="S2853"/>
  <c r="S2854"/>
  <c r="S2855"/>
  <c r="S2856"/>
  <c r="S2857"/>
  <c r="S2858"/>
  <c r="S2859"/>
  <c r="S2860"/>
  <c r="S2861"/>
  <c r="S2862"/>
  <c r="S2863"/>
  <c r="S2864"/>
  <c r="S2865"/>
  <c r="S2866"/>
  <c r="S2867"/>
  <c r="S2868"/>
  <c r="S2869"/>
  <c r="S2870"/>
  <c r="S2871"/>
  <c r="S2872"/>
  <c r="S2873"/>
  <c r="S2874"/>
  <c r="S2875"/>
  <c r="S2876"/>
  <c r="S2877"/>
  <c r="S2878"/>
  <c r="S2879"/>
  <c r="S2880"/>
  <c r="S2881"/>
  <c r="S2882"/>
  <c r="S2883"/>
  <c r="S2884"/>
  <c r="S2885"/>
  <c r="S2886"/>
  <c r="S2887"/>
  <c r="S2888"/>
  <c r="S2889"/>
  <c r="S2890"/>
  <c r="S2891"/>
  <c r="S2892"/>
  <c r="S2893"/>
  <c r="S2894"/>
  <c r="S2895"/>
  <c r="S2896"/>
  <c r="S2897"/>
  <c r="S2898"/>
  <c r="S2899"/>
  <c r="S2900"/>
  <c r="S2901"/>
  <c r="S2902"/>
  <c r="S2903"/>
  <c r="S2904"/>
  <c r="S2905"/>
  <c r="S2906"/>
  <c r="S2907"/>
  <c r="S2908"/>
  <c r="S2909"/>
  <c r="S2910"/>
  <c r="S2911"/>
  <c r="S2912"/>
  <c r="S2913"/>
  <c r="S2914"/>
  <c r="S2915"/>
  <c r="S2916"/>
  <c r="S2917"/>
  <c r="S2918"/>
  <c r="S2919"/>
  <c r="S2920"/>
  <c r="S2921"/>
  <c r="S2922"/>
  <c r="S2923"/>
  <c r="S2924"/>
  <c r="S2925"/>
  <c r="S2926"/>
  <c r="S2927"/>
  <c r="S2928"/>
  <c r="S2929"/>
  <c r="S2930"/>
  <c r="S2931"/>
  <c r="S2932"/>
  <c r="S2933"/>
  <c r="S2934"/>
  <c r="S2935"/>
  <c r="S2936"/>
  <c r="S2937"/>
  <c r="S2938"/>
  <c r="S2939"/>
  <c r="S2940"/>
  <c r="S2941"/>
  <c r="S2942"/>
  <c r="S2943"/>
  <c r="S2944"/>
  <c r="S2945"/>
  <c r="S2946"/>
  <c r="S2947"/>
  <c r="S2948"/>
  <c r="S2949"/>
  <c r="S2950"/>
  <c r="S2951"/>
  <c r="S2952"/>
  <c r="S2953"/>
  <c r="S2954"/>
  <c r="S2955"/>
  <c r="S2956"/>
  <c r="S2957"/>
  <c r="S2958"/>
  <c r="S2959"/>
  <c r="S2960"/>
  <c r="S2961"/>
  <c r="S2962"/>
  <c r="S2963"/>
  <c r="S2964"/>
  <c r="S2965"/>
  <c r="S2966"/>
  <c r="S2967"/>
  <c r="S2968"/>
  <c r="S2969"/>
  <c r="S2970"/>
  <c r="S2971"/>
  <c r="S2972"/>
  <c r="S2973"/>
  <c r="S2974"/>
  <c r="S2975"/>
  <c r="S2976"/>
  <c r="S2977"/>
  <c r="S2978"/>
  <c r="S2979"/>
  <c r="S2980"/>
  <c r="S2981"/>
  <c r="S2982"/>
  <c r="S2983"/>
  <c r="S2984"/>
  <c r="S2985"/>
  <c r="S2986"/>
  <c r="S2987"/>
  <c r="S2988"/>
  <c r="S2989"/>
  <c r="S2990"/>
  <c r="S2991"/>
  <c r="S2992"/>
  <c r="S2993"/>
  <c r="S2994"/>
  <c r="S2995"/>
  <c r="S2996"/>
  <c r="S2997"/>
  <c r="S2998"/>
  <c r="S2999"/>
  <c r="S3000"/>
  <c r="S3001"/>
  <c r="S3002"/>
  <c r="S3003"/>
  <c r="S3004"/>
  <c r="S3005"/>
  <c r="S3006"/>
  <c r="S3007"/>
  <c r="S3008"/>
  <c r="S3009"/>
  <c r="S3010"/>
  <c r="S3011"/>
  <c r="S3012"/>
  <c r="S3013"/>
  <c r="S3014"/>
  <c r="S3015"/>
  <c r="S3016"/>
  <c r="S3017"/>
  <c r="S3018"/>
  <c r="S3019"/>
  <c r="S3020"/>
  <c r="S3021"/>
  <c r="S3022"/>
  <c r="S3023"/>
  <c r="S3024"/>
  <c r="S3025"/>
  <c r="S3026"/>
  <c r="S3027"/>
  <c r="S3028"/>
  <c r="S3029"/>
  <c r="S3030"/>
  <c r="S3031"/>
  <c r="S3032"/>
  <c r="S3033"/>
  <c r="S3034"/>
  <c r="S3035"/>
  <c r="S3036"/>
  <c r="S3037"/>
  <c r="S3038"/>
  <c r="S3039"/>
  <c r="S3040"/>
  <c r="S3041"/>
  <c r="S3042"/>
  <c r="S3043"/>
  <c r="S3044"/>
  <c r="S3045"/>
  <c r="S3046"/>
  <c r="S3047"/>
  <c r="S3048"/>
  <c r="S3049"/>
  <c r="S3050"/>
  <c r="S3051"/>
  <c r="S3052"/>
  <c r="S3053"/>
  <c r="S3054"/>
  <c r="S3055"/>
  <c r="S3056"/>
  <c r="S3057"/>
  <c r="S3058"/>
  <c r="S3059"/>
  <c r="S3060"/>
  <c r="S3061"/>
  <c r="S3062"/>
  <c r="S3063"/>
  <c r="S3064"/>
  <c r="S3065"/>
  <c r="S3066"/>
  <c r="S3067"/>
  <c r="S3068"/>
  <c r="S3069"/>
  <c r="S3070"/>
  <c r="S3071"/>
  <c r="S3072"/>
  <c r="S3073"/>
  <c r="S3074"/>
  <c r="S3075"/>
  <c r="S3076"/>
  <c r="S3077"/>
  <c r="S3078"/>
  <c r="S3079"/>
  <c r="S3080"/>
  <c r="S3081"/>
  <c r="S3082"/>
  <c r="S3083"/>
  <c r="S3084"/>
  <c r="S3085"/>
  <c r="S3086"/>
  <c r="S3087"/>
  <c r="S3088"/>
  <c r="S3089"/>
  <c r="S3090"/>
  <c r="S3091"/>
  <c r="S3092"/>
  <c r="S3093"/>
  <c r="S3094"/>
  <c r="S3095"/>
  <c r="S3096"/>
  <c r="S3097"/>
  <c r="S3098"/>
  <c r="S3099"/>
  <c r="S3100"/>
  <c r="S3101"/>
  <c r="S3102"/>
  <c r="S3103"/>
  <c r="S3104"/>
  <c r="S3105"/>
  <c r="S3106"/>
  <c r="S3107"/>
  <c r="S3108"/>
  <c r="S3109"/>
  <c r="S3110"/>
  <c r="S3111"/>
  <c r="S3112"/>
  <c r="S3113"/>
  <c r="S3114"/>
  <c r="S3115"/>
  <c r="S3116"/>
  <c r="S3117"/>
  <c r="S3118"/>
  <c r="S3119"/>
  <c r="S3120"/>
  <c r="S3121"/>
  <c r="S3122"/>
  <c r="S3123"/>
  <c r="S3124"/>
  <c r="S3125"/>
  <c r="S3126"/>
  <c r="S3127"/>
  <c r="S3128"/>
  <c r="S3129"/>
  <c r="S3130"/>
  <c r="S3131"/>
  <c r="S3132"/>
  <c r="S3133"/>
  <c r="S3134"/>
  <c r="S3135"/>
  <c r="S3136"/>
  <c r="S3137"/>
  <c r="S3138"/>
  <c r="S3139"/>
  <c r="S3140"/>
  <c r="S3141"/>
  <c r="S3142"/>
  <c r="S3143"/>
  <c r="S3144"/>
  <c r="S3145"/>
  <c r="S3146"/>
  <c r="S3147"/>
  <c r="S3148"/>
  <c r="S3149"/>
  <c r="S3150"/>
  <c r="S3151"/>
  <c r="S3152"/>
  <c r="S3153"/>
  <c r="S3154"/>
  <c r="S3155"/>
  <c r="S3156"/>
  <c r="S3157"/>
  <c r="S3158"/>
  <c r="S3159"/>
  <c r="S3160"/>
  <c r="S3161"/>
  <c r="S3162"/>
  <c r="S3163"/>
  <c r="S3164"/>
  <c r="S3165"/>
  <c r="S3166"/>
  <c r="S3167"/>
  <c r="S3168"/>
  <c r="S3169"/>
  <c r="S3170"/>
  <c r="S3171"/>
  <c r="S3172"/>
  <c r="S3173"/>
  <c r="S3174"/>
  <c r="S3175"/>
  <c r="S3176"/>
  <c r="S3177"/>
  <c r="S3178"/>
  <c r="S3179"/>
  <c r="S3180"/>
  <c r="S3181"/>
  <c r="S3182"/>
  <c r="S3183"/>
  <c r="S3184"/>
  <c r="S3185"/>
  <c r="S3186"/>
  <c r="S3187"/>
  <c r="S3188"/>
  <c r="S3189"/>
  <c r="S3190"/>
  <c r="S3191"/>
  <c r="S3192"/>
  <c r="S3193"/>
  <c r="S3194"/>
  <c r="S3195"/>
  <c r="S3196"/>
  <c r="S3197"/>
  <c r="S3198"/>
  <c r="S3199"/>
  <c r="S3200"/>
  <c r="S3201"/>
  <c r="S3202"/>
  <c r="S3203"/>
  <c r="S3204"/>
  <c r="S3205"/>
  <c r="S3206"/>
  <c r="S3207"/>
  <c r="S3208"/>
  <c r="S3209"/>
  <c r="S3210"/>
  <c r="S3211"/>
  <c r="S3212"/>
  <c r="S3213"/>
  <c r="S3214"/>
  <c r="S3215"/>
  <c r="S3216"/>
  <c r="S3217"/>
  <c r="S3218"/>
  <c r="S3219"/>
  <c r="S3220"/>
  <c r="S3221"/>
  <c r="S3222"/>
  <c r="S3223"/>
  <c r="S3224"/>
  <c r="S3225"/>
  <c r="S3226"/>
  <c r="S3227"/>
  <c r="S3228"/>
  <c r="S3229"/>
  <c r="S3230"/>
  <c r="S3231"/>
  <c r="S3232"/>
  <c r="S3233"/>
  <c r="S3234"/>
  <c r="S3235"/>
  <c r="S3236"/>
  <c r="S3237"/>
  <c r="S3238"/>
  <c r="S3239"/>
  <c r="S3240"/>
  <c r="S3241"/>
  <c r="S3242"/>
  <c r="S3243"/>
  <c r="S3244"/>
  <c r="S3245"/>
  <c r="S3246"/>
  <c r="S3247"/>
  <c r="S3248"/>
  <c r="S3249"/>
  <c r="S3250"/>
  <c r="S3251"/>
  <c r="S3252"/>
  <c r="S3253"/>
  <c r="S3254"/>
  <c r="S3255"/>
  <c r="S3256"/>
  <c r="S3257"/>
  <c r="S3258"/>
  <c r="S3259"/>
  <c r="S3260"/>
  <c r="S3261"/>
  <c r="S3262"/>
  <c r="S3263"/>
  <c r="S3264"/>
  <c r="S3265"/>
  <c r="S3266"/>
  <c r="S3267"/>
  <c r="S3268"/>
  <c r="S3269"/>
  <c r="S3270"/>
  <c r="S3271"/>
  <c r="S3272"/>
  <c r="S3273"/>
  <c r="S3274"/>
  <c r="S3275"/>
  <c r="S3276"/>
  <c r="S3277"/>
  <c r="S3278"/>
  <c r="S3279"/>
  <c r="S3280"/>
  <c r="S3281"/>
  <c r="S3282"/>
  <c r="S3283"/>
  <c r="S3284"/>
  <c r="S3285"/>
  <c r="S3286"/>
  <c r="S3287"/>
  <c r="S3288"/>
  <c r="S3289"/>
  <c r="S3290"/>
  <c r="S3291"/>
  <c r="S3292"/>
  <c r="S3293"/>
  <c r="S3294"/>
  <c r="S3295"/>
  <c r="S3296"/>
  <c r="S3297"/>
  <c r="S3298"/>
  <c r="S3299"/>
  <c r="S3300"/>
  <c r="S3301"/>
  <c r="S3302"/>
  <c r="S3303"/>
  <c r="S3304"/>
  <c r="S3305"/>
  <c r="S3306"/>
  <c r="S3307"/>
  <c r="S3308"/>
  <c r="S3309"/>
  <c r="S3310"/>
  <c r="S3311"/>
  <c r="S3312"/>
  <c r="S3313"/>
  <c r="S3314"/>
  <c r="S3315"/>
  <c r="S3316"/>
  <c r="S3317"/>
  <c r="S3318"/>
  <c r="S3319"/>
  <c r="S3320"/>
  <c r="S3321"/>
  <c r="S3322"/>
  <c r="S3323"/>
  <c r="S3324"/>
  <c r="S3325"/>
  <c r="S3326"/>
  <c r="S3327"/>
  <c r="S3328"/>
  <c r="S3329"/>
  <c r="S3330"/>
  <c r="S3331"/>
  <c r="S3332"/>
  <c r="S3333"/>
  <c r="S3334"/>
  <c r="S3335"/>
  <c r="S3336"/>
  <c r="S3337"/>
  <c r="S3338"/>
  <c r="S3339"/>
  <c r="S3340"/>
  <c r="S3341"/>
  <c r="S3342"/>
  <c r="S3343"/>
  <c r="S3344"/>
  <c r="S3345"/>
  <c r="S3346"/>
  <c r="S3347"/>
  <c r="S3348"/>
  <c r="S3349"/>
  <c r="S3350"/>
  <c r="S3351"/>
  <c r="S3352"/>
  <c r="S3353"/>
  <c r="S3354"/>
  <c r="S3355"/>
  <c r="S3356"/>
  <c r="S3357"/>
  <c r="S3358"/>
  <c r="S3359"/>
  <c r="S3360"/>
  <c r="S3361"/>
  <c r="S3362"/>
  <c r="S3363"/>
  <c r="S3364"/>
  <c r="S3365"/>
  <c r="S3366"/>
  <c r="S3367"/>
  <c r="S3368"/>
  <c r="S3369"/>
  <c r="S3370"/>
  <c r="S3371"/>
  <c r="S3372"/>
  <c r="S3373"/>
  <c r="S3374"/>
  <c r="S3375"/>
  <c r="S3376"/>
  <c r="S3377"/>
  <c r="S3378"/>
  <c r="S3379"/>
  <c r="S3380"/>
  <c r="S3381"/>
  <c r="S3382"/>
  <c r="S3383"/>
  <c r="S3384"/>
  <c r="S3385"/>
  <c r="S3386"/>
  <c r="S3387"/>
  <c r="S3388"/>
  <c r="S3389"/>
  <c r="S3390"/>
  <c r="S3391"/>
  <c r="S3392"/>
  <c r="S3393"/>
  <c r="S3394"/>
  <c r="S3395"/>
  <c r="S3396"/>
  <c r="S3397"/>
  <c r="S3398"/>
  <c r="S3399"/>
  <c r="S3400"/>
  <c r="S3401"/>
  <c r="S3402"/>
  <c r="S3403"/>
  <c r="S3404"/>
  <c r="S3405"/>
  <c r="S3406"/>
  <c r="S3407"/>
  <c r="S3408"/>
  <c r="S3409"/>
  <c r="S3410"/>
  <c r="S3411"/>
  <c r="S3412"/>
  <c r="S3413"/>
  <c r="S3414"/>
  <c r="S3415"/>
  <c r="S3416"/>
  <c r="S3417"/>
  <c r="S3418"/>
  <c r="S3419"/>
  <c r="S3420"/>
  <c r="S3421"/>
  <c r="S3422"/>
  <c r="S3423"/>
  <c r="S3424"/>
  <c r="S3425"/>
  <c r="S3426"/>
  <c r="S3427"/>
  <c r="S3428"/>
  <c r="S3429"/>
  <c r="S3430"/>
  <c r="S3431"/>
  <c r="S3432"/>
  <c r="S3433"/>
  <c r="S3434"/>
  <c r="S3435"/>
  <c r="S3436"/>
  <c r="S3437"/>
  <c r="S3438"/>
  <c r="S3439"/>
  <c r="S3440"/>
  <c r="S3441"/>
  <c r="S3442"/>
  <c r="S3443"/>
  <c r="S3444"/>
  <c r="S3445"/>
  <c r="S3446"/>
  <c r="S3447"/>
  <c r="S3448"/>
  <c r="S3449"/>
  <c r="S3450"/>
  <c r="S3451"/>
  <c r="S3452"/>
  <c r="S3453"/>
  <c r="S3454"/>
  <c r="S3455"/>
  <c r="S3456"/>
  <c r="S3457"/>
  <c r="S3458"/>
  <c r="S3459"/>
  <c r="S3460"/>
  <c r="S3461"/>
  <c r="S3462"/>
  <c r="S3463"/>
  <c r="S3464"/>
  <c r="S3465"/>
  <c r="S3466"/>
  <c r="S3467"/>
  <c r="S3468"/>
  <c r="S3469"/>
  <c r="S3470"/>
  <c r="S3471"/>
  <c r="S3472"/>
  <c r="S3473"/>
  <c r="S3474"/>
  <c r="S3475"/>
  <c r="S3476"/>
  <c r="S3477"/>
  <c r="S3478"/>
  <c r="S3479"/>
  <c r="S3480"/>
  <c r="S3481"/>
  <c r="S3482"/>
  <c r="S3483"/>
  <c r="S3484"/>
  <c r="S3485"/>
  <c r="S3486"/>
  <c r="S3487"/>
  <c r="S3488"/>
  <c r="S3489"/>
  <c r="S3490"/>
  <c r="S3491"/>
  <c r="S3492"/>
  <c r="S3493"/>
  <c r="S3494"/>
  <c r="S3495"/>
  <c r="S3496"/>
  <c r="S3497"/>
  <c r="S3498"/>
  <c r="S3499"/>
  <c r="S3500"/>
  <c r="S3501"/>
  <c r="S3502"/>
  <c r="S3503"/>
  <c r="S3504"/>
  <c r="S3505"/>
  <c r="S3506"/>
  <c r="S3507"/>
  <c r="S3508"/>
  <c r="S3509"/>
  <c r="S3510"/>
  <c r="S3511"/>
  <c r="S3512"/>
  <c r="S3513"/>
  <c r="S3514"/>
  <c r="S3515"/>
  <c r="S3516"/>
  <c r="S3517"/>
  <c r="S3518"/>
  <c r="S3519"/>
  <c r="S3520"/>
  <c r="S3521"/>
  <c r="S3522"/>
  <c r="S3523"/>
  <c r="S3524"/>
  <c r="S3525"/>
  <c r="S3526"/>
  <c r="S3527"/>
  <c r="S3528"/>
  <c r="S3529"/>
  <c r="S3530"/>
  <c r="S3531"/>
  <c r="S3532"/>
  <c r="S3533"/>
  <c r="S3534"/>
  <c r="S3535"/>
  <c r="S3536"/>
  <c r="S3537"/>
  <c r="S3538"/>
  <c r="S3539"/>
  <c r="S3540"/>
  <c r="S3541"/>
  <c r="S3542"/>
  <c r="S3543"/>
  <c r="S3544"/>
  <c r="S3545"/>
  <c r="S3546"/>
  <c r="S3547"/>
  <c r="S3548"/>
  <c r="S3549"/>
  <c r="S3550"/>
  <c r="S3551"/>
  <c r="S3552"/>
  <c r="S3553"/>
  <c r="S3554"/>
  <c r="S3555"/>
  <c r="S3556"/>
  <c r="S3557"/>
  <c r="S3558"/>
  <c r="S3559"/>
  <c r="S3560"/>
  <c r="S3561"/>
  <c r="S3562"/>
  <c r="S3563"/>
  <c r="S3564"/>
  <c r="S3565"/>
  <c r="S3566"/>
  <c r="S3567"/>
  <c r="S3568"/>
  <c r="S3569"/>
  <c r="S3570"/>
  <c r="S3571"/>
  <c r="S3572"/>
  <c r="S3573"/>
  <c r="S3574"/>
  <c r="S3575"/>
  <c r="S3576"/>
  <c r="S3577"/>
  <c r="S3578"/>
  <c r="S3579"/>
  <c r="S3580"/>
  <c r="S3581"/>
  <c r="S3582"/>
  <c r="S3583"/>
  <c r="S3584"/>
  <c r="S3585"/>
  <c r="S3586"/>
  <c r="S3587"/>
  <c r="S3588"/>
  <c r="S3589"/>
  <c r="S3590"/>
  <c r="S3591"/>
  <c r="S3592"/>
  <c r="S3593"/>
  <c r="S3594"/>
  <c r="S3595"/>
  <c r="S3596"/>
  <c r="S3597"/>
  <c r="S3598"/>
  <c r="S3599"/>
  <c r="S3600"/>
  <c r="S3601"/>
  <c r="S3602"/>
  <c r="S3603"/>
  <c r="S3604"/>
  <c r="S3605"/>
  <c r="S3606"/>
  <c r="S3607"/>
  <c r="S3608"/>
  <c r="S3609"/>
  <c r="S3610"/>
  <c r="S3611"/>
  <c r="S3612"/>
  <c r="S3613"/>
  <c r="S3614"/>
  <c r="S3615"/>
  <c r="S3616"/>
  <c r="S3617"/>
  <c r="S3618"/>
  <c r="S3619"/>
  <c r="S3620"/>
  <c r="S3621"/>
  <c r="S3622"/>
  <c r="S3623"/>
  <c r="S3624"/>
  <c r="S3625"/>
  <c r="S3626"/>
  <c r="S3627"/>
  <c r="S3628"/>
  <c r="S3629"/>
  <c r="S3630"/>
  <c r="S3631"/>
  <c r="S3632"/>
  <c r="S3633"/>
  <c r="S3634"/>
  <c r="S3635"/>
  <c r="S3636"/>
  <c r="S3637"/>
  <c r="S3638"/>
  <c r="S3639"/>
  <c r="S3640"/>
  <c r="S3641"/>
  <c r="S3642"/>
  <c r="S3643"/>
  <c r="S3644"/>
  <c r="S3645"/>
  <c r="S3646"/>
  <c r="S3647"/>
  <c r="S3648"/>
  <c r="S3649"/>
  <c r="S3650"/>
  <c r="S3651"/>
  <c r="S3652"/>
  <c r="S3653"/>
  <c r="S3654"/>
  <c r="S3655"/>
  <c r="S3656"/>
  <c r="S3657"/>
  <c r="S3658"/>
  <c r="S3659"/>
  <c r="S3660"/>
  <c r="S3661"/>
  <c r="S3662"/>
  <c r="S3663"/>
  <c r="S3664"/>
  <c r="S3665"/>
  <c r="S3666"/>
  <c r="S3667"/>
  <c r="S3668"/>
  <c r="S3669"/>
  <c r="S3670"/>
  <c r="S3671"/>
  <c r="S3672"/>
  <c r="S3673"/>
  <c r="S3674"/>
  <c r="S3675"/>
  <c r="S3676"/>
  <c r="S3677"/>
  <c r="S3678"/>
  <c r="S3679"/>
  <c r="S3680"/>
  <c r="S3681"/>
  <c r="S3682"/>
  <c r="S3683"/>
  <c r="S3684"/>
  <c r="S3685"/>
  <c r="S3686"/>
  <c r="S3687"/>
  <c r="S3688"/>
  <c r="S3689"/>
  <c r="S3690"/>
  <c r="S3691"/>
  <c r="S3692"/>
  <c r="S3693"/>
  <c r="S3694"/>
  <c r="S3695"/>
  <c r="S3696"/>
  <c r="S3697"/>
  <c r="S3698"/>
  <c r="S3699"/>
  <c r="S3700"/>
  <c r="S3701"/>
  <c r="S3702"/>
  <c r="S3703"/>
  <c r="S3704"/>
  <c r="S3705"/>
  <c r="S3706"/>
  <c r="S3707"/>
  <c r="S3708"/>
  <c r="S3709"/>
  <c r="S3710"/>
  <c r="S3711"/>
  <c r="S3712"/>
  <c r="S3713"/>
  <c r="S3714"/>
  <c r="S3715"/>
  <c r="S3716"/>
  <c r="S3717"/>
  <c r="S3718"/>
  <c r="S3719"/>
  <c r="S3720"/>
  <c r="S3721"/>
  <c r="S3722"/>
  <c r="S3723"/>
  <c r="S3724"/>
  <c r="S3725"/>
  <c r="S3726"/>
  <c r="S3727"/>
  <c r="S3728"/>
  <c r="S3729"/>
  <c r="S3730"/>
  <c r="S3731"/>
  <c r="S3732"/>
  <c r="S3733"/>
  <c r="S3734"/>
  <c r="S3735"/>
  <c r="S3736"/>
  <c r="S3737"/>
  <c r="S3738"/>
  <c r="S3739"/>
  <c r="S3740"/>
  <c r="S3741"/>
  <c r="S3742"/>
  <c r="S3743"/>
  <c r="S3744"/>
  <c r="S3745"/>
  <c r="S3746"/>
  <c r="S3747"/>
  <c r="S3748"/>
  <c r="S3749"/>
  <c r="S3750"/>
  <c r="S3751"/>
  <c r="S3752"/>
  <c r="S3753"/>
  <c r="S3754"/>
  <c r="S3755"/>
  <c r="S3756"/>
  <c r="S3757"/>
  <c r="S3758"/>
  <c r="S3759"/>
  <c r="S3760"/>
  <c r="S3761"/>
  <c r="S3762"/>
  <c r="S3763"/>
  <c r="S3764"/>
  <c r="S3765"/>
  <c r="S3766"/>
  <c r="S3767"/>
  <c r="S3768"/>
  <c r="S3769"/>
  <c r="S3770"/>
  <c r="S3771"/>
  <c r="S3772"/>
  <c r="S3773"/>
  <c r="S3774"/>
  <c r="S3775"/>
  <c r="S3776"/>
  <c r="S3777"/>
  <c r="S3778"/>
  <c r="S3779"/>
  <c r="S3780"/>
  <c r="S3781"/>
  <c r="S3782"/>
  <c r="S3783"/>
  <c r="S3784"/>
  <c r="S3785"/>
  <c r="S3786"/>
  <c r="S3787"/>
  <c r="S3788"/>
  <c r="S3789"/>
  <c r="S3790"/>
  <c r="S3791"/>
  <c r="S3792"/>
  <c r="S3793"/>
  <c r="S3794"/>
  <c r="S3795"/>
  <c r="S3796"/>
  <c r="S3797"/>
  <c r="S3798"/>
  <c r="S3799"/>
  <c r="S3800"/>
  <c r="S3801"/>
  <c r="S3802"/>
  <c r="S3803"/>
  <c r="S3804"/>
  <c r="S3805"/>
  <c r="S3806"/>
  <c r="S3807"/>
  <c r="S3808"/>
  <c r="S3809"/>
  <c r="S3810"/>
  <c r="S3811"/>
  <c r="S3812"/>
  <c r="S3813"/>
  <c r="S3814"/>
  <c r="S3815"/>
  <c r="S3816"/>
  <c r="S3817"/>
  <c r="S3818"/>
  <c r="S3819"/>
  <c r="S3820"/>
  <c r="S3821"/>
  <c r="S3822"/>
  <c r="S3823"/>
  <c r="S3824"/>
  <c r="S3825"/>
  <c r="S3826"/>
  <c r="S3827"/>
  <c r="S3828"/>
  <c r="S3829"/>
  <c r="S3830"/>
  <c r="S3831"/>
  <c r="S3832"/>
  <c r="S3833"/>
  <c r="S3834"/>
  <c r="S3835"/>
  <c r="S3836"/>
  <c r="S3837"/>
  <c r="S3838"/>
  <c r="S3839"/>
  <c r="S3840"/>
  <c r="S3841"/>
  <c r="S3842"/>
  <c r="S3843"/>
  <c r="S3844"/>
  <c r="S3845"/>
  <c r="S3846"/>
  <c r="S3847"/>
  <c r="S3848"/>
  <c r="S3849"/>
  <c r="S3850"/>
  <c r="S3851"/>
  <c r="S3852"/>
  <c r="S3853"/>
  <c r="S3854"/>
  <c r="S3855"/>
  <c r="S3856"/>
  <c r="S3857"/>
  <c r="S3858"/>
  <c r="S3859"/>
  <c r="S3860"/>
  <c r="S3861"/>
  <c r="S3862"/>
  <c r="S3863"/>
  <c r="S3864"/>
  <c r="S3865"/>
  <c r="S3866"/>
  <c r="S3867"/>
  <c r="S3868"/>
  <c r="S3869"/>
  <c r="S3870"/>
  <c r="S3871"/>
  <c r="S3872"/>
  <c r="S3873"/>
  <c r="S3874"/>
  <c r="S3875"/>
  <c r="S3876"/>
  <c r="S3877"/>
  <c r="S3878"/>
  <c r="S3879"/>
  <c r="S3880"/>
  <c r="S3881"/>
  <c r="S3882"/>
  <c r="S3883"/>
  <c r="S3884"/>
  <c r="S3885"/>
  <c r="S3886"/>
  <c r="S3887"/>
  <c r="S3888"/>
  <c r="S3889"/>
  <c r="S3890"/>
  <c r="S3891"/>
  <c r="S3892"/>
  <c r="S3893"/>
  <c r="S3894"/>
  <c r="S3895"/>
  <c r="S3896"/>
  <c r="S3897"/>
  <c r="S3898"/>
  <c r="S3899"/>
  <c r="S3900"/>
  <c r="S3901"/>
  <c r="S3902"/>
  <c r="S3903"/>
  <c r="S3904"/>
  <c r="S3905"/>
  <c r="S3906"/>
  <c r="S3907"/>
  <c r="S3908"/>
  <c r="S3909"/>
  <c r="S3910"/>
  <c r="S3911"/>
  <c r="S3912"/>
  <c r="S3913"/>
  <c r="S3914"/>
  <c r="S3915"/>
  <c r="S3916"/>
  <c r="S3917"/>
  <c r="S3918"/>
  <c r="S3919"/>
  <c r="S3920"/>
  <c r="S3921"/>
  <c r="S3922"/>
  <c r="S3923"/>
  <c r="S3924"/>
  <c r="S3925"/>
  <c r="S3926"/>
  <c r="S3927"/>
  <c r="S3928"/>
  <c r="S3929"/>
  <c r="S3930"/>
  <c r="S3931"/>
  <c r="S3932"/>
  <c r="S3933"/>
  <c r="S3934"/>
  <c r="S3935"/>
  <c r="S3936"/>
  <c r="S3937"/>
  <c r="S3938"/>
  <c r="S3939"/>
  <c r="S3940"/>
  <c r="S3941"/>
  <c r="S3942"/>
  <c r="S3943"/>
  <c r="S3944"/>
  <c r="S3945"/>
  <c r="S3946"/>
  <c r="S3947"/>
  <c r="S3948"/>
  <c r="S3949"/>
  <c r="S3950"/>
  <c r="S3951"/>
  <c r="S3952"/>
  <c r="S3953"/>
  <c r="S3954"/>
  <c r="S3955"/>
  <c r="S3956"/>
  <c r="S3957"/>
  <c r="S3958"/>
  <c r="S3959"/>
  <c r="S3960"/>
  <c r="S3961"/>
  <c r="S3962"/>
  <c r="S3963"/>
  <c r="S3964"/>
  <c r="S3965"/>
  <c r="S3966"/>
  <c r="S3967"/>
  <c r="S3968"/>
  <c r="S3969"/>
  <c r="S3970"/>
  <c r="S3971"/>
  <c r="S3972"/>
  <c r="S3973"/>
  <c r="S3974"/>
  <c r="S3975"/>
  <c r="S3976"/>
  <c r="S3977"/>
  <c r="S3978"/>
  <c r="S3979"/>
  <c r="S3980"/>
  <c r="S3981"/>
  <c r="S3982"/>
  <c r="S3983"/>
  <c r="S3984"/>
  <c r="S3985"/>
  <c r="S3986"/>
  <c r="S3987"/>
  <c r="S3988"/>
  <c r="S3989"/>
  <c r="S3990"/>
  <c r="S3991"/>
  <c r="S3992"/>
  <c r="S3993"/>
  <c r="S3994"/>
  <c r="S3995"/>
  <c r="S3996"/>
  <c r="S3997"/>
  <c r="S3998"/>
  <c r="S3999"/>
  <c r="S4000"/>
  <c r="S4001"/>
  <c r="S4002"/>
  <c r="S4003"/>
  <c r="S4004"/>
  <c r="S4005"/>
  <c r="S4006"/>
  <c r="S4007"/>
  <c r="S4008"/>
  <c r="S4009"/>
  <c r="S4010"/>
  <c r="S4011"/>
  <c r="S4012"/>
  <c r="S4013"/>
  <c r="S4014"/>
  <c r="S4015"/>
  <c r="S4016"/>
  <c r="S4017"/>
  <c r="S4018"/>
  <c r="S4019"/>
  <c r="S4020"/>
  <c r="S4021"/>
  <c r="S4022"/>
  <c r="S4023"/>
  <c r="S4024"/>
  <c r="S4025"/>
  <c r="S4026"/>
  <c r="S4027"/>
  <c r="S4028"/>
  <c r="S4029"/>
  <c r="S4030"/>
  <c r="S4031"/>
  <c r="S4032"/>
  <c r="S4033"/>
  <c r="S4034"/>
  <c r="S4035"/>
  <c r="S4036"/>
  <c r="S4037"/>
  <c r="S4038"/>
  <c r="S4039"/>
  <c r="S4040"/>
  <c r="S4041"/>
  <c r="S4042"/>
  <c r="S4043"/>
  <c r="S4044"/>
  <c r="S4045"/>
  <c r="S4046"/>
  <c r="S4047"/>
  <c r="S4048"/>
  <c r="S4049"/>
  <c r="S4050"/>
  <c r="S4051"/>
  <c r="S4052"/>
  <c r="S4053"/>
  <c r="S4054"/>
  <c r="S4055"/>
  <c r="S4056"/>
  <c r="S4057"/>
  <c r="S4058"/>
  <c r="S4059"/>
  <c r="S4060"/>
  <c r="S4061"/>
  <c r="S4062"/>
  <c r="S4063"/>
  <c r="S4064"/>
  <c r="S4065"/>
  <c r="S4066"/>
  <c r="S4067"/>
  <c r="S4068"/>
  <c r="S4069"/>
  <c r="S4070"/>
  <c r="S4071"/>
  <c r="S4072"/>
  <c r="S4073"/>
  <c r="S4074"/>
  <c r="S4075"/>
  <c r="S4076"/>
  <c r="S4077"/>
  <c r="S4078"/>
  <c r="S4079"/>
  <c r="S4080"/>
  <c r="S4081"/>
  <c r="S4082"/>
  <c r="S4083"/>
  <c r="S4084"/>
  <c r="S4085"/>
  <c r="S4086"/>
  <c r="S4087"/>
  <c r="S4088"/>
  <c r="S4089"/>
  <c r="S4090"/>
  <c r="S4091"/>
  <c r="S4092"/>
  <c r="S4093"/>
  <c r="S4094"/>
  <c r="S4095"/>
  <c r="S4096"/>
  <c r="S4097"/>
  <c r="S4098"/>
  <c r="S4099"/>
  <c r="S4100"/>
  <c r="S4101"/>
  <c r="S4102"/>
  <c r="S4103"/>
  <c r="S4104"/>
  <c r="S4105"/>
  <c r="S4106"/>
  <c r="S4107"/>
  <c r="S4108"/>
  <c r="S4109"/>
  <c r="S4110"/>
  <c r="S4111"/>
  <c r="S4112"/>
  <c r="S4113"/>
  <c r="S4114"/>
  <c r="S4115"/>
  <c r="S4116"/>
  <c r="S4117"/>
  <c r="S4118"/>
  <c r="S4119"/>
  <c r="S4120"/>
  <c r="S4121"/>
  <c r="S4122"/>
  <c r="S4123"/>
  <c r="S4124"/>
  <c r="S4125"/>
  <c r="S4126"/>
  <c r="S4127"/>
  <c r="S4128"/>
  <c r="S4129"/>
  <c r="S4130"/>
  <c r="S4131"/>
  <c r="S4132"/>
  <c r="S4133"/>
  <c r="S4134"/>
  <c r="S4135"/>
  <c r="S4136"/>
  <c r="S4137"/>
  <c r="S4138"/>
  <c r="S4139"/>
  <c r="S4140"/>
  <c r="S4141"/>
  <c r="S4142"/>
  <c r="S8"/>
  <c r="M38" i="14"/>
  <c r="L38"/>
  <c r="M4" i="2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O104"/>
  <c r="O105"/>
  <c r="O106"/>
  <c r="O107"/>
  <c r="O108"/>
  <c r="O109"/>
  <c r="O110"/>
  <c r="O111"/>
  <c r="O112"/>
  <c r="O113"/>
  <c r="O114"/>
  <c r="O115"/>
  <c r="O116"/>
  <c r="O8"/>
  <c r="M37" i="14"/>
  <c r="L37"/>
  <c r="I4" i="28"/>
  <c r="I5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M36" i="14"/>
  <c r="L36"/>
  <c r="F4" i="28"/>
  <c r="F5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8"/>
  <c r="M35" i="14"/>
  <c r="L35"/>
  <c r="C4" i="10"/>
  <c r="B4" i="28"/>
  <c r="B5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8"/>
  <c r="D14" i="10"/>
  <c r="C5"/>
  <c r="G5"/>
  <c r="K53" i="14"/>
  <c r="H53"/>
  <c r="G53"/>
  <c r="F53"/>
  <c r="E53"/>
  <c r="C53"/>
  <c r="K52"/>
  <c r="H52"/>
  <c r="G52"/>
  <c r="F52"/>
  <c r="E52"/>
  <c r="C52"/>
  <c r="K51"/>
  <c r="H51"/>
  <c r="G51"/>
  <c r="F51"/>
  <c r="E51"/>
  <c r="C51"/>
  <c r="K50"/>
  <c r="H50"/>
  <c r="G50"/>
  <c r="F50"/>
  <c r="E50"/>
  <c r="C50"/>
  <c r="K49"/>
  <c r="H49"/>
  <c r="G49"/>
  <c r="F49"/>
  <c r="E49"/>
  <c r="C49"/>
  <c r="K48"/>
  <c r="H48"/>
  <c r="G48"/>
  <c r="F48"/>
  <c r="E48"/>
  <c r="C48"/>
  <c r="K47"/>
  <c r="H47"/>
  <c r="G47"/>
  <c r="F47"/>
  <c r="E47"/>
  <c r="C47"/>
  <c r="K46"/>
  <c r="H46"/>
  <c r="G46"/>
  <c r="F46"/>
  <c r="E46"/>
  <c r="C46"/>
  <c r="K45"/>
  <c r="H45"/>
  <c r="G45"/>
  <c r="F45"/>
  <c r="E45"/>
  <c r="C45"/>
  <c r="K44"/>
  <c r="H44"/>
  <c r="G44"/>
  <c r="F44"/>
  <c r="E44"/>
  <c r="C44"/>
  <c r="K43"/>
  <c r="H43"/>
  <c r="G43"/>
  <c r="F43"/>
  <c r="E43"/>
  <c r="C43"/>
  <c r="K42"/>
  <c r="H42"/>
  <c r="G42"/>
  <c r="F42"/>
  <c r="E42"/>
  <c r="C42"/>
  <c r="K41"/>
  <c r="H41"/>
  <c r="G41"/>
  <c r="F41"/>
  <c r="E41"/>
  <c r="C41"/>
  <c r="K40"/>
  <c r="H40"/>
  <c r="G40"/>
  <c r="F40"/>
  <c r="E40"/>
  <c r="C40"/>
  <c r="K39"/>
  <c r="H39"/>
  <c r="G39"/>
  <c r="F39"/>
  <c r="E39"/>
  <c r="C39"/>
  <c r="K38"/>
  <c r="H38"/>
  <c r="G38"/>
  <c r="F38"/>
  <c r="E38"/>
  <c r="C38"/>
  <c r="K37"/>
  <c r="H37"/>
  <c r="G37"/>
  <c r="F37"/>
  <c r="E37"/>
  <c r="C37"/>
  <c r="K36"/>
  <c r="H36"/>
  <c r="G36"/>
  <c r="F36"/>
  <c r="E36"/>
  <c r="C36"/>
  <c r="K35"/>
  <c r="H35"/>
  <c r="G35"/>
  <c r="F35"/>
  <c r="E35"/>
  <c r="C35"/>
  <c r="HL11" i="27"/>
  <c r="HM11"/>
  <c r="HN11"/>
  <c r="HO11"/>
  <c r="HP11"/>
  <c r="HQ11"/>
  <c r="HR11"/>
  <c r="HS11"/>
  <c r="HJ11"/>
  <c r="HR7"/>
  <c r="HR8"/>
  <c r="HR9"/>
  <c r="GY13"/>
  <c r="GZ13"/>
  <c r="HA13"/>
  <c r="HB13"/>
  <c r="HC13"/>
  <c r="HD13"/>
  <c r="HE13"/>
  <c r="HF13"/>
  <c r="HG13"/>
  <c r="GX13"/>
  <c r="HF7"/>
  <c r="HF8"/>
  <c r="HF9"/>
  <c r="HF10"/>
  <c r="HF11"/>
  <c r="GM22"/>
  <c r="GN22"/>
  <c r="GO22"/>
  <c r="GP22"/>
  <c r="GQ22"/>
  <c r="GR22"/>
  <c r="GS22"/>
  <c r="GT22"/>
  <c r="GU22"/>
  <c r="GL22"/>
  <c r="GT7"/>
  <c r="GT8"/>
  <c r="GT9"/>
  <c r="GT10"/>
  <c r="GT11"/>
  <c r="GT12"/>
  <c r="GT13"/>
  <c r="GT14"/>
  <c r="GT15"/>
  <c r="GT16"/>
  <c r="GT17"/>
  <c r="GT18"/>
  <c r="GT19"/>
  <c r="GT20"/>
  <c r="GT6"/>
  <c r="GA22"/>
  <c r="GB22"/>
  <c r="GC22"/>
  <c r="GD22"/>
  <c r="GE22"/>
  <c r="GF22"/>
  <c r="GG22"/>
  <c r="GH22"/>
  <c r="GI22"/>
  <c r="FZ22"/>
  <c r="GH7"/>
  <c r="GH8"/>
  <c r="GH9"/>
  <c r="GH10"/>
  <c r="GH11"/>
  <c r="GH12"/>
  <c r="GH13"/>
  <c r="GH14"/>
  <c r="GH15"/>
  <c r="GH16"/>
  <c r="GH17"/>
  <c r="GH18"/>
  <c r="GH19"/>
  <c r="GH20"/>
  <c r="GH6"/>
  <c r="FO22"/>
  <c r="FP22"/>
  <c r="FQ22"/>
  <c r="FR22"/>
  <c r="FS22"/>
  <c r="FT22"/>
  <c r="FU22"/>
  <c r="FV22"/>
  <c r="FW22"/>
  <c r="FN22"/>
  <c r="FV7"/>
  <c r="FV8"/>
  <c r="FV9"/>
  <c r="FV10"/>
  <c r="FV11"/>
  <c r="FV12"/>
  <c r="FV13"/>
  <c r="FV14"/>
  <c r="FV15"/>
  <c r="FV16"/>
  <c r="FV17"/>
  <c r="FV18"/>
  <c r="FV19"/>
  <c r="FV20"/>
  <c r="FV6"/>
  <c r="FK22"/>
  <c r="FJ22"/>
  <c r="FI22"/>
  <c r="FH22"/>
  <c r="FG22"/>
  <c r="FF22"/>
  <c r="FE22"/>
  <c r="FD22"/>
  <c r="FC22"/>
  <c r="FB22"/>
  <c r="FJ7"/>
  <c r="FJ8"/>
  <c r="FJ9"/>
  <c r="FJ10"/>
  <c r="FJ11"/>
  <c r="FJ12"/>
  <c r="FJ13"/>
  <c r="FJ14"/>
  <c r="FJ15"/>
  <c r="FJ16"/>
  <c r="FJ17"/>
  <c r="FJ18"/>
  <c r="FJ19"/>
  <c r="FJ20"/>
  <c r="FJ6"/>
  <c r="EQ22"/>
  <c r="ER22"/>
  <c r="ES22"/>
  <c r="ET22"/>
  <c r="EU22"/>
  <c r="EV22"/>
  <c r="EW22"/>
  <c r="EY22"/>
  <c r="EP22"/>
  <c r="EX7"/>
  <c r="EX8"/>
  <c r="EX9"/>
  <c r="EX10"/>
  <c r="EX11"/>
  <c r="EX12"/>
  <c r="EX13"/>
  <c r="EX14"/>
  <c r="EX15"/>
  <c r="EX16"/>
  <c r="EX17"/>
  <c r="EX18"/>
  <c r="EX19"/>
  <c r="EX6"/>
  <c r="EX22" s="1"/>
  <c r="EE22"/>
  <c r="EF22"/>
  <c r="EG22"/>
  <c r="EH22"/>
  <c r="EI22"/>
  <c r="EJ22"/>
  <c r="EK22"/>
  <c r="EM22"/>
  <c r="ED22"/>
  <c r="EL7"/>
  <c r="EL8"/>
  <c r="EL9"/>
  <c r="EL10"/>
  <c r="EL11"/>
  <c r="EL12"/>
  <c r="EL13"/>
  <c r="EL14"/>
  <c r="EL15"/>
  <c r="EL16"/>
  <c r="EL17"/>
  <c r="EL18"/>
  <c r="EL19"/>
  <c r="EL6"/>
  <c r="DS22"/>
  <c r="DT22"/>
  <c r="DU22"/>
  <c r="DV22"/>
  <c r="DW22"/>
  <c r="DX22"/>
  <c r="DY22"/>
  <c r="EA22"/>
  <c r="DR22"/>
  <c r="DZ7"/>
  <c r="DZ22" s="1"/>
  <c r="DZ8"/>
  <c r="DZ9"/>
  <c r="DZ10"/>
  <c r="DZ11"/>
  <c r="DZ12"/>
  <c r="DZ13"/>
  <c r="DZ14"/>
  <c r="DZ15"/>
  <c r="DZ16"/>
  <c r="DZ17"/>
  <c r="DZ18"/>
  <c r="DZ19"/>
  <c r="DZ20"/>
  <c r="DZ6"/>
  <c r="DG22"/>
  <c r="DH22"/>
  <c r="DI22"/>
  <c r="DJ22"/>
  <c r="DK22"/>
  <c r="DL22"/>
  <c r="DM22"/>
  <c r="DO22"/>
  <c r="DF22"/>
  <c r="DN7"/>
  <c r="DN8"/>
  <c r="DN9"/>
  <c r="DN10"/>
  <c r="DN11"/>
  <c r="DN12"/>
  <c r="DN13"/>
  <c r="DN14"/>
  <c r="DN15"/>
  <c r="DN16"/>
  <c r="DN17"/>
  <c r="DN18"/>
  <c r="DN19"/>
  <c r="DN6"/>
  <c r="CU22"/>
  <c r="CV22"/>
  <c r="CW22"/>
  <c r="CX22"/>
  <c r="CY22"/>
  <c r="CZ22"/>
  <c r="DA22"/>
  <c r="DC22"/>
  <c r="CT22"/>
  <c r="DB7"/>
  <c r="DB8"/>
  <c r="DB9"/>
  <c r="DB10"/>
  <c r="DB11"/>
  <c r="DB12"/>
  <c r="DB13"/>
  <c r="DB14"/>
  <c r="DB15"/>
  <c r="DB16"/>
  <c r="DB17"/>
  <c r="DB18"/>
  <c r="DB19"/>
  <c r="DB20"/>
  <c r="DB6"/>
  <c r="DB22" s="1"/>
  <c r="CI22"/>
  <c r="CJ22"/>
  <c r="CK22"/>
  <c r="CL22"/>
  <c r="CM22"/>
  <c r="CN22"/>
  <c r="CO22"/>
  <c r="CQ22"/>
  <c r="CH22"/>
  <c r="CP7"/>
  <c r="CP8"/>
  <c r="CP9"/>
  <c r="CP10"/>
  <c r="CP11"/>
  <c r="CP12"/>
  <c r="CP13"/>
  <c r="CP14"/>
  <c r="CP15"/>
  <c r="CP16"/>
  <c r="CP17"/>
  <c r="CP18"/>
  <c r="CP19"/>
  <c r="CP20"/>
  <c r="CP6"/>
  <c r="CP22" s="1"/>
  <c r="BW14"/>
  <c r="BX14"/>
  <c r="BY14"/>
  <c r="BZ14"/>
  <c r="CA14"/>
  <c r="CB14"/>
  <c r="CC14"/>
  <c r="CD14"/>
  <c r="CE14"/>
  <c r="BV14"/>
  <c r="CD7"/>
  <c r="CD8"/>
  <c r="CD9"/>
  <c r="CD10"/>
  <c r="CD11"/>
  <c r="BK22"/>
  <c r="BL22"/>
  <c r="BM22"/>
  <c r="BN22"/>
  <c r="BO22"/>
  <c r="BP22"/>
  <c r="BQ22"/>
  <c r="BS22"/>
  <c r="BJ22"/>
  <c r="BR19"/>
  <c r="BR20"/>
  <c r="BR7"/>
  <c r="BR8"/>
  <c r="BR9"/>
  <c r="BR10"/>
  <c r="BR11"/>
  <c r="BR12"/>
  <c r="BR13"/>
  <c r="BR14"/>
  <c r="BR15"/>
  <c r="BR16"/>
  <c r="BR17"/>
  <c r="BR18"/>
  <c r="BR6"/>
  <c r="BR22" s="1"/>
  <c r="AY22"/>
  <c r="AZ22"/>
  <c r="BA22"/>
  <c r="BB22"/>
  <c r="BC22"/>
  <c r="BD22"/>
  <c r="BE22"/>
  <c r="BG22"/>
  <c r="AX22"/>
  <c r="BF7"/>
  <c r="BF9"/>
  <c r="BF10"/>
  <c r="BF11"/>
  <c r="BF12"/>
  <c r="BF13"/>
  <c r="BF14"/>
  <c r="BF15"/>
  <c r="BF16"/>
  <c r="BF17"/>
  <c r="BF18"/>
  <c r="BF19"/>
  <c r="BF20"/>
  <c r="BF6"/>
  <c r="AS12"/>
  <c r="AU12"/>
  <c r="AM12"/>
  <c r="AN12"/>
  <c r="AO12"/>
  <c r="AP12"/>
  <c r="AQ12"/>
  <c r="AR12"/>
  <c r="AL12"/>
  <c r="AT7"/>
  <c r="AT8"/>
  <c r="AT9"/>
  <c r="AT6"/>
  <c r="AI12"/>
  <c r="AA12"/>
  <c r="AB12"/>
  <c r="AC12"/>
  <c r="AD12"/>
  <c r="AE12"/>
  <c r="AF12"/>
  <c r="AG12"/>
  <c r="Z12"/>
  <c r="AH7"/>
  <c r="AH8"/>
  <c r="AH9"/>
  <c r="AH10"/>
  <c r="AH6"/>
  <c r="O17"/>
  <c r="P17"/>
  <c r="Q17"/>
  <c r="R17"/>
  <c r="S17"/>
  <c r="T17"/>
  <c r="U17"/>
  <c r="W17"/>
  <c r="N17"/>
  <c r="V7"/>
  <c r="V8"/>
  <c r="V9"/>
  <c r="V10"/>
  <c r="V11"/>
  <c r="V12"/>
  <c r="V13"/>
  <c r="V14"/>
  <c r="V15"/>
  <c r="V6"/>
  <c r="V17" s="1"/>
  <c r="I16"/>
  <c r="K16"/>
  <c r="C16"/>
  <c r="D16"/>
  <c r="E16"/>
  <c r="F16"/>
  <c r="G16"/>
  <c r="H16"/>
  <c r="J9"/>
  <c r="J10"/>
  <c r="J11"/>
  <c r="J12"/>
  <c r="J13"/>
  <c r="J14"/>
  <c r="B16"/>
  <c r="EC6"/>
  <c r="EO6"/>
  <c r="Y6"/>
  <c r="M6"/>
  <c r="GK6"/>
  <c r="CS6"/>
  <c r="GW6"/>
  <c r="AK6"/>
  <c r="DQ6"/>
  <c r="HI6"/>
  <c r="FA6"/>
  <c r="BI6"/>
  <c r="FM6"/>
  <c r="CG6"/>
  <c r="FY6"/>
  <c r="A6"/>
  <c r="DE6"/>
  <c r="BU6"/>
  <c r="AW6"/>
  <c r="EL22" l="1"/>
  <c r="DN22"/>
  <c r="AT12"/>
  <c r="BF22"/>
  <c r="AH12"/>
  <c r="J16"/>
  <c r="O25" i="26"/>
  <c r="N25"/>
  <c r="M25"/>
  <c r="K25"/>
  <c r="H25"/>
  <c r="G25"/>
  <c r="F25"/>
  <c r="E25"/>
  <c r="C25"/>
  <c r="O24"/>
  <c r="N24"/>
  <c r="M24"/>
  <c r="K24"/>
  <c r="H24"/>
  <c r="G24"/>
  <c r="F24"/>
  <c r="E24"/>
  <c r="C24"/>
  <c r="O23"/>
  <c r="N23"/>
  <c r="M23"/>
  <c r="K23"/>
  <c r="H23"/>
  <c r="G23"/>
  <c r="F23"/>
  <c r="E23"/>
  <c r="C23"/>
  <c r="O22"/>
  <c r="N22"/>
  <c r="M22"/>
  <c r="K22"/>
  <c r="H22"/>
  <c r="G22"/>
  <c r="F22"/>
  <c r="E22"/>
  <c r="C22"/>
  <c r="O21"/>
  <c r="N21"/>
  <c r="M21"/>
  <c r="K21"/>
  <c r="H21"/>
  <c r="G21"/>
  <c r="F21"/>
  <c r="E21"/>
  <c r="C21"/>
  <c r="O20"/>
  <c r="N20"/>
  <c r="M20"/>
  <c r="K20"/>
  <c r="H20"/>
  <c r="G20"/>
  <c r="F20"/>
  <c r="E20"/>
  <c r="C20"/>
  <c r="O19"/>
  <c r="N19"/>
  <c r="M19"/>
  <c r="K19"/>
  <c r="H19"/>
  <c r="G19"/>
  <c r="F19"/>
  <c r="E19"/>
  <c r="C19"/>
  <c r="O18"/>
  <c r="N18"/>
  <c r="M18"/>
  <c r="K18"/>
  <c r="H18"/>
  <c r="G18"/>
  <c r="F18"/>
  <c r="E18"/>
  <c r="C18"/>
  <c r="O17"/>
  <c r="N17"/>
  <c r="M17"/>
  <c r="K17"/>
  <c r="H17"/>
  <c r="G17"/>
  <c r="F17"/>
  <c r="E17"/>
  <c r="O16"/>
  <c r="N16"/>
  <c r="M16"/>
  <c r="K16"/>
  <c r="H16"/>
  <c r="G16"/>
  <c r="F16"/>
  <c r="E16"/>
  <c r="C16"/>
  <c r="O15"/>
  <c r="N15"/>
  <c r="M15"/>
  <c r="K15"/>
  <c r="H15"/>
  <c r="G15"/>
  <c r="F15"/>
  <c r="E15"/>
  <c r="O14"/>
  <c r="N14"/>
  <c r="M14"/>
  <c r="K14"/>
  <c r="H14"/>
  <c r="G14"/>
  <c r="F14"/>
  <c r="E14"/>
  <c r="C14"/>
  <c r="O13"/>
  <c r="N13"/>
  <c r="M13"/>
  <c r="H13"/>
  <c r="O12"/>
  <c r="N12"/>
  <c r="M12"/>
  <c r="K12"/>
  <c r="G12"/>
  <c r="F12"/>
  <c r="E12"/>
  <c r="O11"/>
  <c r="N11"/>
  <c r="M11"/>
  <c r="K11"/>
  <c r="H11"/>
  <c r="G11"/>
  <c r="F11"/>
  <c r="E11"/>
  <c r="C11"/>
  <c r="O10"/>
  <c r="N10"/>
  <c r="M10"/>
  <c r="K10"/>
  <c r="H10"/>
  <c r="G10"/>
  <c r="F10"/>
  <c r="E10"/>
  <c r="C10"/>
  <c r="O9"/>
  <c r="N9"/>
  <c r="M9"/>
  <c r="K9"/>
  <c r="H9"/>
  <c r="G9"/>
  <c r="F9"/>
  <c r="E9"/>
  <c r="C9"/>
  <c r="O8"/>
  <c r="N8"/>
  <c r="M8"/>
  <c r="C8"/>
  <c r="O7"/>
  <c r="N7"/>
  <c r="M7"/>
  <c r="K7"/>
  <c r="H7"/>
  <c r="G7"/>
  <c r="F7"/>
  <c r="E7"/>
  <c r="C7"/>
  <c r="O6"/>
  <c r="N6"/>
  <c r="M6"/>
  <c r="K6"/>
  <c r="H6"/>
  <c r="G6"/>
  <c r="F6"/>
  <c r="E6"/>
  <c r="C6"/>
  <c r="O5"/>
  <c r="N5"/>
  <c r="M5"/>
  <c r="K5"/>
  <c r="H5"/>
  <c r="G5"/>
  <c r="F5"/>
  <c r="E5"/>
  <c r="C5"/>
  <c r="D34" i="9"/>
  <c r="D33"/>
  <c r="D32"/>
  <c r="D31"/>
  <c r="D30"/>
  <c r="D23"/>
  <c r="D22"/>
  <c r="D19"/>
  <c r="D18"/>
  <c r="D17"/>
  <c r="D16"/>
  <c r="D15"/>
  <c r="D14"/>
  <c r="D13"/>
  <c r="D12"/>
  <c r="D11"/>
  <c r="D9"/>
  <c r="D8"/>
  <c r="D7"/>
  <c r="D6"/>
  <c r="D5"/>
  <c r="P18" i="16"/>
  <c r="P16"/>
  <c r="P15"/>
  <c r="P12"/>
  <c r="P10"/>
  <c r="P5"/>
  <c r="P6"/>
  <c r="P7"/>
  <c r="P8"/>
  <c r="P9"/>
  <c r="P11"/>
  <c r="P13"/>
  <c r="P14"/>
  <c r="P17"/>
  <c r="P19"/>
  <c r="K34" i="14"/>
  <c r="J34"/>
  <c r="I34"/>
  <c r="K33"/>
  <c r="I33"/>
  <c r="K32"/>
  <c r="J32"/>
  <c r="I32"/>
  <c r="K31"/>
  <c r="J31"/>
  <c r="I31"/>
  <c r="K30"/>
  <c r="J30"/>
  <c r="K29"/>
  <c r="J29"/>
  <c r="K28"/>
  <c r="J28"/>
  <c r="I28"/>
  <c r="K27"/>
  <c r="I27"/>
  <c r="K26"/>
  <c r="J26"/>
  <c r="I26"/>
  <c r="K25"/>
  <c r="J25"/>
  <c r="I25"/>
  <c r="K24"/>
  <c r="J24"/>
  <c r="I24"/>
  <c r="K23"/>
  <c r="J23"/>
  <c r="I23"/>
  <c r="K22"/>
  <c r="J22"/>
  <c r="I22"/>
  <c r="K20"/>
  <c r="J20"/>
  <c r="I20"/>
  <c r="K19"/>
  <c r="J19"/>
  <c r="I19"/>
  <c r="K18"/>
  <c r="J18"/>
  <c r="I18"/>
  <c r="K17"/>
  <c r="J17"/>
  <c r="I17"/>
  <c r="K15"/>
  <c r="J15"/>
  <c r="I15"/>
  <c r="K14"/>
  <c r="J14"/>
  <c r="I14"/>
  <c r="K13"/>
  <c r="J13"/>
  <c r="I13"/>
  <c r="K12"/>
  <c r="J12"/>
  <c r="I12"/>
  <c r="K11"/>
  <c r="J11"/>
  <c r="K10"/>
  <c r="I10"/>
  <c r="K9"/>
  <c r="J9"/>
  <c r="I9"/>
  <c r="K8"/>
  <c r="J8"/>
  <c r="I8"/>
  <c r="K7"/>
  <c r="J7"/>
  <c r="I7"/>
  <c r="K6"/>
  <c r="J6"/>
  <c r="I6"/>
  <c r="K5"/>
  <c r="J5"/>
  <c r="I5"/>
  <c r="O34" i="9"/>
  <c r="N34"/>
  <c r="M34"/>
  <c r="K34"/>
  <c r="J34"/>
  <c r="I34"/>
  <c r="H34"/>
  <c r="G34"/>
  <c r="F34"/>
  <c r="E34"/>
  <c r="C34"/>
  <c r="O33"/>
  <c r="N33"/>
  <c r="M33"/>
  <c r="K33"/>
  <c r="I33"/>
  <c r="H33"/>
  <c r="G33"/>
  <c r="F33"/>
  <c r="E33"/>
  <c r="C33"/>
  <c r="O32"/>
  <c r="N32"/>
  <c r="M32"/>
  <c r="K32"/>
  <c r="J32"/>
  <c r="I32"/>
  <c r="H32"/>
  <c r="G32"/>
  <c r="E32"/>
  <c r="C32"/>
  <c r="O31"/>
  <c r="N31"/>
  <c r="M31"/>
  <c r="K31"/>
  <c r="J31"/>
  <c r="I31"/>
  <c r="H31"/>
  <c r="G31"/>
  <c r="F31"/>
  <c r="E31"/>
  <c r="C31"/>
  <c r="O30"/>
  <c r="N30"/>
  <c r="M30"/>
  <c r="K30"/>
  <c r="K17" i="16" s="1"/>
  <c r="J30" i="9"/>
  <c r="H30"/>
  <c r="G30"/>
  <c r="F30"/>
  <c r="E30"/>
  <c r="C30"/>
  <c r="O29"/>
  <c r="N29"/>
  <c r="M29"/>
  <c r="K29"/>
  <c r="K16" i="16" s="1"/>
  <c r="J29" i="9"/>
  <c r="H29"/>
  <c r="G29"/>
  <c r="F29"/>
  <c r="E29"/>
  <c r="C29"/>
  <c r="O28"/>
  <c r="N28"/>
  <c r="M28"/>
  <c r="K28"/>
  <c r="J28"/>
  <c r="I28"/>
  <c r="H28"/>
  <c r="G28"/>
  <c r="F28"/>
  <c r="E28"/>
  <c r="C28"/>
  <c r="O27"/>
  <c r="N27"/>
  <c r="M27"/>
  <c r="K27"/>
  <c r="I27"/>
  <c r="H27"/>
  <c r="G27"/>
  <c r="F27"/>
  <c r="E27"/>
  <c r="C27"/>
  <c r="O26"/>
  <c r="N26"/>
  <c r="M26"/>
  <c r="K26"/>
  <c r="J26"/>
  <c r="I26"/>
  <c r="H26"/>
  <c r="G26"/>
  <c r="F26"/>
  <c r="E26"/>
  <c r="O25"/>
  <c r="N25"/>
  <c r="M25"/>
  <c r="K25"/>
  <c r="K15" i="16" s="1"/>
  <c r="J25" i="9"/>
  <c r="I25"/>
  <c r="H25"/>
  <c r="G25"/>
  <c r="F25"/>
  <c r="E25"/>
  <c r="C25"/>
  <c r="O24"/>
  <c r="N24"/>
  <c r="M24"/>
  <c r="K24"/>
  <c r="K14" i="16" s="1"/>
  <c r="J24" i="9"/>
  <c r="I24"/>
  <c r="H24"/>
  <c r="G24"/>
  <c r="F24"/>
  <c r="E24"/>
  <c r="O23"/>
  <c r="N23"/>
  <c r="M23"/>
  <c r="K23"/>
  <c r="J23"/>
  <c r="I23"/>
  <c r="H23"/>
  <c r="G23"/>
  <c r="F23"/>
  <c r="E23"/>
  <c r="C23"/>
  <c r="O22"/>
  <c r="N22"/>
  <c r="M22"/>
  <c r="K22"/>
  <c r="K13" i="16" s="1"/>
  <c r="J22" i="9"/>
  <c r="I22"/>
  <c r="H22"/>
  <c r="G22"/>
  <c r="F22"/>
  <c r="E22"/>
  <c r="C22"/>
  <c r="O21"/>
  <c r="N21"/>
  <c r="M21"/>
  <c r="H21"/>
  <c r="O20"/>
  <c r="N20"/>
  <c r="M20"/>
  <c r="K20"/>
  <c r="J20"/>
  <c r="I20"/>
  <c r="G20"/>
  <c r="F20"/>
  <c r="E20"/>
  <c r="E11" i="16" s="1"/>
  <c r="O19" i="9"/>
  <c r="N19"/>
  <c r="M19"/>
  <c r="K19"/>
  <c r="J19"/>
  <c r="I19"/>
  <c r="H19"/>
  <c r="G19"/>
  <c r="F19"/>
  <c r="E19"/>
  <c r="C19"/>
  <c r="O18"/>
  <c r="N18"/>
  <c r="M18"/>
  <c r="K18"/>
  <c r="J18"/>
  <c r="I18"/>
  <c r="H18"/>
  <c r="G18"/>
  <c r="F18"/>
  <c r="E18"/>
  <c r="C18"/>
  <c r="O17"/>
  <c r="N17"/>
  <c r="M17"/>
  <c r="K17"/>
  <c r="J17"/>
  <c r="I17"/>
  <c r="H17"/>
  <c r="G17"/>
  <c r="F17"/>
  <c r="E17"/>
  <c r="C17"/>
  <c r="O16"/>
  <c r="N16"/>
  <c r="M16"/>
  <c r="C16"/>
  <c r="O15"/>
  <c r="N15"/>
  <c r="M15"/>
  <c r="K15"/>
  <c r="J15"/>
  <c r="I15"/>
  <c r="H15"/>
  <c r="G15"/>
  <c r="F15"/>
  <c r="E15"/>
  <c r="C15"/>
  <c r="O14"/>
  <c r="N14"/>
  <c r="M14"/>
  <c r="K14"/>
  <c r="K9" i="16" s="1"/>
  <c r="J14" i="9"/>
  <c r="I14"/>
  <c r="H14"/>
  <c r="G14"/>
  <c r="F14"/>
  <c r="E14"/>
  <c r="C14"/>
  <c r="O13"/>
  <c r="N13"/>
  <c r="M13"/>
  <c r="K13"/>
  <c r="K8" i="16" s="1"/>
  <c r="J13" i="9"/>
  <c r="I13"/>
  <c r="H13"/>
  <c r="G13"/>
  <c r="F13"/>
  <c r="E13"/>
  <c r="C13"/>
  <c r="O12"/>
  <c r="N12"/>
  <c r="M12"/>
  <c r="K12"/>
  <c r="K7" i="16" s="1"/>
  <c r="J12" i="9"/>
  <c r="I12"/>
  <c r="H12"/>
  <c r="G12"/>
  <c r="F12"/>
  <c r="E12"/>
  <c r="C12"/>
  <c r="O11"/>
  <c r="N11"/>
  <c r="M11"/>
  <c r="K11"/>
  <c r="J11"/>
  <c r="H11"/>
  <c r="G11"/>
  <c r="F11"/>
  <c r="E11"/>
  <c r="C11"/>
  <c r="O10"/>
  <c r="N10"/>
  <c r="M10"/>
  <c r="K10"/>
  <c r="I10"/>
  <c r="H10"/>
  <c r="G10"/>
  <c r="F10"/>
  <c r="E10"/>
  <c r="C10"/>
  <c r="O9"/>
  <c r="N9"/>
  <c r="M9"/>
  <c r="K9"/>
  <c r="K6" i="16" s="1"/>
  <c r="J9" i="9"/>
  <c r="I9"/>
  <c r="H9"/>
  <c r="G9"/>
  <c r="F9"/>
  <c r="E9"/>
  <c r="C9"/>
  <c r="O8"/>
  <c r="N8"/>
  <c r="M8"/>
  <c r="K8"/>
  <c r="J8"/>
  <c r="I8"/>
  <c r="H8"/>
  <c r="G8"/>
  <c r="F8"/>
  <c r="E8"/>
  <c r="C8"/>
  <c r="O7"/>
  <c r="N7"/>
  <c r="M7"/>
  <c r="K7"/>
  <c r="K5" i="16" s="1"/>
  <c r="J7" i="9"/>
  <c r="I7"/>
  <c r="H7"/>
  <c r="G7"/>
  <c r="F7"/>
  <c r="E7"/>
  <c r="C7"/>
  <c r="O6"/>
  <c r="N6"/>
  <c r="M6"/>
  <c r="K6"/>
  <c r="J6"/>
  <c r="I6"/>
  <c r="H6"/>
  <c r="G6"/>
  <c r="F6"/>
  <c r="E6"/>
  <c r="C6"/>
  <c r="O5"/>
  <c r="N5"/>
  <c r="M5"/>
  <c r="K5"/>
  <c r="J5"/>
  <c r="I5"/>
  <c r="H5"/>
  <c r="G5"/>
  <c r="F5"/>
  <c r="E5"/>
  <c r="C5"/>
  <c r="I17" i="16"/>
  <c r="K19"/>
  <c r="L19"/>
  <c r="B19"/>
  <c r="L5"/>
  <c r="B5"/>
  <c r="L17"/>
  <c r="B17"/>
  <c r="L16"/>
  <c r="B16"/>
  <c r="L15"/>
  <c r="B15"/>
  <c r="L14"/>
  <c r="B14"/>
  <c r="L13"/>
  <c r="B13"/>
  <c r="L12"/>
  <c r="B12"/>
  <c r="K11"/>
  <c r="L11"/>
  <c r="B11"/>
  <c r="L10"/>
  <c r="B10"/>
  <c r="L9"/>
  <c r="B9"/>
  <c r="L8"/>
  <c r="B8"/>
  <c r="L7"/>
  <c r="B7"/>
  <c r="L6"/>
  <c r="B6"/>
  <c r="K54" i="2"/>
  <c r="M61"/>
  <c r="CI7" i="11"/>
  <c r="K61" i="2"/>
  <c r="M60"/>
  <c r="M59"/>
  <c r="M58"/>
  <c r="M57"/>
  <c r="O57"/>
  <c r="O58"/>
  <c r="O59"/>
  <c r="O60"/>
  <c r="O61"/>
  <c r="J57"/>
  <c r="K57" s="1"/>
  <c r="K55"/>
  <c r="K58"/>
  <c r="K59"/>
  <c r="K60"/>
  <c r="M55"/>
  <c r="M54"/>
  <c r="M53"/>
  <c r="M52"/>
  <c r="M51"/>
  <c r="M50"/>
  <c r="M49"/>
  <c r="M48"/>
  <c r="K48"/>
  <c r="K49"/>
  <c r="K50"/>
  <c r="K51"/>
  <c r="K52"/>
  <c r="K53"/>
  <c r="M46"/>
  <c r="K46"/>
  <c r="M45"/>
  <c r="K45"/>
  <c r="M44"/>
  <c r="O44"/>
  <c r="O45"/>
  <c r="O46"/>
  <c r="O48"/>
  <c r="O49"/>
  <c r="O50"/>
  <c r="O51"/>
  <c r="O52"/>
  <c r="O53"/>
  <c r="O54"/>
  <c r="O55"/>
  <c r="K44"/>
  <c r="O43"/>
  <c r="M43"/>
  <c r="K43"/>
  <c r="O42"/>
  <c r="M42"/>
  <c r="K42"/>
  <c r="O41"/>
  <c r="M40"/>
  <c r="M41"/>
  <c r="K41"/>
  <c r="O40"/>
  <c r="K40"/>
  <c r="O37"/>
  <c r="M37"/>
  <c r="K37"/>
  <c r="O36"/>
  <c r="M36"/>
  <c r="K36"/>
  <c r="O35"/>
  <c r="O34"/>
  <c r="M35"/>
  <c r="K35"/>
  <c r="N34"/>
  <c r="G35"/>
  <c r="G36" s="1"/>
  <c r="M34"/>
  <c r="K34"/>
  <c r="B7" i="11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12"/>
  <c r="CY5" i="10"/>
  <c r="CY4"/>
  <c r="DO5"/>
  <c r="DG5"/>
  <c r="DC5"/>
  <c r="CU5"/>
  <c r="CQ5"/>
  <c r="CM5"/>
  <c r="CI5"/>
  <c r="CE5"/>
  <c r="CA5"/>
  <c r="BW5"/>
  <c r="BS5"/>
  <c r="BO5"/>
  <c r="BK5"/>
  <c r="BG5"/>
  <c r="BC5"/>
  <c r="AY5"/>
  <c r="AU5"/>
  <c r="AQ5"/>
  <c r="AM5"/>
  <c r="AI5"/>
  <c r="AE5"/>
  <c r="AA5"/>
  <c r="W5"/>
  <c r="S5"/>
  <c r="O5"/>
  <c r="K5"/>
  <c r="DP15"/>
  <c r="DP16"/>
  <c r="DP17"/>
  <c r="DP18"/>
  <c r="DP19"/>
  <c r="DP20"/>
  <c r="DP21"/>
  <c r="DP22"/>
  <c r="DP23"/>
  <c r="DP24"/>
  <c r="DP25"/>
  <c r="DP26"/>
  <c r="DP27"/>
  <c r="DP28"/>
  <c r="DP29"/>
  <c r="DP30"/>
  <c r="DP31"/>
  <c r="DP32"/>
  <c r="DP33"/>
  <c r="DP34"/>
  <c r="DP35"/>
  <c r="DP36"/>
  <c r="DP37"/>
  <c r="DP38"/>
  <c r="DP39"/>
  <c r="DP40"/>
  <c r="DP41"/>
  <c r="DP42"/>
  <c r="DP43"/>
  <c r="DP44"/>
  <c r="DP45"/>
  <c r="DP46"/>
  <c r="DP47"/>
  <c r="DP48"/>
  <c r="DP49"/>
  <c r="DP50"/>
  <c r="DP51"/>
  <c r="DP52"/>
  <c r="DP53"/>
  <c r="DP54"/>
  <c r="DP55"/>
  <c r="DP56"/>
  <c r="DP57"/>
  <c r="DP58"/>
  <c r="DP59"/>
  <c r="DP60"/>
  <c r="DP61"/>
  <c r="DP62"/>
  <c r="DP63"/>
  <c r="DP64"/>
  <c r="DP65"/>
  <c r="DP66"/>
  <c r="DP67"/>
  <c r="DP68"/>
  <c r="DP69"/>
  <c r="DP70"/>
  <c r="DP71"/>
  <c r="DP72"/>
  <c r="DP73"/>
  <c r="DP74"/>
  <c r="DP75"/>
  <c r="DP76"/>
  <c r="DP77"/>
  <c r="DP78"/>
  <c r="DP79"/>
  <c r="DP80"/>
  <c r="DP81"/>
  <c r="DP82"/>
  <c r="DP83"/>
  <c r="DP84"/>
  <c r="DP85"/>
  <c r="DP86"/>
  <c r="DP87"/>
  <c r="DP88"/>
  <c r="DP89"/>
  <c r="DP90"/>
  <c r="DP91"/>
  <c r="DP92"/>
  <c r="DP93"/>
  <c r="DP94"/>
  <c r="DP95"/>
  <c r="DP96"/>
  <c r="DP97"/>
  <c r="DP98"/>
  <c r="DP99"/>
  <c r="DP100"/>
  <c r="DP101"/>
  <c r="DP102"/>
  <c r="DP103"/>
  <c r="DP104"/>
  <c r="DP105"/>
  <c r="DP106"/>
  <c r="DP107"/>
  <c r="DP108"/>
  <c r="DP109"/>
  <c r="DP110"/>
  <c r="DP111"/>
  <c r="DP112"/>
  <c r="DP113"/>
  <c r="DP114"/>
  <c r="DP115"/>
  <c r="DP116"/>
  <c r="DP117"/>
  <c r="DP118"/>
  <c r="DP119"/>
  <c r="DP120"/>
  <c r="DP121"/>
  <c r="DP122"/>
  <c r="DP123"/>
  <c r="DP124"/>
  <c r="DP125"/>
  <c r="DP126"/>
  <c r="DP127"/>
  <c r="DP128"/>
  <c r="DP129"/>
  <c r="DP130"/>
  <c r="DP131"/>
  <c r="DP132"/>
  <c r="DP133"/>
  <c r="DP134"/>
  <c r="DP135"/>
  <c r="DP136"/>
  <c r="DP137"/>
  <c r="DP138"/>
  <c r="DP139"/>
  <c r="DP140"/>
  <c r="DP141"/>
  <c r="DP142"/>
  <c r="DP143"/>
  <c r="DP144"/>
  <c r="DP145"/>
  <c r="DP146"/>
  <c r="DP147"/>
  <c r="DP148"/>
  <c r="DP149"/>
  <c r="DP150"/>
  <c r="DP151"/>
  <c r="DP152"/>
  <c r="DP153"/>
  <c r="DP154"/>
  <c r="DP155"/>
  <c r="DP156"/>
  <c r="DP157"/>
  <c r="DP158"/>
  <c r="DP159"/>
  <c r="DP160"/>
  <c r="DP161"/>
  <c r="DP162"/>
  <c r="DP163"/>
  <c r="DP164"/>
  <c r="DP165"/>
  <c r="DP166"/>
  <c r="DP167"/>
  <c r="DP168"/>
  <c r="DP169"/>
  <c r="DP170"/>
  <c r="DP171"/>
  <c r="DP172"/>
  <c r="DP173"/>
  <c r="DP174"/>
  <c r="DP175"/>
  <c r="DP176"/>
  <c r="DP177"/>
  <c r="DP178"/>
  <c r="DP179"/>
  <c r="DP180"/>
  <c r="DP181"/>
  <c r="DP182"/>
  <c r="DP183"/>
  <c r="DP184"/>
  <c r="DP185"/>
  <c r="DP186"/>
  <c r="DP187"/>
  <c r="DP188"/>
  <c r="DP189"/>
  <c r="DP190"/>
  <c r="DP191"/>
  <c r="DP192"/>
  <c r="DP193"/>
  <c r="DP194"/>
  <c r="DP195"/>
  <c r="DP196"/>
  <c r="DP197"/>
  <c r="DP198"/>
  <c r="DP199"/>
  <c r="DP200"/>
  <c r="DP201"/>
  <c r="DP202"/>
  <c r="DP203"/>
  <c r="DP204"/>
  <c r="DP205"/>
  <c r="DP206"/>
  <c r="DP207"/>
  <c r="DP208"/>
  <c r="DP209"/>
  <c r="DP210"/>
  <c r="DP211"/>
  <c r="DP212"/>
  <c r="DP213"/>
  <c r="DP214"/>
  <c r="DP215"/>
  <c r="DP216"/>
  <c r="DP217"/>
  <c r="DP218"/>
  <c r="DP219"/>
  <c r="DP220"/>
  <c r="DP221"/>
  <c r="DP222"/>
  <c r="DP223"/>
  <c r="DP224"/>
  <c r="DP225"/>
  <c r="DP226"/>
  <c r="DP227"/>
  <c r="DP228"/>
  <c r="DP229"/>
  <c r="DP230"/>
  <c r="DP231"/>
  <c r="DP232"/>
  <c r="DP233"/>
  <c r="DP234"/>
  <c r="DP235"/>
  <c r="DP236"/>
  <c r="DP237"/>
  <c r="DP238"/>
  <c r="DP239"/>
  <c r="DP240"/>
  <c r="DP241"/>
  <c r="DP242"/>
  <c r="DP243"/>
  <c r="DP244"/>
  <c r="DP245"/>
  <c r="DP246"/>
  <c r="DP247"/>
  <c r="DP248"/>
  <c r="DP249"/>
  <c r="DP250"/>
  <c r="DP251"/>
  <c r="DP252"/>
  <c r="DP253"/>
  <c r="DP254"/>
  <c r="DP255"/>
  <c r="DP256"/>
  <c r="DP257"/>
  <c r="DP258"/>
  <c r="DP259"/>
  <c r="DP260"/>
  <c r="DP261"/>
  <c r="DP262"/>
  <c r="DP263"/>
  <c r="DP264"/>
  <c r="DP265"/>
  <c r="DP266"/>
  <c r="DP14"/>
  <c r="DL15"/>
  <c r="DL16"/>
  <c r="DL17"/>
  <c r="DL18"/>
  <c r="DL19"/>
  <c r="DL20"/>
  <c r="DL21"/>
  <c r="DL22"/>
  <c r="DL23"/>
  <c r="DL24"/>
  <c r="DL25"/>
  <c r="DL26"/>
  <c r="DL27"/>
  <c r="DL28"/>
  <c r="DL29"/>
  <c r="DL30"/>
  <c r="DL31"/>
  <c r="DL32"/>
  <c r="DL33"/>
  <c r="DL34"/>
  <c r="DL35"/>
  <c r="DL36"/>
  <c r="DL37"/>
  <c r="DL38"/>
  <c r="DL39"/>
  <c r="DL40"/>
  <c r="DL41"/>
  <c r="DL42"/>
  <c r="DL43"/>
  <c r="DL44"/>
  <c r="DL45"/>
  <c r="DL46"/>
  <c r="DL47"/>
  <c r="DL48"/>
  <c r="DL49"/>
  <c r="DL50"/>
  <c r="DL51"/>
  <c r="DL52"/>
  <c r="DL53"/>
  <c r="DL54"/>
  <c r="DL55"/>
  <c r="DL56"/>
  <c r="DL57"/>
  <c r="DL58"/>
  <c r="DL59"/>
  <c r="DL60"/>
  <c r="DL61"/>
  <c r="DL62"/>
  <c r="DL63"/>
  <c r="DL64"/>
  <c r="DL65"/>
  <c r="DL66"/>
  <c r="DL67"/>
  <c r="DL68"/>
  <c r="DL69"/>
  <c r="DL70"/>
  <c r="DL71"/>
  <c r="DL72"/>
  <c r="DL73"/>
  <c r="DL74"/>
  <c r="DL75"/>
  <c r="DL76"/>
  <c r="DL77"/>
  <c r="DL78"/>
  <c r="DL79"/>
  <c r="DL80"/>
  <c r="DL81"/>
  <c r="DL82"/>
  <c r="DL83"/>
  <c r="DL84"/>
  <c r="DL85"/>
  <c r="DL86"/>
  <c r="DL87"/>
  <c r="DL88"/>
  <c r="DL89"/>
  <c r="DL90"/>
  <c r="DL91"/>
  <c r="DL92"/>
  <c r="DL93"/>
  <c r="DL94"/>
  <c r="DL95"/>
  <c r="DL96"/>
  <c r="DL97"/>
  <c r="DL98"/>
  <c r="DL99"/>
  <c r="DL100"/>
  <c r="DL101"/>
  <c r="DL102"/>
  <c r="DL103"/>
  <c r="DL104"/>
  <c r="DL105"/>
  <c r="DL106"/>
  <c r="DL107"/>
  <c r="DL108"/>
  <c r="DL109"/>
  <c r="DL110"/>
  <c r="DL111"/>
  <c r="DL112"/>
  <c r="DL113"/>
  <c r="DL114"/>
  <c r="DL115"/>
  <c r="DL116"/>
  <c r="DL117"/>
  <c r="DL118"/>
  <c r="DL119"/>
  <c r="DL120"/>
  <c r="DL121"/>
  <c r="DL122"/>
  <c r="DL123"/>
  <c r="DL124"/>
  <c r="DL125"/>
  <c r="DL126"/>
  <c r="DL127"/>
  <c r="DL128"/>
  <c r="DL129"/>
  <c r="DL130"/>
  <c r="DL131"/>
  <c r="DL132"/>
  <c r="DL133"/>
  <c r="DL134"/>
  <c r="DL135"/>
  <c r="DL136"/>
  <c r="DL137"/>
  <c r="DL138"/>
  <c r="DL139"/>
  <c r="DL140"/>
  <c r="DL141"/>
  <c r="DL142"/>
  <c r="DL143"/>
  <c r="DL144"/>
  <c r="DL145"/>
  <c r="DL146"/>
  <c r="DL147"/>
  <c r="DL148"/>
  <c r="DL149"/>
  <c r="DL150"/>
  <c r="DL151"/>
  <c r="DL152"/>
  <c r="DL153"/>
  <c r="DL154"/>
  <c r="DL155"/>
  <c r="DL156"/>
  <c r="DL157"/>
  <c r="DL158"/>
  <c r="DL159"/>
  <c r="DL160"/>
  <c r="DL161"/>
  <c r="DL162"/>
  <c r="DL163"/>
  <c r="DL164"/>
  <c r="DL165"/>
  <c r="DL166"/>
  <c r="DL167"/>
  <c r="DL168"/>
  <c r="DL169"/>
  <c r="DL170"/>
  <c r="DL171"/>
  <c r="DL172"/>
  <c r="DL173"/>
  <c r="DL174"/>
  <c r="DL175"/>
  <c r="DL176"/>
  <c r="DL177"/>
  <c r="DL178"/>
  <c r="DL179"/>
  <c r="DL180"/>
  <c r="DL181"/>
  <c r="DL182"/>
  <c r="DL183"/>
  <c r="DL184"/>
  <c r="DL185"/>
  <c r="DL186"/>
  <c r="DL187"/>
  <c r="DL188"/>
  <c r="DL189"/>
  <c r="DL190"/>
  <c r="DL191"/>
  <c r="DL192"/>
  <c r="DL193"/>
  <c r="DL194"/>
  <c r="DL195"/>
  <c r="DL196"/>
  <c r="DL197"/>
  <c r="DL198"/>
  <c r="DL199"/>
  <c r="DL200"/>
  <c r="DL201"/>
  <c r="DL202"/>
  <c r="DL203"/>
  <c r="DL204"/>
  <c r="DL205"/>
  <c r="DL206"/>
  <c r="DL207"/>
  <c r="DL208"/>
  <c r="DL209"/>
  <c r="DL210"/>
  <c r="DL211"/>
  <c r="DL212"/>
  <c r="DL213"/>
  <c r="DL214"/>
  <c r="DL215"/>
  <c r="DL216"/>
  <c r="DL217"/>
  <c r="DL218"/>
  <c r="DL219"/>
  <c r="DL220"/>
  <c r="DL221"/>
  <c r="DL222"/>
  <c r="DL223"/>
  <c r="DL224"/>
  <c r="DL225"/>
  <c r="DL226"/>
  <c r="DL227"/>
  <c r="DL228"/>
  <c r="DL229"/>
  <c r="DL230"/>
  <c r="DL231"/>
  <c r="DL232"/>
  <c r="DL233"/>
  <c r="DL234"/>
  <c r="DL235"/>
  <c r="DL236"/>
  <c r="DL237"/>
  <c r="DL238"/>
  <c r="DL239"/>
  <c r="DL240"/>
  <c r="DL241"/>
  <c r="DL242"/>
  <c r="DL243"/>
  <c r="DL244"/>
  <c r="DL245"/>
  <c r="DL246"/>
  <c r="DL247"/>
  <c r="DL248"/>
  <c r="DL249"/>
  <c r="DL250"/>
  <c r="DL251"/>
  <c r="DL252"/>
  <c r="DL253"/>
  <c r="DL254"/>
  <c r="DL255"/>
  <c r="DL256"/>
  <c r="DL257"/>
  <c r="DL258"/>
  <c r="DL259"/>
  <c r="DL260"/>
  <c r="DL261"/>
  <c r="DL262"/>
  <c r="DL263"/>
  <c r="DL264"/>
  <c r="DL265"/>
  <c r="DL266"/>
  <c r="DL267"/>
  <c r="DL14"/>
  <c r="DK5" s="1"/>
  <c r="DH15"/>
  <c r="DH16"/>
  <c r="DH17"/>
  <c r="DH18"/>
  <c r="DH19"/>
  <c r="DH20"/>
  <c r="DH21"/>
  <c r="DH22"/>
  <c r="DH23"/>
  <c r="DH24"/>
  <c r="DH25"/>
  <c r="DH26"/>
  <c r="DH27"/>
  <c r="DH28"/>
  <c r="DH29"/>
  <c r="DH30"/>
  <c r="DH31"/>
  <c r="DH32"/>
  <c r="DH33"/>
  <c r="DH34"/>
  <c r="DH35"/>
  <c r="DH36"/>
  <c r="DH37"/>
  <c r="DH38"/>
  <c r="DH39"/>
  <c r="DH40"/>
  <c r="DH41"/>
  <c r="DH42"/>
  <c r="DH43"/>
  <c r="DH44"/>
  <c r="DH45"/>
  <c r="DH46"/>
  <c r="DH47"/>
  <c r="DH48"/>
  <c r="DH49"/>
  <c r="DH50"/>
  <c r="DH51"/>
  <c r="DH52"/>
  <c r="DH53"/>
  <c r="DH54"/>
  <c r="DH55"/>
  <c r="DH56"/>
  <c r="DH57"/>
  <c r="DH58"/>
  <c r="DH59"/>
  <c r="DH60"/>
  <c r="DH61"/>
  <c r="DH62"/>
  <c r="DH63"/>
  <c r="DH64"/>
  <c r="DH65"/>
  <c r="DH66"/>
  <c r="DH67"/>
  <c r="DH68"/>
  <c r="DH69"/>
  <c r="DH70"/>
  <c r="DH71"/>
  <c r="DH72"/>
  <c r="DH73"/>
  <c r="DH74"/>
  <c r="DH75"/>
  <c r="DH76"/>
  <c r="DH77"/>
  <c r="DH78"/>
  <c r="DH79"/>
  <c r="DH80"/>
  <c r="DH81"/>
  <c r="DH82"/>
  <c r="DH83"/>
  <c r="DH84"/>
  <c r="DH85"/>
  <c r="DH86"/>
  <c r="DH87"/>
  <c r="DH88"/>
  <c r="DH89"/>
  <c r="DH90"/>
  <c r="DH91"/>
  <c r="DH92"/>
  <c r="DH93"/>
  <c r="DH94"/>
  <c r="DH95"/>
  <c r="DH96"/>
  <c r="DH97"/>
  <c r="DH98"/>
  <c r="DH99"/>
  <c r="DH100"/>
  <c r="DH101"/>
  <c r="DH102"/>
  <c r="DH103"/>
  <c r="DH104"/>
  <c r="DH105"/>
  <c r="DH106"/>
  <c r="DH107"/>
  <c r="DH108"/>
  <c r="DH109"/>
  <c r="DH110"/>
  <c r="DH111"/>
  <c r="DH112"/>
  <c r="DH113"/>
  <c r="DH114"/>
  <c r="DH115"/>
  <c r="DH116"/>
  <c r="DH117"/>
  <c r="DH118"/>
  <c r="DH119"/>
  <c r="DH120"/>
  <c r="DH121"/>
  <c r="DH122"/>
  <c r="DH123"/>
  <c r="DH124"/>
  <c r="DH125"/>
  <c r="DH126"/>
  <c r="DH127"/>
  <c r="DH128"/>
  <c r="DH129"/>
  <c r="DH130"/>
  <c r="DH131"/>
  <c r="DH132"/>
  <c r="DH133"/>
  <c r="DH134"/>
  <c r="DH135"/>
  <c r="DH136"/>
  <c r="DH137"/>
  <c r="DH138"/>
  <c r="DH139"/>
  <c r="DH140"/>
  <c r="DH141"/>
  <c r="DH142"/>
  <c r="DH143"/>
  <c r="DH144"/>
  <c r="DH145"/>
  <c r="DH146"/>
  <c r="DH147"/>
  <c r="DH148"/>
  <c r="DH149"/>
  <c r="DH150"/>
  <c r="DH151"/>
  <c r="DH152"/>
  <c r="DH153"/>
  <c r="DH154"/>
  <c r="DH155"/>
  <c r="DH156"/>
  <c r="DH157"/>
  <c r="DH158"/>
  <c r="DH159"/>
  <c r="DH160"/>
  <c r="DH161"/>
  <c r="DH162"/>
  <c r="DH163"/>
  <c r="DH164"/>
  <c r="DH165"/>
  <c r="DH166"/>
  <c r="DH167"/>
  <c r="DH168"/>
  <c r="DH169"/>
  <c r="DH170"/>
  <c r="DH171"/>
  <c r="DH172"/>
  <c r="DH173"/>
  <c r="DH174"/>
  <c r="DH175"/>
  <c r="DH176"/>
  <c r="DH177"/>
  <c r="DH178"/>
  <c r="DH179"/>
  <c r="DH180"/>
  <c r="DH181"/>
  <c r="DH182"/>
  <c r="DH183"/>
  <c r="DH184"/>
  <c r="DH185"/>
  <c r="DH186"/>
  <c r="DH187"/>
  <c r="DH188"/>
  <c r="DH189"/>
  <c r="DH190"/>
  <c r="DH191"/>
  <c r="DH192"/>
  <c r="DH193"/>
  <c r="DH194"/>
  <c r="DH195"/>
  <c r="DH196"/>
  <c r="DH197"/>
  <c r="DH198"/>
  <c r="DH199"/>
  <c r="DH200"/>
  <c r="DH201"/>
  <c r="DH202"/>
  <c r="DH203"/>
  <c r="DH204"/>
  <c r="DH205"/>
  <c r="DH206"/>
  <c r="DH207"/>
  <c r="DH208"/>
  <c r="DH209"/>
  <c r="DH210"/>
  <c r="DH211"/>
  <c r="DH212"/>
  <c r="DH213"/>
  <c r="DH214"/>
  <c r="DH215"/>
  <c r="DH216"/>
  <c r="DH217"/>
  <c r="DH218"/>
  <c r="DH219"/>
  <c r="DH220"/>
  <c r="DH221"/>
  <c r="DH222"/>
  <c r="DH223"/>
  <c r="DH224"/>
  <c r="DH225"/>
  <c r="DH226"/>
  <c r="DH227"/>
  <c r="DH228"/>
  <c r="DH229"/>
  <c r="DH230"/>
  <c r="DH231"/>
  <c r="DH232"/>
  <c r="DH233"/>
  <c r="DH234"/>
  <c r="DH235"/>
  <c r="DH236"/>
  <c r="DH237"/>
  <c r="DH238"/>
  <c r="DH239"/>
  <c r="DH240"/>
  <c r="DH241"/>
  <c r="DH242"/>
  <c r="DH243"/>
  <c r="DH244"/>
  <c r="DH245"/>
  <c r="DH246"/>
  <c r="DH247"/>
  <c r="DH248"/>
  <c r="DH249"/>
  <c r="DH250"/>
  <c r="DH251"/>
  <c r="DH252"/>
  <c r="DH253"/>
  <c r="DH254"/>
  <c r="DH255"/>
  <c r="DH256"/>
  <c r="DH257"/>
  <c r="DH258"/>
  <c r="DH259"/>
  <c r="DH260"/>
  <c r="DH261"/>
  <c r="DH262"/>
  <c r="DH263"/>
  <c r="DH264"/>
  <c r="DH265"/>
  <c r="DH266"/>
  <c r="DH14"/>
  <c r="DD15"/>
  <c r="DD16"/>
  <c r="DD17"/>
  <c r="DD18"/>
  <c r="DD19"/>
  <c r="DD20"/>
  <c r="DD21"/>
  <c r="DD22"/>
  <c r="DD23"/>
  <c r="DD24"/>
  <c r="DD25"/>
  <c r="DD26"/>
  <c r="DD27"/>
  <c r="DD28"/>
  <c r="DD29"/>
  <c r="DD30"/>
  <c r="DD31"/>
  <c r="DD32"/>
  <c r="DD33"/>
  <c r="DD34"/>
  <c r="DD35"/>
  <c r="DD36"/>
  <c r="DD37"/>
  <c r="DD38"/>
  <c r="DD39"/>
  <c r="DD40"/>
  <c r="DD41"/>
  <c r="DD42"/>
  <c r="DD43"/>
  <c r="DD44"/>
  <c r="DD45"/>
  <c r="DD46"/>
  <c r="DD47"/>
  <c r="DD48"/>
  <c r="DD49"/>
  <c r="DD50"/>
  <c r="DD51"/>
  <c r="DD52"/>
  <c r="DD53"/>
  <c r="DD54"/>
  <c r="DD55"/>
  <c r="DD56"/>
  <c r="DD57"/>
  <c r="DD58"/>
  <c r="DD59"/>
  <c r="DD60"/>
  <c r="DD61"/>
  <c r="DD62"/>
  <c r="DD63"/>
  <c r="DD64"/>
  <c r="DD65"/>
  <c r="DD66"/>
  <c r="DD67"/>
  <c r="DD68"/>
  <c r="DD69"/>
  <c r="DD70"/>
  <c r="DD71"/>
  <c r="DD72"/>
  <c r="DD73"/>
  <c r="DD74"/>
  <c r="DD75"/>
  <c r="DD76"/>
  <c r="DD77"/>
  <c r="DD78"/>
  <c r="DD79"/>
  <c r="DD80"/>
  <c r="DD81"/>
  <c r="DD82"/>
  <c r="DD83"/>
  <c r="DD84"/>
  <c r="DD85"/>
  <c r="DD86"/>
  <c r="DD87"/>
  <c r="DD88"/>
  <c r="DD89"/>
  <c r="DD90"/>
  <c r="DD91"/>
  <c r="DD92"/>
  <c r="DD93"/>
  <c r="DD94"/>
  <c r="DD95"/>
  <c r="DD96"/>
  <c r="DD97"/>
  <c r="DD98"/>
  <c r="DD99"/>
  <c r="DD100"/>
  <c r="DD101"/>
  <c r="DD102"/>
  <c r="DD103"/>
  <c r="DD104"/>
  <c r="DD105"/>
  <c r="DD106"/>
  <c r="DD107"/>
  <c r="DD108"/>
  <c r="DD109"/>
  <c r="DD110"/>
  <c r="DD111"/>
  <c r="DD112"/>
  <c r="DD113"/>
  <c r="DD114"/>
  <c r="DD115"/>
  <c r="DD116"/>
  <c r="DD117"/>
  <c r="DD118"/>
  <c r="DD119"/>
  <c r="DD120"/>
  <c r="DD121"/>
  <c r="DD122"/>
  <c r="DD123"/>
  <c r="DD124"/>
  <c r="DD125"/>
  <c r="DD126"/>
  <c r="DD127"/>
  <c r="DD128"/>
  <c r="DD129"/>
  <c r="DD130"/>
  <c r="DD131"/>
  <c r="DD132"/>
  <c r="DD133"/>
  <c r="DD134"/>
  <c r="DD135"/>
  <c r="DD136"/>
  <c r="DD137"/>
  <c r="DD138"/>
  <c r="DD139"/>
  <c r="DD140"/>
  <c r="DD141"/>
  <c r="DD142"/>
  <c r="DD143"/>
  <c r="DD144"/>
  <c r="DD145"/>
  <c r="DD146"/>
  <c r="DD147"/>
  <c r="DD148"/>
  <c r="DD149"/>
  <c r="DD150"/>
  <c r="DD151"/>
  <c r="DD152"/>
  <c r="DD153"/>
  <c r="DD154"/>
  <c r="DD155"/>
  <c r="DD156"/>
  <c r="DD157"/>
  <c r="DD158"/>
  <c r="DD159"/>
  <c r="DD160"/>
  <c r="DD161"/>
  <c r="DD162"/>
  <c r="DD163"/>
  <c r="DD164"/>
  <c r="DD165"/>
  <c r="DD166"/>
  <c r="DD167"/>
  <c r="DD168"/>
  <c r="DD169"/>
  <c r="DD170"/>
  <c r="DD171"/>
  <c r="DD172"/>
  <c r="DD173"/>
  <c r="DD174"/>
  <c r="DD175"/>
  <c r="DD176"/>
  <c r="DD177"/>
  <c r="DD178"/>
  <c r="DD179"/>
  <c r="DD180"/>
  <c r="DD181"/>
  <c r="DD182"/>
  <c r="DD183"/>
  <c r="DD184"/>
  <c r="DD185"/>
  <c r="DD186"/>
  <c r="DD187"/>
  <c r="DD188"/>
  <c r="DD189"/>
  <c r="DD190"/>
  <c r="DD191"/>
  <c r="DD192"/>
  <c r="DD193"/>
  <c r="DD194"/>
  <c r="DD195"/>
  <c r="DD196"/>
  <c r="DD197"/>
  <c r="DD198"/>
  <c r="DD199"/>
  <c r="DD200"/>
  <c r="DD201"/>
  <c r="DD202"/>
  <c r="DD203"/>
  <c r="DD204"/>
  <c r="DD205"/>
  <c r="DD206"/>
  <c r="DD207"/>
  <c r="DD208"/>
  <c r="DD209"/>
  <c r="DD210"/>
  <c r="DD211"/>
  <c r="DD212"/>
  <c r="DD213"/>
  <c r="DD214"/>
  <c r="DD215"/>
  <c r="DD216"/>
  <c r="DD217"/>
  <c r="DD218"/>
  <c r="DD219"/>
  <c r="DD220"/>
  <c r="DD221"/>
  <c r="DD222"/>
  <c r="DD223"/>
  <c r="DD224"/>
  <c r="DD225"/>
  <c r="DD226"/>
  <c r="DD227"/>
  <c r="DD228"/>
  <c r="DD229"/>
  <c r="DD230"/>
  <c r="DD231"/>
  <c r="DD232"/>
  <c r="DD233"/>
  <c r="DD234"/>
  <c r="DD235"/>
  <c r="DD236"/>
  <c r="DD237"/>
  <c r="DD238"/>
  <c r="DD239"/>
  <c r="DD240"/>
  <c r="DD241"/>
  <c r="DD242"/>
  <c r="DD243"/>
  <c r="DD244"/>
  <c r="DD245"/>
  <c r="DD246"/>
  <c r="DD247"/>
  <c r="DD248"/>
  <c r="DD249"/>
  <c r="DD250"/>
  <c r="DD251"/>
  <c r="DD252"/>
  <c r="DD253"/>
  <c r="DD254"/>
  <c r="DD255"/>
  <c r="DD256"/>
  <c r="DD257"/>
  <c r="DD258"/>
  <c r="DD259"/>
  <c r="DD260"/>
  <c r="DD261"/>
  <c r="DD262"/>
  <c r="DD263"/>
  <c r="DD264"/>
  <c r="DD265"/>
  <c r="DD14"/>
  <c r="CZ15"/>
  <c r="CZ16"/>
  <c r="CZ17"/>
  <c r="CZ18"/>
  <c r="CZ19"/>
  <c r="CZ20"/>
  <c r="CZ21"/>
  <c r="CZ22"/>
  <c r="CZ23"/>
  <c r="CZ24"/>
  <c r="CZ25"/>
  <c r="CZ26"/>
  <c r="CZ27"/>
  <c r="CZ28"/>
  <c r="CZ29"/>
  <c r="CZ30"/>
  <c r="CZ31"/>
  <c r="CZ32"/>
  <c r="CZ33"/>
  <c r="CZ34"/>
  <c r="CZ35"/>
  <c r="CZ36"/>
  <c r="CZ37"/>
  <c r="CZ38"/>
  <c r="CZ39"/>
  <c r="CZ40"/>
  <c r="CZ41"/>
  <c r="CZ42"/>
  <c r="CZ43"/>
  <c r="CZ44"/>
  <c r="CZ45"/>
  <c r="CZ46"/>
  <c r="CZ47"/>
  <c r="CZ48"/>
  <c r="CZ49"/>
  <c r="CZ50"/>
  <c r="CZ51"/>
  <c r="CZ52"/>
  <c r="CZ53"/>
  <c r="CZ54"/>
  <c r="CZ55"/>
  <c r="CZ56"/>
  <c r="CZ57"/>
  <c r="CZ58"/>
  <c r="CZ59"/>
  <c r="CZ60"/>
  <c r="CZ61"/>
  <c r="CZ62"/>
  <c r="CZ63"/>
  <c r="CZ64"/>
  <c r="CZ65"/>
  <c r="CZ66"/>
  <c r="CZ67"/>
  <c r="CZ68"/>
  <c r="CZ69"/>
  <c r="CZ70"/>
  <c r="CZ71"/>
  <c r="CZ72"/>
  <c r="CZ73"/>
  <c r="CZ74"/>
  <c r="CZ75"/>
  <c r="CZ76"/>
  <c r="CZ77"/>
  <c r="CZ78"/>
  <c r="CZ79"/>
  <c r="CZ80"/>
  <c r="CZ81"/>
  <c r="CZ82"/>
  <c r="CZ83"/>
  <c r="CZ84"/>
  <c r="CZ85"/>
  <c r="CZ86"/>
  <c r="CZ87"/>
  <c r="CZ88"/>
  <c r="CZ89"/>
  <c r="CZ90"/>
  <c r="CZ91"/>
  <c r="CZ92"/>
  <c r="CZ93"/>
  <c r="CZ94"/>
  <c r="CZ95"/>
  <c r="CZ96"/>
  <c r="CZ97"/>
  <c r="CZ98"/>
  <c r="CZ99"/>
  <c r="CZ100"/>
  <c r="CZ101"/>
  <c r="CZ102"/>
  <c r="CZ103"/>
  <c r="CZ104"/>
  <c r="CZ105"/>
  <c r="CZ106"/>
  <c r="CZ107"/>
  <c r="CZ108"/>
  <c r="CZ109"/>
  <c r="CZ110"/>
  <c r="CZ111"/>
  <c r="CZ112"/>
  <c r="CZ113"/>
  <c r="CZ114"/>
  <c r="CZ115"/>
  <c r="CZ116"/>
  <c r="CZ117"/>
  <c r="CZ118"/>
  <c r="CZ119"/>
  <c r="CZ120"/>
  <c r="CZ121"/>
  <c r="CZ122"/>
  <c r="CZ123"/>
  <c r="CZ124"/>
  <c r="CZ125"/>
  <c r="CZ126"/>
  <c r="CZ127"/>
  <c r="CZ128"/>
  <c r="CZ129"/>
  <c r="CZ130"/>
  <c r="CZ131"/>
  <c r="CZ132"/>
  <c r="CZ133"/>
  <c r="CZ134"/>
  <c r="CZ135"/>
  <c r="CZ136"/>
  <c r="CZ137"/>
  <c r="CZ138"/>
  <c r="CZ139"/>
  <c r="CZ140"/>
  <c r="CZ141"/>
  <c r="CZ142"/>
  <c r="CZ143"/>
  <c r="CZ144"/>
  <c r="CZ145"/>
  <c r="CZ146"/>
  <c r="CZ147"/>
  <c r="CZ148"/>
  <c r="CZ149"/>
  <c r="CZ150"/>
  <c r="CZ151"/>
  <c r="CZ152"/>
  <c r="CZ153"/>
  <c r="CZ154"/>
  <c r="CZ155"/>
  <c r="CZ156"/>
  <c r="CZ157"/>
  <c r="CZ158"/>
  <c r="CZ159"/>
  <c r="CZ160"/>
  <c r="CZ161"/>
  <c r="CZ162"/>
  <c r="CZ163"/>
  <c r="CZ164"/>
  <c r="CZ165"/>
  <c r="CZ166"/>
  <c r="CZ167"/>
  <c r="CZ168"/>
  <c r="CZ169"/>
  <c r="CZ170"/>
  <c r="CZ171"/>
  <c r="CZ172"/>
  <c r="CZ173"/>
  <c r="CZ174"/>
  <c r="CZ175"/>
  <c r="CZ176"/>
  <c r="CZ177"/>
  <c r="CZ178"/>
  <c r="CZ179"/>
  <c r="CZ180"/>
  <c r="CZ181"/>
  <c r="CZ182"/>
  <c r="CZ183"/>
  <c r="CZ184"/>
  <c r="CZ185"/>
  <c r="CZ186"/>
  <c r="CZ187"/>
  <c r="CZ188"/>
  <c r="CZ189"/>
  <c r="CZ190"/>
  <c r="CZ191"/>
  <c r="CZ192"/>
  <c r="CZ193"/>
  <c r="CZ194"/>
  <c r="CZ195"/>
  <c r="CZ196"/>
  <c r="CZ197"/>
  <c r="CZ198"/>
  <c r="CZ199"/>
  <c r="CZ200"/>
  <c r="CZ201"/>
  <c r="CZ202"/>
  <c r="CZ203"/>
  <c r="CZ204"/>
  <c r="CZ205"/>
  <c r="CZ206"/>
  <c r="CZ207"/>
  <c r="CZ208"/>
  <c r="CZ209"/>
  <c r="CZ210"/>
  <c r="CZ211"/>
  <c r="CZ212"/>
  <c r="CZ213"/>
  <c r="CZ214"/>
  <c r="CZ215"/>
  <c r="CZ216"/>
  <c r="CZ217"/>
  <c r="CZ218"/>
  <c r="CZ219"/>
  <c r="CZ220"/>
  <c r="CZ221"/>
  <c r="CZ222"/>
  <c r="CZ223"/>
  <c r="CZ224"/>
  <c r="CZ225"/>
  <c r="CZ226"/>
  <c r="CZ227"/>
  <c r="CZ228"/>
  <c r="CZ229"/>
  <c r="CZ230"/>
  <c r="CZ231"/>
  <c r="CZ232"/>
  <c r="CZ233"/>
  <c r="CZ234"/>
  <c r="CZ235"/>
  <c r="CZ236"/>
  <c r="CZ237"/>
  <c r="CZ238"/>
  <c r="CZ239"/>
  <c r="CZ240"/>
  <c r="CZ241"/>
  <c r="CZ242"/>
  <c r="CZ243"/>
  <c r="CZ244"/>
  <c r="CZ245"/>
  <c r="CZ246"/>
  <c r="CZ247"/>
  <c r="CZ248"/>
  <c r="CZ249"/>
  <c r="CZ250"/>
  <c r="CZ251"/>
  <c r="CZ252"/>
  <c r="CZ253"/>
  <c r="CZ254"/>
  <c r="CZ255"/>
  <c r="CZ256"/>
  <c r="CZ257"/>
  <c r="CZ258"/>
  <c r="CZ259"/>
  <c r="CZ260"/>
  <c r="CZ261"/>
  <c r="CZ262"/>
  <c r="CZ263"/>
  <c r="CZ264"/>
  <c r="CZ265"/>
  <c r="CZ14"/>
  <c r="CV15"/>
  <c r="CV16"/>
  <c r="CV17"/>
  <c r="CV18"/>
  <c r="CV19"/>
  <c r="CV20"/>
  <c r="CV21"/>
  <c r="CV22"/>
  <c r="CV23"/>
  <c r="CV24"/>
  <c r="CV25"/>
  <c r="CV26"/>
  <c r="CV27"/>
  <c r="CV28"/>
  <c r="CV29"/>
  <c r="CV30"/>
  <c r="CV31"/>
  <c r="CV32"/>
  <c r="CV33"/>
  <c r="CV34"/>
  <c r="CV35"/>
  <c r="CV36"/>
  <c r="CV37"/>
  <c r="CV38"/>
  <c r="CV39"/>
  <c r="CV40"/>
  <c r="CV41"/>
  <c r="CV42"/>
  <c r="CV43"/>
  <c r="CV44"/>
  <c r="CV45"/>
  <c r="CV46"/>
  <c r="CV47"/>
  <c r="CV48"/>
  <c r="CV49"/>
  <c r="CV50"/>
  <c r="CV51"/>
  <c r="CV52"/>
  <c r="CV53"/>
  <c r="CV54"/>
  <c r="CV55"/>
  <c r="CV56"/>
  <c r="CV57"/>
  <c r="CV58"/>
  <c r="CV59"/>
  <c r="CV60"/>
  <c r="CV61"/>
  <c r="CV62"/>
  <c r="CV63"/>
  <c r="CV64"/>
  <c r="CV65"/>
  <c r="CV66"/>
  <c r="CV67"/>
  <c r="CV68"/>
  <c r="CV69"/>
  <c r="CV70"/>
  <c r="CV71"/>
  <c r="CV72"/>
  <c r="CV73"/>
  <c r="CV74"/>
  <c r="CV75"/>
  <c r="CV76"/>
  <c r="CV77"/>
  <c r="CV78"/>
  <c r="CV79"/>
  <c r="CV80"/>
  <c r="CV81"/>
  <c r="CV82"/>
  <c r="CV83"/>
  <c r="CV84"/>
  <c r="CV85"/>
  <c r="CV86"/>
  <c r="CV87"/>
  <c r="CV88"/>
  <c r="CV89"/>
  <c r="CV90"/>
  <c r="CV91"/>
  <c r="CV92"/>
  <c r="CV93"/>
  <c r="CV94"/>
  <c r="CV95"/>
  <c r="CV96"/>
  <c r="CV97"/>
  <c r="CV98"/>
  <c r="CV99"/>
  <c r="CV100"/>
  <c r="CV101"/>
  <c r="CV102"/>
  <c r="CV103"/>
  <c r="CV104"/>
  <c r="CV105"/>
  <c r="CV106"/>
  <c r="CV107"/>
  <c r="CV108"/>
  <c r="CV109"/>
  <c r="CV110"/>
  <c r="CV111"/>
  <c r="CV112"/>
  <c r="CV113"/>
  <c r="CV114"/>
  <c r="CV115"/>
  <c r="CV116"/>
  <c r="CV117"/>
  <c r="CV118"/>
  <c r="CV119"/>
  <c r="CV120"/>
  <c r="CV121"/>
  <c r="CV122"/>
  <c r="CV123"/>
  <c r="CV124"/>
  <c r="CV125"/>
  <c r="CV126"/>
  <c r="CV127"/>
  <c r="CV128"/>
  <c r="CV129"/>
  <c r="CV130"/>
  <c r="CV131"/>
  <c r="CV132"/>
  <c r="CV133"/>
  <c r="CV134"/>
  <c r="CV135"/>
  <c r="CV136"/>
  <c r="CV137"/>
  <c r="CV138"/>
  <c r="CV139"/>
  <c r="CV140"/>
  <c r="CV141"/>
  <c r="CV142"/>
  <c r="CV143"/>
  <c r="CV144"/>
  <c r="CV145"/>
  <c r="CV146"/>
  <c r="CV147"/>
  <c r="CV148"/>
  <c r="CV149"/>
  <c r="CV150"/>
  <c r="CV151"/>
  <c r="CV152"/>
  <c r="CV153"/>
  <c r="CV154"/>
  <c r="CV155"/>
  <c r="CV156"/>
  <c r="CV157"/>
  <c r="CV158"/>
  <c r="CV159"/>
  <c r="CV160"/>
  <c r="CV161"/>
  <c r="CV162"/>
  <c r="CV163"/>
  <c r="CV164"/>
  <c r="CV165"/>
  <c r="CV166"/>
  <c r="CV167"/>
  <c r="CV168"/>
  <c r="CV169"/>
  <c r="CV170"/>
  <c r="CV171"/>
  <c r="CV172"/>
  <c r="CV173"/>
  <c r="CV174"/>
  <c r="CV175"/>
  <c r="CV176"/>
  <c r="CV177"/>
  <c r="CV178"/>
  <c r="CV179"/>
  <c r="CV180"/>
  <c r="CV181"/>
  <c r="CV182"/>
  <c r="CV183"/>
  <c r="CV184"/>
  <c r="CV185"/>
  <c r="CV186"/>
  <c r="CV187"/>
  <c r="CV188"/>
  <c r="CV189"/>
  <c r="CV190"/>
  <c r="CV191"/>
  <c r="CV192"/>
  <c r="CV193"/>
  <c r="CV194"/>
  <c r="CV195"/>
  <c r="CV196"/>
  <c r="CV197"/>
  <c r="CV198"/>
  <c r="CV199"/>
  <c r="CV200"/>
  <c r="CV201"/>
  <c r="CV202"/>
  <c r="CV203"/>
  <c r="CV204"/>
  <c r="CV205"/>
  <c r="CV206"/>
  <c r="CV207"/>
  <c r="CV208"/>
  <c r="CV209"/>
  <c r="CV210"/>
  <c r="CV211"/>
  <c r="CV212"/>
  <c r="CV213"/>
  <c r="CV214"/>
  <c r="CV215"/>
  <c r="CV216"/>
  <c r="CV217"/>
  <c r="CV218"/>
  <c r="CV219"/>
  <c r="CV220"/>
  <c r="CV221"/>
  <c r="CV222"/>
  <c r="CV223"/>
  <c r="CV224"/>
  <c r="CV225"/>
  <c r="CV226"/>
  <c r="CV227"/>
  <c r="CV228"/>
  <c r="CV229"/>
  <c r="CV230"/>
  <c r="CV231"/>
  <c r="CV232"/>
  <c r="CV233"/>
  <c r="CV234"/>
  <c r="CV235"/>
  <c r="CV236"/>
  <c r="CV237"/>
  <c r="CV238"/>
  <c r="CV239"/>
  <c r="CV240"/>
  <c r="CV241"/>
  <c r="CV242"/>
  <c r="CV243"/>
  <c r="CV244"/>
  <c r="CV245"/>
  <c r="CV246"/>
  <c r="CV247"/>
  <c r="CV248"/>
  <c r="CV249"/>
  <c r="CV250"/>
  <c r="CV251"/>
  <c r="CV252"/>
  <c r="CV253"/>
  <c r="CV254"/>
  <c r="CV255"/>
  <c r="CV256"/>
  <c r="CV257"/>
  <c r="CV258"/>
  <c r="CV259"/>
  <c r="CV260"/>
  <c r="CV261"/>
  <c r="CV262"/>
  <c r="CV263"/>
  <c r="CV264"/>
  <c r="CV265"/>
  <c r="CV266"/>
  <c r="CV14"/>
  <c r="CQ4"/>
  <c r="CR15"/>
  <c r="CR16"/>
  <c r="CR17"/>
  <c r="CR18"/>
  <c r="CR19"/>
  <c r="CR20"/>
  <c r="CR21"/>
  <c r="CR22"/>
  <c r="CR23"/>
  <c r="CR24"/>
  <c r="CR25"/>
  <c r="CR26"/>
  <c r="CR27"/>
  <c r="CR28"/>
  <c r="CR29"/>
  <c r="CR30"/>
  <c r="CR31"/>
  <c r="CR32"/>
  <c r="CR33"/>
  <c r="CR34"/>
  <c r="CR35"/>
  <c r="CR36"/>
  <c r="CR37"/>
  <c r="CR38"/>
  <c r="CR39"/>
  <c r="CR40"/>
  <c r="CR41"/>
  <c r="CR42"/>
  <c r="CR43"/>
  <c r="CR44"/>
  <c r="CR45"/>
  <c r="CR46"/>
  <c r="CR47"/>
  <c r="CR48"/>
  <c r="CR49"/>
  <c r="CR50"/>
  <c r="CR51"/>
  <c r="CR52"/>
  <c r="CR53"/>
  <c r="CR54"/>
  <c r="CR55"/>
  <c r="CR56"/>
  <c r="CR57"/>
  <c r="CR58"/>
  <c r="CR59"/>
  <c r="CR60"/>
  <c r="CR61"/>
  <c r="CR62"/>
  <c r="CR63"/>
  <c r="CR64"/>
  <c r="CR65"/>
  <c r="CR66"/>
  <c r="CR67"/>
  <c r="CR68"/>
  <c r="CR69"/>
  <c r="CR70"/>
  <c r="CR71"/>
  <c r="CR72"/>
  <c r="CR73"/>
  <c r="CR74"/>
  <c r="CR75"/>
  <c r="CR76"/>
  <c r="CR77"/>
  <c r="CR78"/>
  <c r="CR79"/>
  <c r="CR80"/>
  <c r="CR81"/>
  <c r="CR82"/>
  <c r="CR83"/>
  <c r="CR84"/>
  <c r="CR85"/>
  <c r="CR86"/>
  <c r="CR87"/>
  <c r="CR88"/>
  <c r="CR89"/>
  <c r="CR90"/>
  <c r="CR91"/>
  <c r="CR92"/>
  <c r="CR93"/>
  <c r="CR94"/>
  <c r="CR95"/>
  <c r="CR96"/>
  <c r="CR97"/>
  <c r="CR98"/>
  <c r="CR99"/>
  <c r="CR100"/>
  <c r="CR101"/>
  <c r="CR102"/>
  <c r="CR103"/>
  <c r="CR104"/>
  <c r="CR105"/>
  <c r="CR106"/>
  <c r="CR107"/>
  <c r="CR108"/>
  <c r="CR109"/>
  <c r="CR110"/>
  <c r="CR111"/>
  <c r="CR112"/>
  <c r="CR113"/>
  <c r="CR114"/>
  <c r="CR115"/>
  <c r="CR116"/>
  <c r="CR117"/>
  <c r="CR118"/>
  <c r="CR119"/>
  <c r="CR120"/>
  <c r="CR121"/>
  <c r="CR122"/>
  <c r="CR123"/>
  <c r="CR124"/>
  <c r="CR125"/>
  <c r="CR126"/>
  <c r="CR127"/>
  <c r="CR128"/>
  <c r="CR129"/>
  <c r="CR130"/>
  <c r="CR131"/>
  <c r="CR132"/>
  <c r="CR133"/>
  <c r="CR134"/>
  <c r="CR135"/>
  <c r="CR136"/>
  <c r="CR137"/>
  <c r="CR138"/>
  <c r="CR139"/>
  <c r="CR140"/>
  <c r="CR141"/>
  <c r="CR142"/>
  <c r="CR143"/>
  <c r="CR144"/>
  <c r="CR145"/>
  <c r="CR146"/>
  <c r="CR147"/>
  <c r="CR148"/>
  <c r="CR149"/>
  <c r="CR150"/>
  <c r="CR151"/>
  <c r="CR152"/>
  <c r="CR153"/>
  <c r="CR154"/>
  <c r="CR155"/>
  <c r="CR156"/>
  <c r="CR157"/>
  <c r="CR158"/>
  <c r="CR159"/>
  <c r="CR160"/>
  <c r="CR161"/>
  <c r="CR162"/>
  <c r="CR163"/>
  <c r="CR164"/>
  <c r="CR165"/>
  <c r="CR166"/>
  <c r="CR167"/>
  <c r="CR168"/>
  <c r="CR169"/>
  <c r="CR170"/>
  <c r="CR171"/>
  <c r="CR172"/>
  <c r="CR173"/>
  <c r="CR174"/>
  <c r="CR175"/>
  <c r="CR176"/>
  <c r="CR177"/>
  <c r="CR178"/>
  <c r="CR179"/>
  <c r="CR180"/>
  <c r="CR181"/>
  <c r="CR182"/>
  <c r="CR183"/>
  <c r="CR184"/>
  <c r="CR185"/>
  <c r="CR186"/>
  <c r="CR187"/>
  <c r="CR188"/>
  <c r="CR189"/>
  <c r="CR190"/>
  <c r="CR191"/>
  <c r="CR192"/>
  <c r="CR193"/>
  <c r="CR194"/>
  <c r="CR195"/>
  <c r="CR196"/>
  <c r="CR197"/>
  <c r="CR198"/>
  <c r="CR199"/>
  <c r="CR200"/>
  <c r="CR201"/>
  <c r="CR202"/>
  <c r="CR203"/>
  <c r="CR204"/>
  <c r="CR205"/>
  <c r="CR206"/>
  <c r="CR207"/>
  <c r="CR208"/>
  <c r="CR209"/>
  <c r="CR210"/>
  <c r="CR211"/>
  <c r="CR212"/>
  <c r="CR213"/>
  <c r="CR214"/>
  <c r="CR215"/>
  <c r="CR216"/>
  <c r="CR217"/>
  <c r="CR218"/>
  <c r="CR219"/>
  <c r="CR220"/>
  <c r="CR221"/>
  <c r="CR222"/>
  <c r="CR223"/>
  <c r="CR224"/>
  <c r="CR225"/>
  <c r="CR226"/>
  <c r="CR227"/>
  <c r="CR228"/>
  <c r="CR229"/>
  <c r="CR230"/>
  <c r="CR231"/>
  <c r="CR232"/>
  <c r="CR233"/>
  <c r="CR234"/>
  <c r="CR235"/>
  <c r="CR236"/>
  <c r="CR237"/>
  <c r="CR238"/>
  <c r="CR239"/>
  <c r="CR240"/>
  <c r="CR241"/>
  <c r="CR242"/>
  <c r="CR243"/>
  <c r="CR244"/>
  <c r="CR245"/>
  <c r="CR246"/>
  <c r="CR247"/>
  <c r="CR248"/>
  <c r="CR249"/>
  <c r="CR250"/>
  <c r="CR251"/>
  <c r="CR252"/>
  <c r="CR253"/>
  <c r="CR254"/>
  <c r="CR255"/>
  <c r="CR256"/>
  <c r="CR257"/>
  <c r="CR258"/>
  <c r="CR259"/>
  <c r="CR260"/>
  <c r="CR261"/>
  <c r="CR262"/>
  <c r="CR263"/>
  <c r="CR264"/>
  <c r="CR265"/>
  <c r="CR266"/>
  <c r="CR14"/>
  <c r="CN15"/>
  <c r="CN16"/>
  <c r="CN17"/>
  <c r="CN18"/>
  <c r="CN19"/>
  <c r="CN20"/>
  <c r="CN21"/>
  <c r="CN22"/>
  <c r="CN23"/>
  <c r="CN24"/>
  <c r="CN25"/>
  <c r="CN26"/>
  <c r="CN27"/>
  <c r="CN28"/>
  <c r="CN29"/>
  <c r="CN30"/>
  <c r="CN31"/>
  <c r="CN32"/>
  <c r="CN33"/>
  <c r="CN34"/>
  <c r="CN35"/>
  <c r="CN36"/>
  <c r="CN37"/>
  <c r="CN38"/>
  <c r="CN39"/>
  <c r="CN40"/>
  <c r="CN41"/>
  <c r="CN42"/>
  <c r="CN43"/>
  <c r="CN44"/>
  <c r="CN45"/>
  <c r="CN46"/>
  <c r="CN47"/>
  <c r="CN48"/>
  <c r="CN49"/>
  <c r="CN50"/>
  <c r="CN51"/>
  <c r="CN52"/>
  <c r="CN53"/>
  <c r="CN54"/>
  <c r="CN55"/>
  <c r="CN56"/>
  <c r="CN57"/>
  <c r="CN58"/>
  <c r="CN59"/>
  <c r="CN60"/>
  <c r="CN61"/>
  <c r="CN62"/>
  <c r="CN63"/>
  <c r="CN64"/>
  <c r="CN65"/>
  <c r="CN66"/>
  <c r="CN67"/>
  <c r="CN68"/>
  <c r="CN69"/>
  <c r="CN70"/>
  <c r="CN71"/>
  <c r="CN72"/>
  <c r="CN73"/>
  <c r="CN74"/>
  <c r="CN75"/>
  <c r="CN76"/>
  <c r="CN77"/>
  <c r="CN78"/>
  <c r="CN79"/>
  <c r="CN80"/>
  <c r="CN81"/>
  <c r="CN82"/>
  <c r="CN83"/>
  <c r="CN84"/>
  <c r="CN85"/>
  <c r="CN86"/>
  <c r="CN87"/>
  <c r="CN88"/>
  <c r="CN89"/>
  <c r="CN90"/>
  <c r="CN91"/>
  <c r="CN92"/>
  <c r="CN93"/>
  <c r="CN94"/>
  <c r="CN95"/>
  <c r="CN96"/>
  <c r="CN97"/>
  <c r="CN98"/>
  <c r="CN99"/>
  <c r="CN100"/>
  <c r="CN101"/>
  <c r="CN102"/>
  <c r="CN103"/>
  <c r="CN104"/>
  <c r="CN105"/>
  <c r="CN106"/>
  <c r="CN107"/>
  <c r="CN108"/>
  <c r="CN109"/>
  <c r="CN110"/>
  <c r="CN111"/>
  <c r="CN112"/>
  <c r="CN113"/>
  <c r="CN114"/>
  <c r="CN115"/>
  <c r="CN116"/>
  <c r="CN117"/>
  <c r="CN118"/>
  <c r="CN119"/>
  <c r="CN120"/>
  <c r="CN121"/>
  <c r="CN122"/>
  <c r="CN123"/>
  <c r="CN124"/>
  <c r="CN125"/>
  <c r="CN126"/>
  <c r="CN127"/>
  <c r="CN128"/>
  <c r="CN129"/>
  <c r="CN130"/>
  <c r="CN131"/>
  <c r="CN132"/>
  <c r="CN133"/>
  <c r="CN134"/>
  <c r="CN135"/>
  <c r="CN136"/>
  <c r="CN137"/>
  <c r="CN138"/>
  <c r="CN139"/>
  <c r="CN140"/>
  <c r="CN141"/>
  <c r="CN142"/>
  <c r="CN143"/>
  <c r="CN144"/>
  <c r="CN145"/>
  <c r="CN146"/>
  <c r="CN147"/>
  <c r="CN148"/>
  <c r="CN149"/>
  <c r="CN150"/>
  <c r="CN151"/>
  <c r="CN152"/>
  <c r="CN153"/>
  <c r="CN154"/>
  <c r="CN155"/>
  <c r="CN156"/>
  <c r="CN157"/>
  <c r="CN158"/>
  <c r="CN159"/>
  <c r="CN160"/>
  <c r="CN161"/>
  <c r="CN162"/>
  <c r="CN163"/>
  <c r="CN164"/>
  <c r="CN165"/>
  <c r="CN166"/>
  <c r="CN167"/>
  <c r="CN168"/>
  <c r="CN169"/>
  <c r="CN170"/>
  <c r="CN171"/>
  <c r="CN172"/>
  <c r="CN173"/>
  <c r="CN174"/>
  <c r="CN175"/>
  <c r="CN176"/>
  <c r="CN177"/>
  <c r="CN178"/>
  <c r="CN179"/>
  <c r="CN180"/>
  <c r="CN181"/>
  <c r="CN182"/>
  <c r="CN183"/>
  <c r="CN184"/>
  <c r="CN185"/>
  <c r="CN186"/>
  <c r="CN187"/>
  <c r="CN188"/>
  <c r="CN189"/>
  <c r="CN190"/>
  <c r="CN191"/>
  <c r="CN192"/>
  <c r="CN193"/>
  <c r="CN194"/>
  <c r="CN195"/>
  <c r="CN196"/>
  <c r="CN197"/>
  <c r="CN198"/>
  <c r="CN199"/>
  <c r="CN200"/>
  <c r="CN201"/>
  <c r="CN202"/>
  <c r="CN203"/>
  <c r="CN204"/>
  <c r="CN205"/>
  <c r="CN206"/>
  <c r="CN207"/>
  <c r="CN208"/>
  <c r="CN209"/>
  <c r="CN210"/>
  <c r="CN211"/>
  <c r="CN212"/>
  <c r="CN213"/>
  <c r="CN214"/>
  <c r="CN215"/>
  <c r="CN216"/>
  <c r="CN217"/>
  <c r="CN218"/>
  <c r="CN219"/>
  <c r="CN220"/>
  <c r="CN221"/>
  <c r="CN222"/>
  <c r="CN223"/>
  <c r="CN224"/>
  <c r="CN225"/>
  <c r="CN226"/>
  <c r="CN227"/>
  <c r="CN228"/>
  <c r="CN229"/>
  <c r="CN230"/>
  <c r="CN231"/>
  <c r="CN232"/>
  <c r="CN233"/>
  <c r="CN234"/>
  <c r="CN235"/>
  <c r="CN236"/>
  <c r="CN237"/>
  <c r="CN238"/>
  <c r="CN239"/>
  <c r="CN240"/>
  <c r="CN241"/>
  <c r="CN242"/>
  <c r="CN243"/>
  <c r="CN244"/>
  <c r="CN245"/>
  <c r="CN246"/>
  <c r="CN247"/>
  <c r="CN248"/>
  <c r="CN249"/>
  <c r="CN250"/>
  <c r="CN251"/>
  <c r="CN252"/>
  <c r="CN253"/>
  <c r="CN254"/>
  <c r="CN255"/>
  <c r="CN256"/>
  <c r="CN257"/>
  <c r="CN258"/>
  <c r="CN259"/>
  <c r="CN260"/>
  <c r="CN261"/>
  <c r="CN262"/>
  <c r="CN263"/>
  <c r="CN264"/>
  <c r="CN265"/>
  <c r="CN14"/>
  <c r="CJ15"/>
  <c r="CJ16"/>
  <c r="CJ17"/>
  <c r="CJ18"/>
  <c r="CJ19"/>
  <c r="CJ20"/>
  <c r="CJ21"/>
  <c r="CJ22"/>
  <c r="CJ23"/>
  <c r="CJ24"/>
  <c r="CJ25"/>
  <c r="CJ26"/>
  <c r="CJ27"/>
  <c r="CJ28"/>
  <c r="CJ29"/>
  <c r="CJ30"/>
  <c r="CJ31"/>
  <c r="CJ32"/>
  <c r="CJ33"/>
  <c r="CJ34"/>
  <c r="CJ35"/>
  <c r="CJ36"/>
  <c r="CJ37"/>
  <c r="CJ38"/>
  <c r="CJ39"/>
  <c r="CJ40"/>
  <c r="CJ41"/>
  <c r="CJ42"/>
  <c r="CJ43"/>
  <c r="CJ44"/>
  <c r="CJ45"/>
  <c r="CJ46"/>
  <c r="CJ47"/>
  <c r="CJ48"/>
  <c r="CJ49"/>
  <c r="CJ50"/>
  <c r="CJ51"/>
  <c r="CJ52"/>
  <c r="CJ53"/>
  <c r="CJ54"/>
  <c r="CJ55"/>
  <c r="CJ56"/>
  <c r="CJ57"/>
  <c r="CJ58"/>
  <c r="CJ59"/>
  <c r="CJ60"/>
  <c r="CJ61"/>
  <c r="CJ62"/>
  <c r="CJ63"/>
  <c r="CJ64"/>
  <c r="CJ65"/>
  <c r="CJ66"/>
  <c r="CJ67"/>
  <c r="CJ68"/>
  <c r="CJ69"/>
  <c r="CJ70"/>
  <c r="CJ71"/>
  <c r="CJ72"/>
  <c r="CJ73"/>
  <c r="CJ74"/>
  <c r="CJ75"/>
  <c r="CJ76"/>
  <c r="CJ77"/>
  <c r="CJ78"/>
  <c r="CJ79"/>
  <c r="CJ80"/>
  <c r="CJ81"/>
  <c r="CJ82"/>
  <c r="CJ83"/>
  <c r="CJ84"/>
  <c r="CJ85"/>
  <c r="CJ86"/>
  <c r="CJ87"/>
  <c r="CJ88"/>
  <c r="CJ89"/>
  <c r="CJ90"/>
  <c r="CJ91"/>
  <c r="CJ92"/>
  <c r="CJ93"/>
  <c r="CJ94"/>
  <c r="CJ95"/>
  <c r="CJ96"/>
  <c r="CJ97"/>
  <c r="CJ98"/>
  <c r="CJ99"/>
  <c r="CJ100"/>
  <c r="CJ101"/>
  <c r="CJ102"/>
  <c r="CJ103"/>
  <c r="CJ104"/>
  <c r="CJ105"/>
  <c r="CJ106"/>
  <c r="CJ107"/>
  <c r="CJ108"/>
  <c r="CJ109"/>
  <c r="CJ110"/>
  <c r="CJ111"/>
  <c r="CJ112"/>
  <c r="CJ113"/>
  <c r="CJ114"/>
  <c r="CJ115"/>
  <c r="CJ116"/>
  <c r="CJ117"/>
  <c r="CJ118"/>
  <c r="CJ119"/>
  <c r="CJ120"/>
  <c r="CJ121"/>
  <c r="CJ122"/>
  <c r="CJ123"/>
  <c r="CJ124"/>
  <c r="CJ125"/>
  <c r="CJ126"/>
  <c r="CJ127"/>
  <c r="CJ128"/>
  <c r="CJ129"/>
  <c r="CJ130"/>
  <c r="CJ131"/>
  <c r="CJ132"/>
  <c r="CJ133"/>
  <c r="CJ134"/>
  <c r="CJ135"/>
  <c r="CJ136"/>
  <c r="CJ137"/>
  <c r="CJ138"/>
  <c r="CJ139"/>
  <c r="CJ140"/>
  <c r="CJ141"/>
  <c r="CJ142"/>
  <c r="CJ143"/>
  <c r="CJ144"/>
  <c r="CJ145"/>
  <c r="CJ146"/>
  <c r="CJ147"/>
  <c r="CJ148"/>
  <c r="CJ149"/>
  <c r="CJ150"/>
  <c r="CJ151"/>
  <c r="CJ152"/>
  <c r="CJ153"/>
  <c r="CJ154"/>
  <c r="CJ155"/>
  <c r="CJ156"/>
  <c r="CJ157"/>
  <c r="CJ158"/>
  <c r="CJ159"/>
  <c r="CJ160"/>
  <c r="CJ161"/>
  <c r="CJ162"/>
  <c r="CJ163"/>
  <c r="CJ164"/>
  <c r="CJ165"/>
  <c r="CJ166"/>
  <c r="CJ167"/>
  <c r="CJ168"/>
  <c r="CJ169"/>
  <c r="CJ170"/>
  <c r="CJ171"/>
  <c r="CJ172"/>
  <c r="CJ173"/>
  <c r="CJ174"/>
  <c r="CJ175"/>
  <c r="CJ176"/>
  <c r="CJ177"/>
  <c r="CJ178"/>
  <c r="CJ179"/>
  <c r="CJ180"/>
  <c r="CJ181"/>
  <c r="CJ182"/>
  <c r="CJ183"/>
  <c r="CJ184"/>
  <c r="CJ185"/>
  <c r="CJ186"/>
  <c r="CJ187"/>
  <c r="CJ188"/>
  <c r="CJ189"/>
  <c r="CJ190"/>
  <c r="CJ191"/>
  <c r="CJ192"/>
  <c r="CJ193"/>
  <c r="CJ194"/>
  <c r="CJ195"/>
  <c r="CJ196"/>
  <c r="CJ197"/>
  <c r="CJ198"/>
  <c r="CJ199"/>
  <c r="CJ200"/>
  <c r="CJ201"/>
  <c r="CJ202"/>
  <c r="CJ203"/>
  <c r="CJ204"/>
  <c r="CJ205"/>
  <c r="CJ206"/>
  <c r="CJ207"/>
  <c r="CJ208"/>
  <c r="CJ209"/>
  <c r="CJ210"/>
  <c r="CJ211"/>
  <c r="CJ212"/>
  <c r="CJ213"/>
  <c r="CJ214"/>
  <c r="CJ215"/>
  <c r="CJ216"/>
  <c r="CJ217"/>
  <c r="CJ218"/>
  <c r="CJ219"/>
  <c r="CJ220"/>
  <c r="CJ221"/>
  <c r="CJ222"/>
  <c r="CJ223"/>
  <c r="CJ224"/>
  <c r="CJ225"/>
  <c r="CJ226"/>
  <c r="CJ227"/>
  <c r="CJ228"/>
  <c r="CJ229"/>
  <c r="CJ230"/>
  <c r="CJ231"/>
  <c r="CJ232"/>
  <c r="CJ233"/>
  <c r="CJ234"/>
  <c r="CJ235"/>
  <c r="CJ236"/>
  <c r="CJ237"/>
  <c r="CJ238"/>
  <c r="CJ239"/>
  <c r="CJ240"/>
  <c r="CJ241"/>
  <c r="CJ242"/>
  <c r="CJ243"/>
  <c r="CJ244"/>
  <c r="CJ245"/>
  <c r="CJ246"/>
  <c r="CJ247"/>
  <c r="CJ248"/>
  <c r="CJ249"/>
  <c r="CJ250"/>
  <c r="CJ251"/>
  <c r="CJ252"/>
  <c r="CJ253"/>
  <c r="CJ254"/>
  <c r="CJ255"/>
  <c r="CJ256"/>
  <c r="CJ257"/>
  <c r="CJ258"/>
  <c r="CJ259"/>
  <c r="CJ260"/>
  <c r="CJ261"/>
  <c r="CJ262"/>
  <c r="CJ263"/>
  <c r="CJ264"/>
  <c r="CJ265"/>
  <c r="CJ14"/>
  <c r="CF15"/>
  <c r="CF16"/>
  <c r="CF17"/>
  <c r="CF18"/>
  <c r="CF19"/>
  <c r="CF20"/>
  <c r="CF21"/>
  <c r="CF22"/>
  <c r="CF23"/>
  <c r="CF24"/>
  <c r="CF25"/>
  <c r="CF26"/>
  <c r="CF27"/>
  <c r="CF28"/>
  <c r="CF29"/>
  <c r="CF30"/>
  <c r="CF31"/>
  <c r="CF32"/>
  <c r="CF33"/>
  <c r="CF34"/>
  <c r="CF35"/>
  <c r="CF36"/>
  <c r="CF37"/>
  <c r="CF38"/>
  <c r="CF39"/>
  <c r="CF40"/>
  <c r="CF41"/>
  <c r="CF42"/>
  <c r="CF43"/>
  <c r="CF44"/>
  <c r="CF45"/>
  <c r="CF46"/>
  <c r="CF47"/>
  <c r="CF48"/>
  <c r="CF49"/>
  <c r="CF50"/>
  <c r="CF51"/>
  <c r="CF52"/>
  <c r="CF53"/>
  <c r="CF54"/>
  <c r="CF55"/>
  <c r="CF56"/>
  <c r="CF57"/>
  <c r="CF58"/>
  <c r="CF59"/>
  <c r="CF60"/>
  <c r="CF61"/>
  <c r="CF62"/>
  <c r="CF63"/>
  <c r="CF64"/>
  <c r="CF65"/>
  <c r="CF66"/>
  <c r="CF67"/>
  <c r="CF68"/>
  <c r="CF69"/>
  <c r="CF70"/>
  <c r="CF71"/>
  <c r="CF72"/>
  <c r="CF73"/>
  <c r="CF74"/>
  <c r="CF75"/>
  <c r="CF76"/>
  <c r="CF77"/>
  <c r="CF78"/>
  <c r="CF79"/>
  <c r="CF80"/>
  <c r="CF81"/>
  <c r="CF82"/>
  <c r="CF83"/>
  <c r="CF84"/>
  <c r="CF85"/>
  <c r="CF86"/>
  <c r="CF87"/>
  <c r="CF88"/>
  <c r="CF89"/>
  <c r="CF90"/>
  <c r="CF91"/>
  <c r="CF92"/>
  <c r="CF93"/>
  <c r="CF94"/>
  <c r="CF95"/>
  <c r="CF96"/>
  <c r="CF97"/>
  <c r="CF98"/>
  <c r="CF99"/>
  <c r="CF100"/>
  <c r="CF101"/>
  <c r="CF102"/>
  <c r="CF103"/>
  <c r="CF104"/>
  <c r="CF105"/>
  <c r="CF106"/>
  <c r="CF107"/>
  <c r="CF108"/>
  <c r="CF109"/>
  <c r="CF110"/>
  <c r="CF111"/>
  <c r="CF112"/>
  <c r="CF113"/>
  <c r="CF114"/>
  <c r="CF115"/>
  <c r="CF116"/>
  <c r="CF117"/>
  <c r="CF118"/>
  <c r="CF119"/>
  <c r="CF120"/>
  <c r="CF121"/>
  <c r="CF122"/>
  <c r="CF123"/>
  <c r="CF124"/>
  <c r="CF125"/>
  <c r="CF126"/>
  <c r="CF127"/>
  <c r="CF128"/>
  <c r="CF129"/>
  <c r="CF130"/>
  <c r="CF131"/>
  <c r="CF132"/>
  <c r="CF133"/>
  <c r="CF134"/>
  <c r="CF135"/>
  <c r="CF136"/>
  <c r="CF137"/>
  <c r="CF138"/>
  <c r="CF139"/>
  <c r="CF140"/>
  <c r="CF141"/>
  <c r="CF142"/>
  <c r="CF143"/>
  <c r="CF144"/>
  <c r="CF145"/>
  <c r="CF146"/>
  <c r="CF147"/>
  <c r="CF148"/>
  <c r="CF149"/>
  <c r="CF150"/>
  <c r="CF151"/>
  <c r="CF152"/>
  <c r="CF153"/>
  <c r="CF154"/>
  <c r="CF155"/>
  <c r="CF156"/>
  <c r="CF157"/>
  <c r="CF158"/>
  <c r="CF159"/>
  <c r="CF160"/>
  <c r="CF161"/>
  <c r="CF162"/>
  <c r="CF163"/>
  <c r="CF164"/>
  <c r="CF165"/>
  <c r="CF166"/>
  <c r="CF167"/>
  <c r="CF168"/>
  <c r="CF169"/>
  <c r="CF170"/>
  <c r="CF171"/>
  <c r="CF172"/>
  <c r="CF173"/>
  <c r="CF174"/>
  <c r="CF175"/>
  <c r="CF176"/>
  <c r="CF177"/>
  <c r="CF178"/>
  <c r="CF179"/>
  <c r="CF180"/>
  <c r="CF181"/>
  <c r="CF182"/>
  <c r="CF183"/>
  <c r="CF184"/>
  <c r="CF185"/>
  <c r="CF186"/>
  <c r="CF187"/>
  <c r="CF188"/>
  <c r="CF189"/>
  <c r="CF190"/>
  <c r="CF191"/>
  <c r="CF192"/>
  <c r="CF193"/>
  <c r="CF194"/>
  <c r="CF195"/>
  <c r="CF196"/>
  <c r="CF197"/>
  <c r="CF198"/>
  <c r="CF199"/>
  <c r="CF200"/>
  <c r="CF201"/>
  <c r="CF202"/>
  <c r="CF203"/>
  <c r="CF204"/>
  <c r="CF205"/>
  <c r="CF206"/>
  <c r="CF207"/>
  <c r="CF208"/>
  <c r="CF209"/>
  <c r="CF210"/>
  <c r="CF211"/>
  <c r="CF212"/>
  <c r="CF213"/>
  <c r="CF214"/>
  <c r="CF215"/>
  <c r="CF216"/>
  <c r="CF217"/>
  <c r="CF218"/>
  <c r="CF219"/>
  <c r="CF220"/>
  <c r="CF221"/>
  <c r="CF222"/>
  <c r="CF223"/>
  <c r="CF224"/>
  <c r="CF225"/>
  <c r="CF226"/>
  <c r="CF227"/>
  <c r="CF228"/>
  <c r="CF229"/>
  <c r="CF230"/>
  <c r="CF231"/>
  <c r="CF232"/>
  <c r="CF233"/>
  <c r="CF234"/>
  <c r="CF235"/>
  <c r="CF236"/>
  <c r="CF237"/>
  <c r="CF238"/>
  <c r="CF239"/>
  <c r="CF240"/>
  <c r="CF241"/>
  <c r="CF242"/>
  <c r="CF243"/>
  <c r="CF244"/>
  <c r="CF245"/>
  <c r="CF246"/>
  <c r="CF247"/>
  <c r="CF248"/>
  <c r="CF249"/>
  <c r="CF250"/>
  <c r="CF251"/>
  <c r="CF252"/>
  <c r="CF253"/>
  <c r="CF254"/>
  <c r="CF255"/>
  <c r="CF256"/>
  <c r="CF257"/>
  <c r="CF258"/>
  <c r="CF259"/>
  <c r="CF260"/>
  <c r="CF261"/>
  <c r="CF262"/>
  <c r="CF263"/>
  <c r="CF264"/>
  <c r="CF265"/>
  <c r="CF266"/>
  <c r="CF14"/>
  <c r="CB15"/>
  <c r="CB16"/>
  <c r="CB17"/>
  <c r="CB18"/>
  <c r="CB19"/>
  <c r="CB20"/>
  <c r="CB21"/>
  <c r="CB22"/>
  <c r="CB23"/>
  <c r="CB24"/>
  <c r="CB25"/>
  <c r="CB26"/>
  <c r="CB27"/>
  <c r="CB28"/>
  <c r="CB29"/>
  <c r="CB30"/>
  <c r="CB31"/>
  <c r="CB32"/>
  <c r="CB33"/>
  <c r="CB34"/>
  <c r="CB35"/>
  <c r="CB36"/>
  <c r="CB37"/>
  <c r="CB38"/>
  <c r="CB39"/>
  <c r="CB40"/>
  <c r="CB41"/>
  <c r="CB42"/>
  <c r="CB43"/>
  <c r="CB44"/>
  <c r="CB45"/>
  <c r="CB46"/>
  <c r="CB47"/>
  <c r="CB48"/>
  <c r="CB49"/>
  <c r="CB50"/>
  <c r="CB51"/>
  <c r="CB52"/>
  <c r="CB53"/>
  <c r="CB54"/>
  <c r="CB55"/>
  <c r="CB56"/>
  <c r="CB57"/>
  <c r="CB58"/>
  <c r="CB59"/>
  <c r="CB60"/>
  <c r="CB61"/>
  <c r="CB62"/>
  <c r="CB63"/>
  <c r="CB64"/>
  <c r="CB65"/>
  <c r="CB66"/>
  <c r="CB67"/>
  <c r="CB68"/>
  <c r="CB69"/>
  <c r="CB70"/>
  <c r="CB71"/>
  <c r="CB72"/>
  <c r="CB73"/>
  <c r="CB74"/>
  <c r="CB75"/>
  <c r="CB76"/>
  <c r="CB77"/>
  <c r="CB78"/>
  <c r="CB79"/>
  <c r="CB80"/>
  <c r="CB81"/>
  <c r="CB82"/>
  <c r="CB83"/>
  <c r="CB84"/>
  <c r="CB85"/>
  <c r="CB86"/>
  <c r="CB87"/>
  <c r="CB88"/>
  <c r="CB89"/>
  <c r="CB90"/>
  <c r="CB91"/>
  <c r="CB92"/>
  <c r="CB93"/>
  <c r="CB94"/>
  <c r="CB95"/>
  <c r="CB96"/>
  <c r="CB97"/>
  <c r="CB98"/>
  <c r="CB99"/>
  <c r="CB100"/>
  <c r="CB101"/>
  <c r="CB102"/>
  <c r="CB103"/>
  <c r="CB104"/>
  <c r="CB105"/>
  <c r="CB106"/>
  <c r="CB107"/>
  <c r="CB108"/>
  <c r="CB109"/>
  <c r="CB110"/>
  <c r="CB111"/>
  <c r="CB112"/>
  <c r="CB113"/>
  <c r="CB114"/>
  <c r="CB115"/>
  <c r="CB116"/>
  <c r="CB117"/>
  <c r="CB118"/>
  <c r="CB119"/>
  <c r="CB120"/>
  <c r="CB121"/>
  <c r="CB122"/>
  <c r="CB123"/>
  <c r="CB124"/>
  <c r="CB125"/>
  <c r="CB126"/>
  <c r="CB127"/>
  <c r="CB128"/>
  <c r="CB129"/>
  <c r="CB130"/>
  <c r="CB131"/>
  <c r="CB132"/>
  <c r="CB133"/>
  <c r="CB134"/>
  <c r="CB135"/>
  <c r="CB136"/>
  <c r="CB137"/>
  <c r="CB138"/>
  <c r="CB139"/>
  <c r="CB140"/>
  <c r="CB141"/>
  <c r="CB142"/>
  <c r="CB143"/>
  <c r="CB144"/>
  <c r="CB145"/>
  <c r="CB146"/>
  <c r="CB147"/>
  <c r="CB148"/>
  <c r="CB149"/>
  <c r="CB150"/>
  <c r="CB151"/>
  <c r="CB152"/>
  <c r="CB153"/>
  <c r="CB154"/>
  <c r="CB155"/>
  <c r="CB156"/>
  <c r="CB157"/>
  <c r="CB158"/>
  <c r="CB159"/>
  <c r="CB160"/>
  <c r="CB161"/>
  <c r="CB162"/>
  <c r="CB163"/>
  <c r="CB164"/>
  <c r="CB165"/>
  <c r="CB166"/>
  <c r="CB167"/>
  <c r="CB168"/>
  <c r="CB169"/>
  <c r="CB170"/>
  <c r="CB171"/>
  <c r="CB172"/>
  <c r="CB173"/>
  <c r="CB174"/>
  <c r="CB175"/>
  <c r="CB176"/>
  <c r="CB177"/>
  <c r="CB178"/>
  <c r="CB179"/>
  <c r="CB180"/>
  <c r="CB181"/>
  <c r="CB182"/>
  <c r="CB183"/>
  <c r="CB184"/>
  <c r="CB185"/>
  <c r="CB186"/>
  <c r="CB187"/>
  <c r="CB188"/>
  <c r="CB189"/>
  <c r="CB190"/>
  <c r="CB191"/>
  <c r="CB192"/>
  <c r="CB193"/>
  <c r="CB194"/>
  <c r="CB195"/>
  <c r="CB196"/>
  <c r="CB197"/>
  <c r="CB198"/>
  <c r="CB199"/>
  <c r="CB200"/>
  <c r="CB201"/>
  <c r="CB202"/>
  <c r="CB203"/>
  <c r="CB204"/>
  <c r="CB205"/>
  <c r="CB206"/>
  <c r="CB207"/>
  <c r="CB208"/>
  <c r="CB209"/>
  <c r="CB210"/>
  <c r="CB211"/>
  <c r="CB212"/>
  <c r="CB213"/>
  <c r="CB214"/>
  <c r="CB215"/>
  <c r="CB216"/>
  <c r="CB217"/>
  <c r="CB218"/>
  <c r="CB219"/>
  <c r="CB220"/>
  <c r="CB221"/>
  <c r="CB222"/>
  <c r="CB223"/>
  <c r="CB224"/>
  <c r="CB225"/>
  <c r="CB226"/>
  <c r="CB227"/>
  <c r="CB228"/>
  <c r="CB229"/>
  <c r="CB230"/>
  <c r="CB231"/>
  <c r="CB232"/>
  <c r="CB233"/>
  <c r="CB234"/>
  <c r="CB235"/>
  <c r="CB236"/>
  <c r="CB237"/>
  <c r="CB238"/>
  <c r="CB239"/>
  <c r="CB240"/>
  <c r="CB241"/>
  <c r="CB242"/>
  <c r="CB243"/>
  <c r="CB244"/>
  <c r="CB245"/>
  <c r="CB246"/>
  <c r="CB247"/>
  <c r="CB248"/>
  <c r="CB249"/>
  <c r="CB250"/>
  <c r="CB251"/>
  <c r="CB252"/>
  <c r="CB253"/>
  <c r="CB254"/>
  <c r="CB255"/>
  <c r="CB256"/>
  <c r="CB257"/>
  <c r="CB258"/>
  <c r="CB259"/>
  <c r="CB260"/>
  <c r="CB261"/>
  <c r="CB262"/>
  <c r="CB263"/>
  <c r="CB264"/>
  <c r="CB265"/>
  <c r="CB266"/>
  <c r="CB14"/>
  <c r="BX15"/>
  <c r="BX16"/>
  <c r="BX17"/>
  <c r="BX18"/>
  <c r="BX19"/>
  <c r="BX20"/>
  <c r="BX21"/>
  <c r="BX22"/>
  <c r="BX23"/>
  <c r="BX24"/>
  <c r="BX25"/>
  <c r="BX26"/>
  <c r="BX27"/>
  <c r="BX28"/>
  <c r="BX29"/>
  <c r="BX30"/>
  <c r="BX31"/>
  <c r="BX32"/>
  <c r="BX33"/>
  <c r="BX34"/>
  <c r="BX35"/>
  <c r="BX36"/>
  <c r="BX37"/>
  <c r="BX38"/>
  <c r="BX39"/>
  <c r="BX40"/>
  <c r="BX41"/>
  <c r="BX42"/>
  <c r="BX43"/>
  <c r="BX44"/>
  <c r="BX45"/>
  <c r="BX46"/>
  <c r="BX47"/>
  <c r="BX48"/>
  <c r="BX49"/>
  <c r="BX50"/>
  <c r="BX51"/>
  <c r="BX52"/>
  <c r="BX53"/>
  <c r="BX54"/>
  <c r="BX55"/>
  <c r="BX56"/>
  <c r="BX57"/>
  <c r="BX58"/>
  <c r="BX59"/>
  <c r="BX60"/>
  <c r="BX61"/>
  <c r="BX62"/>
  <c r="BX63"/>
  <c r="BX64"/>
  <c r="BX65"/>
  <c r="BX66"/>
  <c r="BX67"/>
  <c r="BX68"/>
  <c r="BX69"/>
  <c r="BX70"/>
  <c r="BX71"/>
  <c r="BX72"/>
  <c r="BX73"/>
  <c r="BX74"/>
  <c r="BX75"/>
  <c r="BX76"/>
  <c r="BX77"/>
  <c r="BX78"/>
  <c r="BX79"/>
  <c r="BX80"/>
  <c r="BX81"/>
  <c r="BX82"/>
  <c r="BX83"/>
  <c r="BX84"/>
  <c r="BX85"/>
  <c r="BX86"/>
  <c r="BX87"/>
  <c r="BX88"/>
  <c r="BX89"/>
  <c r="BX90"/>
  <c r="BX91"/>
  <c r="BX92"/>
  <c r="BX93"/>
  <c r="BX94"/>
  <c r="BX95"/>
  <c r="BX96"/>
  <c r="BX97"/>
  <c r="BX98"/>
  <c r="BX99"/>
  <c r="BX100"/>
  <c r="BX101"/>
  <c r="BX102"/>
  <c r="BX103"/>
  <c r="BX104"/>
  <c r="BX105"/>
  <c r="BX106"/>
  <c r="BX107"/>
  <c r="BX108"/>
  <c r="BX109"/>
  <c r="BX110"/>
  <c r="BX111"/>
  <c r="BX112"/>
  <c r="BX113"/>
  <c r="BX114"/>
  <c r="BX115"/>
  <c r="BX116"/>
  <c r="BX117"/>
  <c r="BX118"/>
  <c r="BX119"/>
  <c r="BX120"/>
  <c r="BX121"/>
  <c r="BX122"/>
  <c r="BX123"/>
  <c r="BX124"/>
  <c r="BX125"/>
  <c r="BX126"/>
  <c r="BX127"/>
  <c r="BX128"/>
  <c r="BX129"/>
  <c r="BX130"/>
  <c r="BX131"/>
  <c r="BX132"/>
  <c r="BX133"/>
  <c r="BX134"/>
  <c r="BX135"/>
  <c r="BX136"/>
  <c r="BX137"/>
  <c r="BX138"/>
  <c r="BX139"/>
  <c r="BX140"/>
  <c r="BX141"/>
  <c r="BX142"/>
  <c r="BX143"/>
  <c r="BX144"/>
  <c r="BX145"/>
  <c r="BX146"/>
  <c r="BX147"/>
  <c r="BX148"/>
  <c r="BX149"/>
  <c r="BX150"/>
  <c r="BX151"/>
  <c r="BX152"/>
  <c r="BX153"/>
  <c r="BX154"/>
  <c r="BX155"/>
  <c r="BX156"/>
  <c r="BX157"/>
  <c r="BX158"/>
  <c r="BX159"/>
  <c r="BX160"/>
  <c r="BX161"/>
  <c r="BX162"/>
  <c r="BX163"/>
  <c r="BX164"/>
  <c r="BX165"/>
  <c r="BX166"/>
  <c r="BX167"/>
  <c r="BX168"/>
  <c r="BX169"/>
  <c r="BX170"/>
  <c r="BX171"/>
  <c r="BX172"/>
  <c r="BX173"/>
  <c r="BX174"/>
  <c r="BX175"/>
  <c r="BX176"/>
  <c r="BX177"/>
  <c r="BX178"/>
  <c r="BX179"/>
  <c r="BX180"/>
  <c r="BX181"/>
  <c r="BX182"/>
  <c r="BX183"/>
  <c r="BX184"/>
  <c r="BX185"/>
  <c r="BX186"/>
  <c r="BX187"/>
  <c r="BX188"/>
  <c r="BX189"/>
  <c r="BX190"/>
  <c r="BX191"/>
  <c r="BX192"/>
  <c r="BX193"/>
  <c r="BX194"/>
  <c r="BX195"/>
  <c r="BX196"/>
  <c r="BX197"/>
  <c r="BX198"/>
  <c r="BX199"/>
  <c r="BX200"/>
  <c r="BX201"/>
  <c r="BX202"/>
  <c r="BX203"/>
  <c r="BX204"/>
  <c r="BX205"/>
  <c r="BX206"/>
  <c r="BX207"/>
  <c r="BX208"/>
  <c r="BX209"/>
  <c r="BX210"/>
  <c r="BX211"/>
  <c r="BX212"/>
  <c r="BX213"/>
  <c r="BX214"/>
  <c r="BX215"/>
  <c r="BX216"/>
  <c r="BX217"/>
  <c r="BX218"/>
  <c r="BX219"/>
  <c r="BX220"/>
  <c r="BX221"/>
  <c r="BX222"/>
  <c r="BX223"/>
  <c r="BX224"/>
  <c r="BX225"/>
  <c r="BX226"/>
  <c r="BX227"/>
  <c r="BX228"/>
  <c r="BX229"/>
  <c r="BX230"/>
  <c r="BX231"/>
  <c r="BX232"/>
  <c r="BX233"/>
  <c r="BX234"/>
  <c r="BX235"/>
  <c r="BX236"/>
  <c r="BX237"/>
  <c r="BX238"/>
  <c r="BX239"/>
  <c r="BX240"/>
  <c r="BX241"/>
  <c r="BX242"/>
  <c r="BX243"/>
  <c r="BX244"/>
  <c r="BX245"/>
  <c r="BX246"/>
  <c r="BX247"/>
  <c r="BX248"/>
  <c r="BX249"/>
  <c r="BX250"/>
  <c r="BX251"/>
  <c r="BX252"/>
  <c r="BX253"/>
  <c r="BX254"/>
  <c r="BX255"/>
  <c r="BX256"/>
  <c r="BX257"/>
  <c r="BX258"/>
  <c r="BX259"/>
  <c r="BX260"/>
  <c r="BX261"/>
  <c r="BX262"/>
  <c r="BX263"/>
  <c r="BX264"/>
  <c r="BX14"/>
  <c r="BT15"/>
  <c r="BT16"/>
  <c r="BT17"/>
  <c r="BT18"/>
  <c r="BT19"/>
  <c r="BT20"/>
  <c r="BT21"/>
  <c r="BT22"/>
  <c r="BT23"/>
  <c r="BT24"/>
  <c r="BT25"/>
  <c r="BT26"/>
  <c r="BT27"/>
  <c r="BT28"/>
  <c r="BT29"/>
  <c r="BT30"/>
  <c r="BT31"/>
  <c r="BT32"/>
  <c r="BT33"/>
  <c r="BT34"/>
  <c r="BT35"/>
  <c r="BT36"/>
  <c r="BT37"/>
  <c r="BT38"/>
  <c r="BT39"/>
  <c r="BT40"/>
  <c r="BT41"/>
  <c r="BT42"/>
  <c r="BT43"/>
  <c r="BT44"/>
  <c r="BT45"/>
  <c r="BT46"/>
  <c r="BT47"/>
  <c r="BT48"/>
  <c r="BT49"/>
  <c r="BT50"/>
  <c r="BT51"/>
  <c r="BT52"/>
  <c r="BT53"/>
  <c r="BT54"/>
  <c r="BT55"/>
  <c r="BT56"/>
  <c r="BT57"/>
  <c r="BT58"/>
  <c r="BT59"/>
  <c r="BT60"/>
  <c r="BT61"/>
  <c r="BT62"/>
  <c r="BT63"/>
  <c r="BT64"/>
  <c r="BT65"/>
  <c r="BT66"/>
  <c r="BT67"/>
  <c r="BT68"/>
  <c r="BT69"/>
  <c r="BT70"/>
  <c r="BT71"/>
  <c r="BT72"/>
  <c r="BT73"/>
  <c r="BT74"/>
  <c r="BT75"/>
  <c r="BT76"/>
  <c r="BT77"/>
  <c r="BT78"/>
  <c r="BT79"/>
  <c r="BT80"/>
  <c r="BT81"/>
  <c r="BT82"/>
  <c r="BT83"/>
  <c r="BT84"/>
  <c r="BT85"/>
  <c r="BT86"/>
  <c r="BT87"/>
  <c r="BT88"/>
  <c r="BT89"/>
  <c r="BT90"/>
  <c r="BT91"/>
  <c r="BT92"/>
  <c r="BT93"/>
  <c r="BT94"/>
  <c r="BT95"/>
  <c r="BT96"/>
  <c r="BT97"/>
  <c r="BT98"/>
  <c r="BT99"/>
  <c r="BT100"/>
  <c r="BT101"/>
  <c r="BT102"/>
  <c r="BT103"/>
  <c r="BT104"/>
  <c r="BT105"/>
  <c r="BT106"/>
  <c r="BT107"/>
  <c r="BT108"/>
  <c r="BT109"/>
  <c r="BT110"/>
  <c r="BT111"/>
  <c r="BT112"/>
  <c r="BT113"/>
  <c r="BT114"/>
  <c r="BT115"/>
  <c r="BT116"/>
  <c r="BT117"/>
  <c r="BT118"/>
  <c r="BT119"/>
  <c r="BT120"/>
  <c r="BT121"/>
  <c r="BT122"/>
  <c r="BT123"/>
  <c r="BT124"/>
  <c r="BT125"/>
  <c r="BT126"/>
  <c r="BT127"/>
  <c r="BT128"/>
  <c r="BT129"/>
  <c r="BT130"/>
  <c r="BT131"/>
  <c r="BT132"/>
  <c r="BT133"/>
  <c r="BT134"/>
  <c r="BT135"/>
  <c r="BT136"/>
  <c r="BT137"/>
  <c r="BT138"/>
  <c r="BT139"/>
  <c r="BT140"/>
  <c r="BT141"/>
  <c r="BT142"/>
  <c r="BT143"/>
  <c r="BT144"/>
  <c r="BT145"/>
  <c r="BT146"/>
  <c r="BT147"/>
  <c r="BT148"/>
  <c r="BT149"/>
  <c r="BT150"/>
  <c r="BT151"/>
  <c r="BT152"/>
  <c r="BT153"/>
  <c r="BT154"/>
  <c r="BT155"/>
  <c r="BT156"/>
  <c r="BT157"/>
  <c r="BT158"/>
  <c r="BT159"/>
  <c r="BT160"/>
  <c r="BT161"/>
  <c r="BT162"/>
  <c r="BT163"/>
  <c r="BT164"/>
  <c r="BT165"/>
  <c r="BT166"/>
  <c r="BT167"/>
  <c r="BT168"/>
  <c r="BT169"/>
  <c r="BT170"/>
  <c r="BT171"/>
  <c r="BT172"/>
  <c r="BT173"/>
  <c r="BT174"/>
  <c r="BT175"/>
  <c r="BT176"/>
  <c r="BT177"/>
  <c r="BT178"/>
  <c r="BT179"/>
  <c r="BT180"/>
  <c r="BT181"/>
  <c r="BT182"/>
  <c r="BT183"/>
  <c r="BT184"/>
  <c r="BT185"/>
  <c r="BT186"/>
  <c r="BT187"/>
  <c r="BT188"/>
  <c r="BT189"/>
  <c r="BT190"/>
  <c r="BT191"/>
  <c r="BT192"/>
  <c r="BT193"/>
  <c r="BT194"/>
  <c r="BT195"/>
  <c r="BT196"/>
  <c r="BT197"/>
  <c r="BT198"/>
  <c r="BT199"/>
  <c r="BT200"/>
  <c r="BT201"/>
  <c r="BT202"/>
  <c r="BT203"/>
  <c r="BT204"/>
  <c r="BT205"/>
  <c r="BT206"/>
  <c r="BT207"/>
  <c r="BT208"/>
  <c r="BT209"/>
  <c r="BT210"/>
  <c r="BT211"/>
  <c r="BT212"/>
  <c r="BT213"/>
  <c r="BT214"/>
  <c r="BT215"/>
  <c r="BT216"/>
  <c r="BT217"/>
  <c r="BT218"/>
  <c r="BT219"/>
  <c r="BT220"/>
  <c r="BT221"/>
  <c r="BT222"/>
  <c r="BT223"/>
  <c r="BT224"/>
  <c r="BT225"/>
  <c r="BT226"/>
  <c r="BT227"/>
  <c r="BT228"/>
  <c r="BT229"/>
  <c r="BT230"/>
  <c r="BT231"/>
  <c r="BT232"/>
  <c r="BT233"/>
  <c r="BT234"/>
  <c r="BT235"/>
  <c r="BT236"/>
  <c r="BT237"/>
  <c r="BT238"/>
  <c r="BT239"/>
  <c r="BT240"/>
  <c r="BT241"/>
  <c r="BT242"/>
  <c r="BT243"/>
  <c r="BT244"/>
  <c r="BT245"/>
  <c r="BT246"/>
  <c r="BT247"/>
  <c r="BT248"/>
  <c r="BT249"/>
  <c r="BT250"/>
  <c r="BT251"/>
  <c r="BT252"/>
  <c r="BT253"/>
  <c r="BT254"/>
  <c r="BT255"/>
  <c r="BT256"/>
  <c r="BT257"/>
  <c r="BT258"/>
  <c r="BT259"/>
  <c r="BT260"/>
  <c r="BT261"/>
  <c r="BT262"/>
  <c r="BT263"/>
  <c r="BT264"/>
  <c r="BT265"/>
  <c r="BT14"/>
  <c r="BP15"/>
  <c r="BP16"/>
  <c r="BP17"/>
  <c r="BP18"/>
  <c r="BP19"/>
  <c r="BP20"/>
  <c r="BP21"/>
  <c r="BP22"/>
  <c r="BP23"/>
  <c r="BP24"/>
  <c r="BP25"/>
  <c r="BP26"/>
  <c r="BP27"/>
  <c r="BP28"/>
  <c r="BP29"/>
  <c r="BP30"/>
  <c r="BP31"/>
  <c r="BP32"/>
  <c r="BP33"/>
  <c r="BP34"/>
  <c r="BP35"/>
  <c r="BP36"/>
  <c r="BP37"/>
  <c r="BP38"/>
  <c r="BP39"/>
  <c r="BP40"/>
  <c r="BP41"/>
  <c r="BP42"/>
  <c r="BP43"/>
  <c r="BP44"/>
  <c r="BP45"/>
  <c r="BP46"/>
  <c r="BP47"/>
  <c r="BP48"/>
  <c r="BP49"/>
  <c r="BP50"/>
  <c r="BP51"/>
  <c r="BP52"/>
  <c r="BP53"/>
  <c r="BP54"/>
  <c r="BP55"/>
  <c r="BP56"/>
  <c r="BP57"/>
  <c r="BP58"/>
  <c r="BP59"/>
  <c r="BP60"/>
  <c r="BP61"/>
  <c r="BP62"/>
  <c r="BP63"/>
  <c r="BP64"/>
  <c r="BP65"/>
  <c r="BP66"/>
  <c r="BP67"/>
  <c r="BP68"/>
  <c r="BP69"/>
  <c r="BP70"/>
  <c r="BP71"/>
  <c r="BP72"/>
  <c r="BP73"/>
  <c r="BP74"/>
  <c r="BP75"/>
  <c r="BP76"/>
  <c r="BP77"/>
  <c r="BP78"/>
  <c r="BP79"/>
  <c r="BP80"/>
  <c r="BP81"/>
  <c r="BP82"/>
  <c r="BP83"/>
  <c r="BP84"/>
  <c r="BP85"/>
  <c r="BP86"/>
  <c r="BP87"/>
  <c r="BP88"/>
  <c r="BP89"/>
  <c r="BP90"/>
  <c r="BP91"/>
  <c r="BP92"/>
  <c r="BP93"/>
  <c r="BP94"/>
  <c r="BP95"/>
  <c r="BP96"/>
  <c r="BP97"/>
  <c r="BP98"/>
  <c r="BP99"/>
  <c r="BP100"/>
  <c r="BP101"/>
  <c r="BP102"/>
  <c r="BP103"/>
  <c r="BP104"/>
  <c r="BP105"/>
  <c r="BP106"/>
  <c r="BP107"/>
  <c r="BP108"/>
  <c r="BP109"/>
  <c r="BP110"/>
  <c r="BP111"/>
  <c r="BP112"/>
  <c r="BP113"/>
  <c r="BP114"/>
  <c r="BP115"/>
  <c r="BP116"/>
  <c r="BP117"/>
  <c r="BP118"/>
  <c r="BP119"/>
  <c r="BP120"/>
  <c r="BP121"/>
  <c r="BP122"/>
  <c r="BP123"/>
  <c r="BP124"/>
  <c r="BP125"/>
  <c r="BP126"/>
  <c r="BP127"/>
  <c r="BP128"/>
  <c r="BP129"/>
  <c r="BP130"/>
  <c r="BP131"/>
  <c r="BP132"/>
  <c r="BP133"/>
  <c r="BP134"/>
  <c r="BP135"/>
  <c r="BP136"/>
  <c r="BP137"/>
  <c r="BP138"/>
  <c r="BP139"/>
  <c r="BP140"/>
  <c r="BP141"/>
  <c r="BP142"/>
  <c r="BP143"/>
  <c r="BP144"/>
  <c r="BP145"/>
  <c r="BP146"/>
  <c r="BP147"/>
  <c r="BP148"/>
  <c r="BP149"/>
  <c r="BP150"/>
  <c r="BP151"/>
  <c r="BP152"/>
  <c r="BP153"/>
  <c r="BP154"/>
  <c r="BP155"/>
  <c r="BP156"/>
  <c r="BP157"/>
  <c r="BP158"/>
  <c r="BP159"/>
  <c r="BP160"/>
  <c r="BP161"/>
  <c r="BP162"/>
  <c r="BP163"/>
  <c r="BP164"/>
  <c r="BP165"/>
  <c r="BP166"/>
  <c r="BP167"/>
  <c r="BP168"/>
  <c r="BP169"/>
  <c r="BP170"/>
  <c r="BP171"/>
  <c r="BP172"/>
  <c r="BP173"/>
  <c r="BP174"/>
  <c r="BP175"/>
  <c r="BP176"/>
  <c r="BP177"/>
  <c r="BP178"/>
  <c r="BP179"/>
  <c r="BP180"/>
  <c r="BP181"/>
  <c r="BP182"/>
  <c r="BP183"/>
  <c r="BP184"/>
  <c r="BP185"/>
  <c r="BP186"/>
  <c r="BP187"/>
  <c r="BP188"/>
  <c r="BP189"/>
  <c r="BP190"/>
  <c r="BP191"/>
  <c r="BP192"/>
  <c r="BP193"/>
  <c r="BP194"/>
  <c r="BP195"/>
  <c r="BP196"/>
  <c r="BP197"/>
  <c r="BP198"/>
  <c r="BP199"/>
  <c r="BP200"/>
  <c r="BP201"/>
  <c r="BP202"/>
  <c r="BP203"/>
  <c r="BP204"/>
  <c r="BP205"/>
  <c r="BP206"/>
  <c r="BP207"/>
  <c r="BP208"/>
  <c r="BP209"/>
  <c r="BP210"/>
  <c r="BP211"/>
  <c r="BP212"/>
  <c r="BP213"/>
  <c r="BP214"/>
  <c r="BP215"/>
  <c r="BP216"/>
  <c r="BP217"/>
  <c r="BP218"/>
  <c r="BP219"/>
  <c r="BP220"/>
  <c r="BP221"/>
  <c r="BP222"/>
  <c r="BP223"/>
  <c r="BP224"/>
  <c r="BP225"/>
  <c r="BP226"/>
  <c r="BP227"/>
  <c r="BP228"/>
  <c r="BP229"/>
  <c r="BP230"/>
  <c r="BP231"/>
  <c r="BP232"/>
  <c r="BP233"/>
  <c r="BP234"/>
  <c r="BP235"/>
  <c r="BP236"/>
  <c r="BP237"/>
  <c r="BP238"/>
  <c r="BP239"/>
  <c r="BP240"/>
  <c r="BP241"/>
  <c r="BP242"/>
  <c r="BP243"/>
  <c r="BP244"/>
  <c r="BP245"/>
  <c r="BP246"/>
  <c r="BP247"/>
  <c r="BP248"/>
  <c r="BP249"/>
  <c r="BP250"/>
  <c r="BP251"/>
  <c r="BP252"/>
  <c r="BP253"/>
  <c r="BP254"/>
  <c r="BP255"/>
  <c r="BP256"/>
  <c r="BP257"/>
  <c r="BP258"/>
  <c r="BP259"/>
  <c r="BP260"/>
  <c r="BP261"/>
  <c r="BP262"/>
  <c r="BP263"/>
  <c r="BP264"/>
  <c r="BP265"/>
  <c r="BP266"/>
  <c r="BP14"/>
  <c r="BL15"/>
  <c r="BL16"/>
  <c r="BL17"/>
  <c r="BL18"/>
  <c r="BL19"/>
  <c r="BL20"/>
  <c r="BL21"/>
  <c r="BL22"/>
  <c r="BL23"/>
  <c r="BL24"/>
  <c r="BL25"/>
  <c r="BL26"/>
  <c r="BL27"/>
  <c r="BL28"/>
  <c r="BL29"/>
  <c r="BL30"/>
  <c r="BL31"/>
  <c r="BL32"/>
  <c r="BL33"/>
  <c r="BL34"/>
  <c r="BL35"/>
  <c r="BL36"/>
  <c r="BL37"/>
  <c r="BL38"/>
  <c r="BL39"/>
  <c r="BL40"/>
  <c r="BL41"/>
  <c r="BL42"/>
  <c r="BL43"/>
  <c r="BL44"/>
  <c r="BL45"/>
  <c r="BL46"/>
  <c r="BL47"/>
  <c r="BL48"/>
  <c r="BL49"/>
  <c r="BL50"/>
  <c r="BL51"/>
  <c r="BL52"/>
  <c r="BL53"/>
  <c r="BL54"/>
  <c r="BL55"/>
  <c r="BL56"/>
  <c r="BL57"/>
  <c r="BL58"/>
  <c r="BL59"/>
  <c r="BL60"/>
  <c r="BL61"/>
  <c r="BL62"/>
  <c r="BL63"/>
  <c r="BL64"/>
  <c r="BL65"/>
  <c r="BL66"/>
  <c r="BL67"/>
  <c r="BL68"/>
  <c r="BL69"/>
  <c r="BL70"/>
  <c r="BL71"/>
  <c r="BL72"/>
  <c r="BL73"/>
  <c r="BL74"/>
  <c r="BL75"/>
  <c r="BL76"/>
  <c r="BL77"/>
  <c r="BL78"/>
  <c r="BL79"/>
  <c r="BL80"/>
  <c r="BL81"/>
  <c r="BL82"/>
  <c r="BL83"/>
  <c r="BL84"/>
  <c r="BL85"/>
  <c r="BL86"/>
  <c r="BL87"/>
  <c r="BL88"/>
  <c r="BL89"/>
  <c r="BL90"/>
  <c r="BL91"/>
  <c r="BL92"/>
  <c r="BL93"/>
  <c r="BL94"/>
  <c r="BL95"/>
  <c r="BL96"/>
  <c r="BL97"/>
  <c r="BL98"/>
  <c r="BL99"/>
  <c r="BL100"/>
  <c r="BL101"/>
  <c r="BL102"/>
  <c r="BL103"/>
  <c r="BL104"/>
  <c r="BL105"/>
  <c r="BL106"/>
  <c r="BL107"/>
  <c r="BL108"/>
  <c r="BL109"/>
  <c r="BL110"/>
  <c r="BL111"/>
  <c r="BL112"/>
  <c r="BL113"/>
  <c r="BL114"/>
  <c r="BL115"/>
  <c r="BL116"/>
  <c r="BL117"/>
  <c r="BL118"/>
  <c r="BL119"/>
  <c r="BL120"/>
  <c r="BL121"/>
  <c r="BL122"/>
  <c r="BL123"/>
  <c r="BL124"/>
  <c r="BL125"/>
  <c r="BL126"/>
  <c r="BL127"/>
  <c r="BL128"/>
  <c r="BL129"/>
  <c r="BL130"/>
  <c r="BL131"/>
  <c r="BL132"/>
  <c r="BL133"/>
  <c r="BL134"/>
  <c r="BL135"/>
  <c r="BL136"/>
  <c r="BL137"/>
  <c r="BL138"/>
  <c r="BL139"/>
  <c r="BL140"/>
  <c r="BL141"/>
  <c r="BL142"/>
  <c r="BL143"/>
  <c r="BL144"/>
  <c r="BL145"/>
  <c r="BL146"/>
  <c r="BL147"/>
  <c r="BL148"/>
  <c r="BL149"/>
  <c r="BL150"/>
  <c r="BL151"/>
  <c r="BL152"/>
  <c r="BL153"/>
  <c r="BL154"/>
  <c r="BL155"/>
  <c r="BL156"/>
  <c r="BL157"/>
  <c r="BL158"/>
  <c r="BL159"/>
  <c r="BL160"/>
  <c r="BL161"/>
  <c r="BL162"/>
  <c r="BL163"/>
  <c r="BL164"/>
  <c r="BL165"/>
  <c r="BL166"/>
  <c r="BL167"/>
  <c r="BL168"/>
  <c r="BL169"/>
  <c r="BL170"/>
  <c r="BL171"/>
  <c r="BL172"/>
  <c r="BL173"/>
  <c r="BL174"/>
  <c r="BL175"/>
  <c r="BL176"/>
  <c r="BL177"/>
  <c r="BL178"/>
  <c r="BL179"/>
  <c r="BL180"/>
  <c r="BL181"/>
  <c r="BL182"/>
  <c r="BL183"/>
  <c r="BL184"/>
  <c r="BL185"/>
  <c r="BL186"/>
  <c r="BL187"/>
  <c r="BL188"/>
  <c r="BL189"/>
  <c r="BL190"/>
  <c r="BL191"/>
  <c r="BL192"/>
  <c r="BL193"/>
  <c r="BL194"/>
  <c r="BL195"/>
  <c r="BL196"/>
  <c r="BL197"/>
  <c r="BL198"/>
  <c r="BL199"/>
  <c r="BL200"/>
  <c r="BL201"/>
  <c r="BL202"/>
  <c r="BL203"/>
  <c r="BL204"/>
  <c r="BL205"/>
  <c r="BL206"/>
  <c r="BL207"/>
  <c r="BL208"/>
  <c r="BL209"/>
  <c r="BL210"/>
  <c r="BL211"/>
  <c r="BL212"/>
  <c r="BL213"/>
  <c r="BL214"/>
  <c r="BL215"/>
  <c r="BL216"/>
  <c r="BL217"/>
  <c r="BL218"/>
  <c r="BL219"/>
  <c r="BL220"/>
  <c r="BL221"/>
  <c r="BL222"/>
  <c r="BL223"/>
  <c r="BL224"/>
  <c r="BL225"/>
  <c r="BL226"/>
  <c r="BL227"/>
  <c r="BL228"/>
  <c r="BL229"/>
  <c r="BL230"/>
  <c r="BL231"/>
  <c r="BL232"/>
  <c r="BL233"/>
  <c r="BL234"/>
  <c r="BL235"/>
  <c r="BL236"/>
  <c r="BL237"/>
  <c r="BL238"/>
  <c r="BL239"/>
  <c r="BL240"/>
  <c r="BL241"/>
  <c r="BL242"/>
  <c r="BL243"/>
  <c r="BL244"/>
  <c r="BL245"/>
  <c r="BL246"/>
  <c r="BL247"/>
  <c r="BL248"/>
  <c r="BL249"/>
  <c r="BL250"/>
  <c r="BL251"/>
  <c r="BL252"/>
  <c r="BL253"/>
  <c r="BL254"/>
  <c r="BL255"/>
  <c r="BL256"/>
  <c r="BL257"/>
  <c r="BL258"/>
  <c r="BL259"/>
  <c r="BL260"/>
  <c r="BL261"/>
  <c r="BL262"/>
  <c r="BL263"/>
  <c r="BL264"/>
  <c r="BL265"/>
  <c r="BL266"/>
  <c r="BL267"/>
  <c r="BL14"/>
  <c r="BH15"/>
  <c r="BH16"/>
  <c r="BH17"/>
  <c r="BH18"/>
  <c r="BH19"/>
  <c r="BH20"/>
  <c r="BH21"/>
  <c r="BH22"/>
  <c r="BH23"/>
  <c r="BH24"/>
  <c r="BH25"/>
  <c r="BH26"/>
  <c r="BH27"/>
  <c r="BH28"/>
  <c r="BH29"/>
  <c r="BH30"/>
  <c r="BH31"/>
  <c r="BH32"/>
  <c r="BH33"/>
  <c r="BH34"/>
  <c r="BH35"/>
  <c r="BH36"/>
  <c r="BH37"/>
  <c r="BH38"/>
  <c r="BH39"/>
  <c r="BH40"/>
  <c r="BH41"/>
  <c r="BH42"/>
  <c r="BH43"/>
  <c r="BH44"/>
  <c r="BH45"/>
  <c r="BH46"/>
  <c r="BH47"/>
  <c r="BH48"/>
  <c r="BH49"/>
  <c r="BH50"/>
  <c r="BH51"/>
  <c r="BH52"/>
  <c r="BH53"/>
  <c r="BH54"/>
  <c r="BH55"/>
  <c r="BH56"/>
  <c r="BH57"/>
  <c r="BH58"/>
  <c r="BH59"/>
  <c r="BH60"/>
  <c r="BH61"/>
  <c r="BH62"/>
  <c r="BH63"/>
  <c r="BH64"/>
  <c r="BH65"/>
  <c r="BH66"/>
  <c r="BH67"/>
  <c r="BH68"/>
  <c r="BH69"/>
  <c r="BH70"/>
  <c r="BH71"/>
  <c r="BH72"/>
  <c r="BH73"/>
  <c r="BH74"/>
  <c r="BH75"/>
  <c r="BH76"/>
  <c r="BH77"/>
  <c r="BH78"/>
  <c r="BH79"/>
  <c r="BH80"/>
  <c r="BH81"/>
  <c r="BH82"/>
  <c r="BH83"/>
  <c r="BH84"/>
  <c r="BH85"/>
  <c r="BH86"/>
  <c r="BH87"/>
  <c r="BH88"/>
  <c r="BH89"/>
  <c r="BH90"/>
  <c r="BH91"/>
  <c r="BH92"/>
  <c r="BH93"/>
  <c r="BH94"/>
  <c r="BH95"/>
  <c r="BH96"/>
  <c r="BH97"/>
  <c r="BH98"/>
  <c r="BH99"/>
  <c r="BH100"/>
  <c r="BH101"/>
  <c r="BH102"/>
  <c r="BH103"/>
  <c r="BH104"/>
  <c r="BH105"/>
  <c r="BH106"/>
  <c r="BH107"/>
  <c r="BH108"/>
  <c r="BH109"/>
  <c r="BH110"/>
  <c r="BH111"/>
  <c r="BH112"/>
  <c r="BH113"/>
  <c r="BH114"/>
  <c r="BH115"/>
  <c r="BH116"/>
  <c r="BH117"/>
  <c r="BH118"/>
  <c r="BH119"/>
  <c r="BH120"/>
  <c r="BH121"/>
  <c r="BH122"/>
  <c r="BH123"/>
  <c r="BH124"/>
  <c r="BH125"/>
  <c r="BH126"/>
  <c r="BH127"/>
  <c r="BH128"/>
  <c r="BH129"/>
  <c r="BH130"/>
  <c r="BH131"/>
  <c r="BH132"/>
  <c r="BH133"/>
  <c r="BH134"/>
  <c r="BH135"/>
  <c r="BH136"/>
  <c r="BH137"/>
  <c r="BH138"/>
  <c r="BH139"/>
  <c r="BH140"/>
  <c r="BH141"/>
  <c r="BH142"/>
  <c r="BH143"/>
  <c r="BH144"/>
  <c r="BH145"/>
  <c r="BH146"/>
  <c r="BH147"/>
  <c r="BH148"/>
  <c r="BH149"/>
  <c r="BH150"/>
  <c r="BH151"/>
  <c r="BH152"/>
  <c r="BH153"/>
  <c r="BH154"/>
  <c r="BH155"/>
  <c r="BH156"/>
  <c r="BH157"/>
  <c r="BH158"/>
  <c r="BH159"/>
  <c r="BH160"/>
  <c r="BH161"/>
  <c r="BH162"/>
  <c r="BH163"/>
  <c r="BH164"/>
  <c r="BH165"/>
  <c r="BH166"/>
  <c r="BH167"/>
  <c r="BH168"/>
  <c r="BH169"/>
  <c r="BH170"/>
  <c r="BH171"/>
  <c r="BH172"/>
  <c r="BH173"/>
  <c r="BH174"/>
  <c r="BH175"/>
  <c r="BH176"/>
  <c r="BH177"/>
  <c r="BH178"/>
  <c r="BH179"/>
  <c r="BH180"/>
  <c r="BH181"/>
  <c r="BH182"/>
  <c r="BH183"/>
  <c r="BH184"/>
  <c r="BH185"/>
  <c r="BH186"/>
  <c r="BH187"/>
  <c r="BH188"/>
  <c r="BH189"/>
  <c r="BH190"/>
  <c r="BH191"/>
  <c r="BH192"/>
  <c r="BH193"/>
  <c r="BH194"/>
  <c r="BH195"/>
  <c r="BH196"/>
  <c r="BH197"/>
  <c r="BH198"/>
  <c r="BH199"/>
  <c r="BH200"/>
  <c r="BH201"/>
  <c r="BH202"/>
  <c r="BH203"/>
  <c r="BH204"/>
  <c r="BH205"/>
  <c r="BH206"/>
  <c r="BH207"/>
  <c r="BH208"/>
  <c r="BH209"/>
  <c r="BH210"/>
  <c r="BH211"/>
  <c r="BH212"/>
  <c r="BH213"/>
  <c r="BH214"/>
  <c r="BH215"/>
  <c r="BH216"/>
  <c r="BH217"/>
  <c r="BH218"/>
  <c r="BH219"/>
  <c r="BH220"/>
  <c r="BH221"/>
  <c r="BH222"/>
  <c r="BH223"/>
  <c r="BH224"/>
  <c r="BH225"/>
  <c r="BH226"/>
  <c r="BH227"/>
  <c r="BH228"/>
  <c r="BH229"/>
  <c r="BH230"/>
  <c r="BH231"/>
  <c r="BH232"/>
  <c r="BH233"/>
  <c r="BH234"/>
  <c r="BH235"/>
  <c r="BH236"/>
  <c r="BH237"/>
  <c r="BH238"/>
  <c r="BH239"/>
  <c r="BH240"/>
  <c r="BH241"/>
  <c r="BH242"/>
  <c r="BH243"/>
  <c r="BH244"/>
  <c r="BH245"/>
  <c r="BH246"/>
  <c r="BH247"/>
  <c r="BH248"/>
  <c r="BH249"/>
  <c r="BH250"/>
  <c r="BH251"/>
  <c r="BH252"/>
  <c r="BH253"/>
  <c r="BH254"/>
  <c r="BH255"/>
  <c r="BH256"/>
  <c r="BH257"/>
  <c r="BH258"/>
  <c r="BH259"/>
  <c r="BH260"/>
  <c r="BH261"/>
  <c r="BH262"/>
  <c r="BH263"/>
  <c r="BH264"/>
  <c r="BH265"/>
  <c r="BH266"/>
  <c r="BH14"/>
  <c r="BD15"/>
  <c r="BD16"/>
  <c r="BD17"/>
  <c r="BD18"/>
  <c r="BD19"/>
  <c r="BD20"/>
  <c r="BD21"/>
  <c r="BD22"/>
  <c r="BD23"/>
  <c r="BD24"/>
  <c r="BD25"/>
  <c r="BD26"/>
  <c r="BD27"/>
  <c r="BD28"/>
  <c r="BD29"/>
  <c r="BD30"/>
  <c r="BD31"/>
  <c r="BD32"/>
  <c r="BD33"/>
  <c r="BD34"/>
  <c r="BD35"/>
  <c r="BD36"/>
  <c r="BD37"/>
  <c r="BD38"/>
  <c r="BD39"/>
  <c r="BD40"/>
  <c r="BD41"/>
  <c r="BD42"/>
  <c r="BD43"/>
  <c r="BD44"/>
  <c r="BD45"/>
  <c r="BD46"/>
  <c r="BD47"/>
  <c r="BD48"/>
  <c r="BD49"/>
  <c r="BD50"/>
  <c r="BD51"/>
  <c r="BD52"/>
  <c r="BD53"/>
  <c r="BD54"/>
  <c r="BD55"/>
  <c r="BD56"/>
  <c r="BD57"/>
  <c r="BD58"/>
  <c r="BD59"/>
  <c r="BD60"/>
  <c r="BD61"/>
  <c r="BD62"/>
  <c r="BD63"/>
  <c r="BD64"/>
  <c r="BD65"/>
  <c r="BD66"/>
  <c r="BD67"/>
  <c r="BD68"/>
  <c r="BD69"/>
  <c r="BD70"/>
  <c r="BD71"/>
  <c r="BD72"/>
  <c r="BD73"/>
  <c r="BD74"/>
  <c r="BD75"/>
  <c r="BD76"/>
  <c r="BD77"/>
  <c r="BD78"/>
  <c r="BD79"/>
  <c r="BD80"/>
  <c r="BD81"/>
  <c r="BD82"/>
  <c r="BD83"/>
  <c r="BD84"/>
  <c r="BD85"/>
  <c r="BD86"/>
  <c r="BD87"/>
  <c r="BD88"/>
  <c r="BD89"/>
  <c r="BD90"/>
  <c r="BD91"/>
  <c r="BD92"/>
  <c r="BD93"/>
  <c r="BD94"/>
  <c r="BD95"/>
  <c r="BD96"/>
  <c r="BD97"/>
  <c r="BD98"/>
  <c r="BD99"/>
  <c r="BD100"/>
  <c r="BD101"/>
  <c r="BD102"/>
  <c r="BD103"/>
  <c r="BD104"/>
  <c r="BD105"/>
  <c r="BD106"/>
  <c r="BD107"/>
  <c r="BD108"/>
  <c r="BD109"/>
  <c r="BD110"/>
  <c r="BD111"/>
  <c r="BD112"/>
  <c r="BD113"/>
  <c r="BD114"/>
  <c r="BD115"/>
  <c r="BD116"/>
  <c r="BD117"/>
  <c r="BD118"/>
  <c r="BD119"/>
  <c r="BD120"/>
  <c r="BD121"/>
  <c r="BD122"/>
  <c r="BD123"/>
  <c r="BD124"/>
  <c r="BD125"/>
  <c r="BD126"/>
  <c r="BD127"/>
  <c r="BD128"/>
  <c r="BD129"/>
  <c r="BD130"/>
  <c r="BD131"/>
  <c r="BD132"/>
  <c r="BD133"/>
  <c r="BD134"/>
  <c r="BD135"/>
  <c r="BD136"/>
  <c r="BD137"/>
  <c r="BD138"/>
  <c r="BD139"/>
  <c r="BD140"/>
  <c r="BD141"/>
  <c r="BD142"/>
  <c r="BD143"/>
  <c r="BD144"/>
  <c r="BD145"/>
  <c r="BD146"/>
  <c r="BD147"/>
  <c r="BD148"/>
  <c r="BD149"/>
  <c r="BD150"/>
  <c r="BD151"/>
  <c r="BD152"/>
  <c r="BD153"/>
  <c r="BD154"/>
  <c r="BD155"/>
  <c r="BD156"/>
  <c r="BD157"/>
  <c r="BD158"/>
  <c r="BD159"/>
  <c r="BD160"/>
  <c r="BD161"/>
  <c r="BD162"/>
  <c r="BD163"/>
  <c r="BD164"/>
  <c r="BD165"/>
  <c r="BD166"/>
  <c r="BD167"/>
  <c r="BD168"/>
  <c r="BD169"/>
  <c r="BD170"/>
  <c r="BD171"/>
  <c r="BD172"/>
  <c r="BD173"/>
  <c r="BD174"/>
  <c r="BD175"/>
  <c r="BD176"/>
  <c r="BD177"/>
  <c r="BD178"/>
  <c r="BD179"/>
  <c r="BD180"/>
  <c r="BD181"/>
  <c r="BD182"/>
  <c r="BD183"/>
  <c r="BD184"/>
  <c r="BD185"/>
  <c r="BD186"/>
  <c r="BD187"/>
  <c r="BD188"/>
  <c r="BD189"/>
  <c r="BD190"/>
  <c r="BD191"/>
  <c r="BD192"/>
  <c r="BD193"/>
  <c r="BD194"/>
  <c r="BD195"/>
  <c r="BD196"/>
  <c r="BD197"/>
  <c r="BD198"/>
  <c r="BD199"/>
  <c r="BD200"/>
  <c r="BD201"/>
  <c r="BD202"/>
  <c r="BD203"/>
  <c r="BD204"/>
  <c r="BD205"/>
  <c r="BD206"/>
  <c r="BD207"/>
  <c r="BD208"/>
  <c r="BD209"/>
  <c r="BD210"/>
  <c r="BD211"/>
  <c r="BD212"/>
  <c r="BD213"/>
  <c r="BD214"/>
  <c r="BD215"/>
  <c r="BD216"/>
  <c r="BD217"/>
  <c r="BD218"/>
  <c r="BD219"/>
  <c r="BD220"/>
  <c r="BD221"/>
  <c r="BD222"/>
  <c r="BD223"/>
  <c r="BD224"/>
  <c r="BD225"/>
  <c r="BD226"/>
  <c r="BD227"/>
  <c r="BD228"/>
  <c r="BD229"/>
  <c r="BD230"/>
  <c r="BD231"/>
  <c r="BD232"/>
  <c r="BD233"/>
  <c r="BD234"/>
  <c r="BD235"/>
  <c r="BD236"/>
  <c r="BD237"/>
  <c r="BD238"/>
  <c r="BD239"/>
  <c r="BD240"/>
  <c r="BD241"/>
  <c r="BD242"/>
  <c r="BD243"/>
  <c r="BD244"/>
  <c r="BD245"/>
  <c r="BD246"/>
  <c r="BD247"/>
  <c r="BD248"/>
  <c r="BD249"/>
  <c r="BD250"/>
  <c r="BD251"/>
  <c r="BD252"/>
  <c r="BD253"/>
  <c r="BD254"/>
  <c r="BD255"/>
  <c r="BD256"/>
  <c r="BD257"/>
  <c r="BD258"/>
  <c r="BD259"/>
  <c r="BD260"/>
  <c r="BD261"/>
  <c r="BD262"/>
  <c r="BD263"/>
  <c r="BD264"/>
  <c r="BD265"/>
  <c r="BD266"/>
  <c r="BD14"/>
  <c r="AZ15"/>
  <c r="AZ16"/>
  <c r="AZ17"/>
  <c r="AZ18"/>
  <c r="AZ19"/>
  <c r="AZ20"/>
  <c r="AZ21"/>
  <c r="AZ22"/>
  <c r="AZ23"/>
  <c r="AZ24"/>
  <c r="AZ25"/>
  <c r="AZ26"/>
  <c r="AZ27"/>
  <c r="AZ28"/>
  <c r="AZ29"/>
  <c r="AZ30"/>
  <c r="AZ31"/>
  <c r="AZ32"/>
  <c r="AZ33"/>
  <c r="AZ34"/>
  <c r="AZ35"/>
  <c r="AZ36"/>
  <c r="AZ37"/>
  <c r="AZ38"/>
  <c r="AZ39"/>
  <c r="AZ40"/>
  <c r="AZ41"/>
  <c r="AZ42"/>
  <c r="AZ43"/>
  <c r="AZ44"/>
  <c r="AZ45"/>
  <c r="AZ46"/>
  <c r="AZ47"/>
  <c r="AZ48"/>
  <c r="AZ49"/>
  <c r="AZ50"/>
  <c r="AZ51"/>
  <c r="AZ52"/>
  <c r="AZ53"/>
  <c r="AZ54"/>
  <c r="AZ55"/>
  <c r="AZ56"/>
  <c r="AZ57"/>
  <c r="AZ58"/>
  <c r="AZ59"/>
  <c r="AZ60"/>
  <c r="AZ61"/>
  <c r="AZ62"/>
  <c r="AZ63"/>
  <c r="AZ64"/>
  <c r="AZ65"/>
  <c r="AZ66"/>
  <c r="AZ67"/>
  <c r="AZ68"/>
  <c r="AZ69"/>
  <c r="AZ70"/>
  <c r="AZ71"/>
  <c r="AZ72"/>
  <c r="AZ73"/>
  <c r="AZ74"/>
  <c r="AZ75"/>
  <c r="AZ76"/>
  <c r="AZ77"/>
  <c r="AZ78"/>
  <c r="AZ79"/>
  <c r="AZ80"/>
  <c r="AZ81"/>
  <c r="AZ82"/>
  <c r="AZ83"/>
  <c r="AZ84"/>
  <c r="AZ85"/>
  <c r="AZ86"/>
  <c r="AZ87"/>
  <c r="AZ88"/>
  <c r="AZ89"/>
  <c r="AZ90"/>
  <c r="AZ91"/>
  <c r="AZ92"/>
  <c r="AZ93"/>
  <c r="AZ94"/>
  <c r="AZ95"/>
  <c r="AZ96"/>
  <c r="AZ97"/>
  <c r="AZ98"/>
  <c r="AZ99"/>
  <c r="AZ100"/>
  <c r="AZ101"/>
  <c r="AZ102"/>
  <c r="AZ103"/>
  <c r="AZ104"/>
  <c r="AZ105"/>
  <c r="AZ106"/>
  <c r="AZ107"/>
  <c r="AZ108"/>
  <c r="AZ109"/>
  <c r="AZ110"/>
  <c r="AZ111"/>
  <c r="AZ112"/>
  <c r="AZ113"/>
  <c r="AZ114"/>
  <c r="AZ115"/>
  <c r="AZ116"/>
  <c r="AZ117"/>
  <c r="AZ118"/>
  <c r="AZ119"/>
  <c r="AZ120"/>
  <c r="AZ121"/>
  <c r="AZ122"/>
  <c r="AZ123"/>
  <c r="AZ124"/>
  <c r="AZ125"/>
  <c r="AZ126"/>
  <c r="AZ127"/>
  <c r="AZ128"/>
  <c r="AZ129"/>
  <c r="AZ130"/>
  <c r="AZ131"/>
  <c r="AZ132"/>
  <c r="AZ133"/>
  <c r="AZ134"/>
  <c r="AZ135"/>
  <c r="AZ136"/>
  <c r="AZ137"/>
  <c r="AZ138"/>
  <c r="AZ139"/>
  <c r="AZ140"/>
  <c r="AZ141"/>
  <c r="AZ142"/>
  <c r="AZ143"/>
  <c r="AZ144"/>
  <c r="AZ145"/>
  <c r="AZ146"/>
  <c r="AZ147"/>
  <c r="AZ148"/>
  <c r="AZ149"/>
  <c r="AZ150"/>
  <c r="AZ151"/>
  <c r="AZ152"/>
  <c r="AZ153"/>
  <c r="AZ154"/>
  <c r="AZ155"/>
  <c r="AZ156"/>
  <c r="AZ157"/>
  <c r="AZ158"/>
  <c r="AZ159"/>
  <c r="AZ160"/>
  <c r="AZ161"/>
  <c r="AZ162"/>
  <c r="AZ163"/>
  <c r="AZ164"/>
  <c r="AZ165"/>
  <c r="AZ166"/>
  <c r="AZ167"/>
  <c r="AZ168"/>
  <c r="AZ169"/>
  <c r="AZ170"/>
  <c r="AZ171"/>
  <c r="AZ172"/>
  <c r="AZ173"/>
  <c r="AZ174"/>
  <c r="AZ175"/>
  <c r="AZ176"/>
  <c r="AZ177"/>
  <c r="AZ178"/>
  <c r="AZ179"/>
  <c r="AZ180"/>
  <c r="AZ181"/>
  <c r="AZ182"/>
  <c r="AZ183"/>
  <c r="AZ184"/>
  <c r="AZ185"/>
  <c r="AZ186"/>
  <c r="AZ187"/>
  <c r="AZ188"/>
  <c r="AZ189"/>
  <c r="AZ190"/>
  <c r="AZ191"/>
  <c r="AZ192"/>
  <c r="AZ193"/>
  <c r="AZ194"/>
  <c r="AZ195"/>
  <c r="AZ196"/>
  <c r="AZ197"/>
  <c r="AZ198"/>
  <c r="AZ199"/>
  <c r="AZ200"/>
  <c r="AZ201"/>
  <c r="AZ202"/>
  <c r="AZ203"/>
  <c r="AZ204"/>
  <c r="AZ205"/>
  <c r="AZ206"/>
  <c r="AZ207"/>
  <c r="AZ208"/>
  <c r="AZ209"/>
  <c r="AZ210"/>
  <c r="AZ211"/>
  <c r="AZ212"/>
  <c r="AZ213"/>
  <c r="AZ214"/>
  <c r="AZ215"/>
  <c r="AZ216"/>
  <c r="AZ217"/>
  <c r="AZ218"/>
  <c r="AZ219"/>
  <c r="AZ220"/>
  <c r="AZ221"/>
  <c r="AZ222"/>
  <c r="AZ223"/>
  <c r="AZ224"/>
  <c r="AZ225"/>
  <c r="AZ226"/>
  <c r="AZ227"/>
  <c r="AZ228"/>
  <c r="AZ229"/>
  <c r="AZ230"/>
  <c r="AZ231"/>
  <c r="AZ232"/>
  <c r="AZ233"/>
  <c r="AZ234"/>
  <c r="AZ235"/>
  <c r="AZ236"/>
  <c r="AZ237"/>
  <c r="AZ238"/>
  <c r="AZ239"/>
  <c r="AZ240"/>
  <c r="AZ241"/>
  <c r="AZ242"/>
  <c r="AZ243"/>
  <c r="AZ244"/>
  <c r="AZ245"/>
  <c r="AZ246"/>
  <c r="AZ247"/>
  <c r="AZ248"/>
  <c r="AZ249"/>
  <c r="AZ250"/>
  <c r="AZ251"/>
  <c r="AZ252"/>
  <c r="AZ253"/>
  <c r="AZ254"/>
  <c r="AZ255"/>
  <c r="AZ256"/>
  <c r="AZ257"/>
  <c r="AZ258"/>
  <c r="AZ259"/>
  <c r="AZ260"/>
  <c r="AZ261"/>
  <c r="AZ262"/>
  <c r="AZ263"/>
  <c r="AZ264"/>
  <c r="AZ14"/>
  <c r="AV15"/>
  <c r="AV16"/>
  <c r="AV17"/>
  <c r="AV18"/>
  <c r="AV19"/>
  <c r="AV20"/>
  <c r="AV21"/>
  <c r="AV22"/>
  <c r="AV23"/>
  <c r="AV24"/>
  <c r="AV25"/>
  <c r="AV26"/>
  <c r="AV27"/>
  <c r="AV28"/>
  <c r="AV29"/>
  <c r="AV30"/>
  <c r="AV31"/>
  <c r="AV32"/>
  <c r="AV33"/>
  <c r="AV34"/>
  <c r="AV35"/>
  <c r="AV36"/>
  <c r="AV37"/>
  <c r="AV38"/>
  <c r="AV39"/>
  <c r="AV40"/>
  <c r="AV41"/>
  <c r="AV42"/>
  <c r="AV43"/>
  <c r="AV44"/>
  <c r="AV45"/>
  <c r="AV46"/>
  <c r="AV47"/>
  <c r="AV48"/>
  <c r="AV49"/>
  <c r="AV50"/>
  <c r="AV51"/>
  <c r="AV52"/>
  <c r="AV53"/>
  <c r="AV54"/>
  <c r="AV55"/>
  <c r="AV56"/>
  <c r="AV57"/>
  <c r="AV58"/>
  <c r="AV59"/>
  <c r="AV60"/>
  <c r="AV61"/>
  <c r="AV62"/>
  <c r="AV63"/>
  <c r="AV64"/>
  <c r="AV65"/>
  <c r="AV66"/>
  <c r="AV67"/>
  <c r="AV68"/>
  <c r="AV69"/>
  <c r="AV70"/>
  <c r="AV71"/>
  <c r="AV72"/>
  <c r="AV73"/>
  <c r="AV74"/>
  <c r="AV75"/>
  <c r="AV76"/>
  <c r="AV77"/>
  <c r="AV78"/>
  <c r="AV79"/>
  <c r="AV80"/>
  <c r="AV81"/>
  <c r="AV82"/>
  <c r="AV83"/>
  <c r="AV84"/>
  <c r="AV85"/>
  <c r="AV86"/>
  <c r="AV87"/>
  <c r="AV88"/>
  <c r="AV89"/>
  <c r="AV90"/>
  <c r="AV91"/>
  <c r="AV92"/>
  <c r="AV93"/>
  <c r="AV94"/>
  <c r="AV95"/>
  <c r="AV96"/>
  <c r="AV97"/>
  <c r="AV98"/>
  <c r="AV99"/>
  <c r="AV100"/>
  <c r="AV101"/>
  <c r="AV102"/>
  <c r="AV103"/>
  <c r="AV104"/>
  <c r="AV105"/>
  <c r="AV106"/>
  <c r="AV107"/>
  <c r="AV108"/>
  <c r="AV109"/>
  <c r="AV110"/>
  <c r="AV111"/>
  <c r="AV112"/>
  <c r="AV113"/>
  <c r="AV114"/>
  <c r="AV115"/>
  <c r="AV116"/>
  <c r="AV117"/>
  <c r="AV118"/>
  <c r="AV119"/>
  <c r="AV120"/>
  <c r="AV121"/>
  <c r="AV122"/>
  <c r="AV123"/>
  <c r="AV124"/>
  <c r="AV125"/>
  <c r="AV126"/>
  <c r="AV127"/>
  <c r="AV128"/>
  <c r="AV129"/>
  <c r="AV130"/>
  <c r="AV131"/>
  <c r="AV132"/>
  <c r="AV133"/>
  <c r="AV134"/>
  <c r="AV135"/>
  <c r="AV136"/>
  <c r="AV137"/>
  <c r="AV138"/>
  <c r="AV139"/>
  <c r="AV140"/>
  <c r="AV141"/>
  <c r="AV142"/>
  <c r="AV143"/>
  <c r="AV144"/>
  <c r="AV145"/>
  <c r="AV146"/>
  <c r="AV147"/>
  <c r="AV148"/>
  <c r="AV149"/>
  <c r="AV150"/>
  <c r="AV151"/>
  <c r="AV152"/>
  <c r="AV153"/>
  <c r="AV154"/>
  <c r="AV155"/>
  <c r="AV156"/>
  <c r="AV157"/>
  <c r="AV158"/>
  <c r="AV159"/>
  <c r="AV160"/>
  <c r="AV161"/>
  <c r="AV162"/>
  <c r="AV163"/>
  <c r="AV164"/>
  <c r="AV165"/>
  <c r="AV166"/>
  <c r="AV167"/>
  <c r="AV168"/>
  <c r="AV169"/>
  <c r="AV170"/>
  <c r="AV171"/>
  <c r="AV172"/>
  <c r="AV173"/>
  <c r="AV174"/>
  <c r="AV175"/>
  <c r="AV176"/>
  <c r="AV177"/>
  <c r="AV178"/>
  <c r="AV179"/>
  <c r="AV180"/>
  <c r="AV181"/>
  <c r="AV182"/>
  <c r="AV183"/>
  <c r="AV184"/>
  <c r="AV185"/>
  <c r="AV186"/>
  <c r="AV187"/>
  <c r="AV188"/>
  <c r="AV189"/>
  <c r="AV190"/>
  <c r="AV191"/>
  <c r="AV192"/>
  <c r="AV193"/>
  <c r="AV194"/>
  <c r="AV195"/>
  <c r="AV196"/>
  <c r="AV197"/>
  <c r="AV198"/>
  <c r="AV199"/>
  <c r="AV200"/>
  <c r="AV201"/>
  <c r="AV202"/>
  <c r="AV203"/>
  <c r="AV204"/>
  <c r="AV205"/>
  <c r="AV206"/>
  <c r="AV207"/>
  <c r="AV208"/>
  <c r="AV209"/>
  <c r="AV210"/>
  <c r="AV211"/>
  <c r="AV212"/>
  <c r="AV213"/>
  <c r="AV214"/>
  <c r="AV215"/>
  <c r="AV216"/>
  <c r="AV217"/>
  <c r="AV218"/>
  <c r="AV219"/>
  <c r="AV220"/>
  <c r="AV221"/>
  <c r="AV222"/>
  <c r="AV223"/>
  <c r="AV224"/>
  <c r="AV225"/>
  <c r="AV226"/>
  <c r="AV227"/>
  <c r="AV228"/>
  <c r="AV229"/>
  <c r="AV230"/>
  <c r="AV231"/>
  <c r="AV232"/>
  <c r="AV233"/>
  <c r="AV234"/>
  <c r="AV235"/>
  <c r="AV236"/>
  <c r="AV237"/>
  <c r="AV238"/>
  <c r="AV239"/>
  <c r="AV240"/>
  <c r="AV241"/>
  <c r="AV242"/>
  <c r="AV243"/>
  <c r="AV244"/>
  <c r="AV245"/>
  <c r="AV246"/>
  <c r="AV247"/>
  <c r="AV248"/>
  <c r="AV249"/>
  <c r="AV250"/>
  <c r="AV251"/>
  <c r="AV252"/>
  <c r="AV253"/>
  <c r="AV254"/>
  <c r="AV255"/>
  <c r="AV256"/>
  <c r="AV257"/>
  <c r="AV258"/>
  <c r="AV259"/>
  <c r="AV260"/>
  <c r="AV261"/>
  <c r="AV262"/>
  <c r="AV263"/>
  <c r="AV264"/>
  <c r="AV265"/>
  <c r="AV266"/>
  <c r="AV14"/>
  <c r="AR15"/>
  <c r="AR16"/>
  <c r="AR17"/>
  <c r="AR18"/>
  <c r="AR19"/>
  <c r="AR20"/>
  <c r="AR21"/>
  <c r="AR22"/>
  <c r="AR23"/>
  <c r="AR24"/>
  <c r="AR25"/>
  <c r="AR26"/>
  <c r="AR27"/>
  <c r="AR28"/>
  <c r="AR29"/>
  <c r="AR30"/>
  <c r="AR31"/>
  <c r="AR32"/>
  <c r="AR33"/>
  <c r="AR34"/>
  <c r="AR35"/>
  <c r="AR36"/>
  <c r="AR37"/>
  <c r="AR38"/>
  <c r="AR39"/>
  <c r="AR40"/>
  <c r="AR41"/>
  <c r="AR42"/>
  <c r="AR43"/>
  <c r="AR44"/>
  <c r="AR45"/>
  <c r="AR46"/>
  <c r="AR47"/>
  <c r="AR48"/>
  <c r="AR49"/>
  <c r="AR50"/>
  <c r="AR51"/>
  <c r="AR52"/>
  <c r="AR53"/>
  <c r="AR54"/>
  <c r="AR55"/>
  <c r="AR56"/>
  <c r="AR57"/>
  <c r="AR58"/>
  <c r="AR59"/>
  <c r="AR60"/>
  <c r="AR61"/>
  <c r="AR62"/>
  <c r="AR63"/>
  <c r="AR64"/>
  <c r="AR65"/>
  <c r="AR66"/>
  <c r="AR67"/>
  <c r="AR68"/>
  <c r="AR69"/>
  <c r="AR70"/>
  <c r="AR71"/>
  <c r="AR72"/>
  <c r="AR73"/>
  <c r="AR74"/>
  <c r="AR75"/>
  <c r="AR76"/>
  <c r="AR77"/>
  <c r="AR78"/>
  <c r="AR79"/>
  <c r="AR80"/>
  <c r="AR81"/>
  <c r="AR82"/>
  <c r="AR83"/>
  <c r="AR84"/>
  <c r="AR85"/>
  <c r="AR86"/>
  <c r="AR87"/>
  <c r="AR88"/>
  <c r="AR89"/>
  <c r="AR90"/>
  <c r="AR91"/>
  <c r="AR92"/>
  <c r="AR93"/>
  <c r="AR94"/>
  <c r="AR95"/>
  <c r="AR96"/>
  <c r="AR97"/>
  <c r="AR98"/>
  <c r="AR99"/>
  <c r="AR100"/>
  <c r="AR101"/>
  <c r="AR102"/>
  <c r="AR103"/>
  <c r="AR104"/>
  <c r="AR105"/>
  <c r="AR106"/>
  <c r="AR107"/>
  <c r="AR108"/>
  <c r="AR109"/>
  <c r="AR110"/>
  <c r="AR111"/>
  <c r="AR112"/>
  <c r="AR113"/>
  <c r="AR114"/>
  <c r="AR115"/>
  <c r="AR116"/>
  <c r="AR117"/>
  <c r="AR118"/>
  <c r="AR119"/>
  <c r="AR120"/>
  <c r="AR121"/>
  <c r="AR122"/>
  <c r="AR123"/>
  <c r="AR124"/>
  <c r="AR125"/>
  <c r="AR126"/>
  <c r="AR127"/>
  <c r="AR128"/>
  <c r="AR129"/>
  <c r="AR130"/>
  <c r="AR131"/>
  <c r="AR132"/>
  <c r="AR133"/>
  <c r="AR134"/>
  <c r="AR135"/>
  <c r="AR136"/>
  <c r="AR137"/>
  <c r="AR138"/>
  <c r="AR139"/>
  <c r="AR140"/>
  <c r="AR141"/>
  <c r="AR142"/>
  <c r="AR143"/>
  <c r="AR144"/>
  <c r="AR145"/>
  <c r="AR146"/>
  <c r="AR147"/>
  <c r="AR148"/>
  <c r="AR149"/>
  <c r="AR150"/>
  <c r="AR151"/>
  <c r="AR152"/>
  <c r="AR153"/>
  <c r="AR154"/>
  <c r="AR155"/>
  <c r="AR156"/>
  <c r="AR157"/>
  <c r="AR158"/>
  <c r="AR159"/>
  <c r="AR160"/>
  <c r="AR161"/>
  <c r="AR162"/>
  <c r="AR163"/>
  <c r="AR164"/>
  <c r="AR165"/>
  <c r="AR166"/>
  <c r="AR167"/>
  <c r="AR168"/>
  <c r="AR169"/>
  <c r="AR170"/>
  <c r="AR171"/>
  <c r="AR172"/>
  <c r="AR173"/>
  <c r="AR174"/>
  <c r="AR175"/>
  <c r="AR176"/>
  <c r="AR177"/>
  <c r="AR178"/>
  <c r="AR179"/>
  <c r="AR180"/>
  <c r="AR181"/>
  <c r="AR182"/>
  <c r="AR183"/>
  <c r="AR184"/>
  <c r="AR185"/>
  <c r="AR186"/>
  <c r="AR187"/>
  <c r="AR188"/>
  <c r="AR189"/>
  <c r="AR190"/>
  <c r="AR191"/>
  <c r="AR192"/>
  <c r="AR193"/>
  <c r="AR194"/>
  <c r="AR195"/>
  <c r="AR196"/>
  <c r="AR197"/>
  <c r="AR198"/>
  <c r="AR199"/>
  <c r="AR200"/>
  <c r="AR201"/>
  <c r="AR202"/>
  <c r="AR203"/>
  <c r="AR204"/>
  <c r="AR205"/>
  <c r="AR206"/>
  <c r="AR207"/>
  <c r="AR208"/>
  <c r="AR209"/>
  <c r="AR210"/>
  <c r="AR211"/>
  <c r="AR212"/>
  <c r="AR213"/>
  <c r="AR214"/>
  <c r="AR215"/>
  <c r="AR216"/>
  <c r="AR217"/>
  <c r="AR218"/>
  <c r="AR219"/>
  <c r="AR220"/>
  <c r="AR221"/>
  <c r="AR222"/>
  <c r="AR223"/>
  <c r="AR224"/>
  <c r="AR225"/>
  <c r="AR226"/>
  <c r="AR227"/>
  <c r="AR228"/>
  <c r="AR229"/>
  <c r="AR230"/>
  <c r="AR231"/>
  <c r="AR232"/>
  <c r="AR233"/>
  <c r="AR234"/>
  <c r="AR235"/>
  <c r="AR236"/>
  <c r="AR237"/>
  <c r="AR238"/>
  <c r="AR239"/>
  <c r="AR240"/>
  <c r="AR241"/>
  <c r="AR242"/>
  <c r="AR243"/>
  <c r="AR244"/>
  <c r="AR245"/>
  <c r="AR246"/>
  <c r="AR247"/>
  <c r="AR248"/>
  <c r="AR249"/>
  <c r="AR250"/>
  <c r="AR251"/>
  <c r="AR252"/>
  <c r="AR253"/>
  <c r="AR254"/>
  <c r="AR255"/>
  <c r="AR256"/>
  <c r="AR257"/>
  <c r="AR258"/>
  <c r="AR259"/>
  <c r="AR260"/>
  <c r="AR261"/>
  <c r="AR262"/>
  <c r="AR263"/>
  <c r="AR264"/>
  <c r="AR265"/>
  <c r="AN265"/>
  <c r="AR14"/>
  <c r="AN15"/>
  <c r="AN16"/>
  <c r="AN17"/>
  <c r="AN18"/>
  <c r="AN19"/>
  <c r="AN20"/>
  <c r="AN21"/>
  <c r="AN22"/>
  <c r="AN23"/>
  <c r="AN24"/>
  <c r="AN25"/>
  <c r="AN26"/>
  <c r="AN27"/>
  <c r="AN28"/>
  <c r="AN29"/>
  <c r="AN30"/>
  <c r="AN31"/>
  <c r="AN32"/>
  <c r="AN33"/>
  <c r="AN34"/>
  <c r="AN35"/>
  <c r="AN36"/>
  <c r="AN37"/>
  <c r="AN38"/>
  <c r="AN39"/>
  <c r="AN40"/>
  <c r="AN41"/>
  <c r="AN42"/>
  <c r="AN43"/>
  <c r="AN44"/>
  <c r="AN45"/>
  <c r="AN46"/>
  <c r="AN47"/>
  <c r="AN48"/>
  <c r="AN49"/>
  <c r="AN50"/>
  <c r="AN51"/>
  <c r="AN52"/>
  <c r="AN53"/>
  <c r="AN54"/>
  <c r="AN55"/>
  <c r="AN56"/>
  <c r="AN57"/>
  <c r="AN58"/>
  <c r="AN59"/>
  <c r="AN60"/>
  <c r="AN61"/>
  <c r="AN62"/>
  <c r="AN63"/>
  <c r="AN64"/>
  <c r="AN65"/>
  <c r="AN66"/>
  <c r="AN67"/>
  <c r="AN68"/>
  <c r="AN69"/>
  <c r="AN70"/>
  <c r="AN71"/>
  <c r="AN72"/>
  <c r="AN73"/>
  <c r="AN74"/>
  <c r="AN75"/>
  <c r="AN76"/>
  <c r="AN77"/>
  <c r="AN78"/>
  <c r="AN79"/>
  <c r="AN80"/>
  <c r="AN81"/>
  <c r="AN82"/>
  <c r="AN83"/>
  <c r="AN84"/>
  <c r="AN85"/>
  <c r="AN86"/>
  <c r="AN87"/>
  <c r="AN88"/>
  <c r="AN89"/>
  <c r="AN90"/>
  <c r="AN91"/>
  <c r="AN92"/>
  <c r="AN93"/>
  <c r="AN94"/>
  <c r="AN95"/>
  <c r="AN96"/>
  <c r="AN97"/>
  <c r="AN98"/>
  <c r="AN99"/>
  <c r="AN100"/>
  <c r="AN101"/>
  <c r="AN102"/>
  <c r="AN103"/>
  <c r="AN104"/>
  <c r="AN105"/>
  <c r="AN106"/>
  <c r="AN107"/>
  <c r="AN108"/>
  <c r="AN109"/>
  <c r="AN110"/>
  <c r="AN111"/>
  <c r="AN112"/>
  <c r="AN113"/>
  <c r="AN114"/>
  <c r="AN115"/>
  <c r="AN116"/>
  <c r="AN117"/>
  <c r="AN118"/>
  <c r="AN119"/>
  <c r="AN120"/>
  <c r="AN121"/>
  <c r="AN122"/>
  <c r="AN123"/>
  <c r="AN124"/>
  <c r="AN125"/>
  <c r="AN126"/>
  <c r="AN127"/>
  <c r="AN128"/>
  <c r="AN129"/>
  <c r="AN130"/>
  <c r="AN131"/>
  <c r="AN132"/>
  <c r="AN133"/>
  <c r="AN134"/>
  <c r="AN135"/>
  <c r="AN136"/>
  <c r="AN137"/>
  <c r="AN138"/>
  <c r="AN139"/>
  <c r="AN140"/>
  <c r="AN141"/>
  <c r="AN142"/>
  <c r="AN143"/>
  <c r="AN144"/>
  <c r="AN145"/>
  <c r="AN146"/>
  <c r="AN147"/>
  <c r="AN148"/>
  <c r="AN149"/>
  <c r="AN150"/>
  <c r="AN151"/>
  <c r="AN152"/>
  <c r="AN153"/>
  <c r="AN154"/>
  <c r="AN155"/>
  <c r="AN156"/>
  <c r="AN157"/>
  <c r="AN158"/>
  <c r="AN159"/>
  <c r="AN160"/>
  <c r="AN161"/>
  <c r="AN162"/>
  <c r="AN163"/>
  <c r="AN164"/>
  <c r="AN165"/>
  <c r="AN166"/>
  <c r="AN167"/>
  <c r="AN168"/>
  <c r="AN169"/>
  <c r="AN170"/>
  <c r="AN171"/>
  <c r="AN172"/>
  <c r="AN173"/>
  <c r="AN174"/>
  <c r="AN175"/>
  <c r="AN176"/>
  <c r="AN177"/>
  <c r="AN178"/>
  <c r="AN179"/>
  <c r="AN180"/>
  <c r="AN181"/>
  <c r="AN182"/>
  <c r="AN183"/>
  <c r="AN184"/>
  <c r="AN185"/>
  <c r="AN186"/>
  <c r="AN187"/>
  <c r="AN188"/>
  <c r="AN189"/>
  <c r="AN190"/>
  <c r="AN191"/>
  <c r="AN192"/>
  <c r="AN193"/>
  <c r="AN194"/>
  <c r="AN195"/>
  <c r="AN196"/>
  <c r="AN197"/>
  <c r="AN198"/>
  <c r="AN199"/>
  <c r="AN200"/>
  <c r="AN201"/>
  <c r="AN202"/>
  <c r="AN203"/>
  <c r="AN204"/>
  <c r="AN205"/>
  <c r="AN206"/>
  <c r="AN207"/>
  <c r="AN208"/>
  <c r="AN209"/>
  <c r="AN210"/>
  <c r="AN211"/>
  <c r="AN212"/>
  <c r="AN213"/>
  <c r="AN214"/>
  <c r="AN215"/>
  <c r="AN216"/>
  <c r="AN217"/>
  <c r="AN218"/>
  <c r="AN219"/>
  <c r="AN220"/>
  <c r="AN221"/>
  <c r="AN222"/>
  <c r="AN223"/>
  <c r="AN224"/>
  <c r="AN225"/>
  <c r="AN226"/>
  <c r="AN227"/>
  <c r="AN228"/>
  <c r="AN229"/>
  <c r="AN230"/>
  <c r="AN231"/>
  <c r="AN232"/>
  <c r="AN233"/>
  <c r="AN234"/>
  <c r="AN235"/>
  <c r="AN236"/>
  <c r="AN237"/>
  <c r="AN238"/>
  <c r="AN239"/>
  <c r="AN240"/>
  <c r="AN241"/>
  <c r="AN242"/>
  <c r="AN243"/>
  <c r="AN244"/>
  <c r="AN245"/>
  <c r="AN246"/>
  <c r="AN247"/>
  <c r="AN248"/>
  <c r="AN249"/>
  <c r="AN250"/>
  <c r="AN251"/>
  <c r="AN252"/>
  <c r="AN253"/>
  <c r="AN254"/>
  <c r="AN255"/>
  <c r="AN256"/>
  <c r="AN257"/>
  <c r="AN258"/>
  <c r="AN259"/>
  <c r="AN260"/>
  <c r="AN261"/>
  <c r="AN262"/>
  <c r="AN263"/>
  <c r="AN264"/>
  <c r="AN14"/>
  <c r="AJ15"/>
  <c r="AJ16"/>
  <c r="AJ17"/>
  <c r="AJ18"/>
  <c r="AJ19"/>
  <c r="AJ20"/>
  <c r="AJ21"/>
  <c r="AJ22"/>
  <c r="AJ23"/>
  <c r="AJ24"/>
  <c r="AJ25"/>
  <c r="AJ26"/>
  <c r="AJ27"/>
  <c r="AJ28"/>
  <c r="AJ29"/>
  <c r="AJ30"/>
  <c r="AJ31"/>
  <c r="AJ32"/>
  <c r="AJ33"/>
  <c r="AJ34"/>
  <c r="AJ35"/>
  <c r="AJ36"/>
  <c r="AJ37"/>
  <c r="AJ38"/>
  <c r="AJ39"/>
  <c r="AJ40"/>
  <c r="AJ41"/>
  <c r="AJ42"/>
  <c r="AJ43"/>
  <c r="AJ44"/>
  <c r="AJ45"/>
  <c r="AJ46"/>
  <c r="AJ47"/>
  <c r="AJ48"/>
  <c r="AJ49"/>
  <c r="AJ50"/>
  <c r="AJ51"/>
  <c r="AJ52"/>
  <c r="AJ53"/>
  <c r="AJ54"/>
  <c r="AJ55"/>
  <c r="AJ56"/>
  <c r="AJ57"/>
  <c r="AJ58"/>
  <c r="AJ59"/>
  <c r="AJ60"/>
  <c r="AJ61"/>
  <c r="AJ62"/>
  <c r="AJ63"/>
  <c r="AJ64"/>
  <c r="AJ65"/>
  <c r="AJ66"/>
  <c r="AJ67"/>
  <c r="AJ68"/>
  <c r="AJ69"/>
  <c r="AJ70"/>
  <c r="AJ71"/>
  <c r="AJ72"/>
  <c r="AJ73"/>
  <c r="AJ74"/>
  <c r="AJ75"/>
  <c r="AJ76"/>
  <c r="AJ77"/>
  <c r="AJ78"/>
  <c r="AJ79"/>
  <c r="AJ80"/>
  <c r="AJ81"/>
  <c r="AJ82"/>
  <c r="AJ83"/>
  <c r="AJ84"/>
  <c r="AJ85"/>
  <c r="AJ86"/>
  <c r="AJ87"/>
  <c r="AJ88"/>
  <c r="AJ89"/>
  <c r="AJ90"/>
  <c r="AJ91"/>
  <c r="AJ92"/>
  <c r="AJ93"/>
  <c r="AJ94"/>
  <c r="AJ95"/>
  <c r="AJ96"/>
  <c r="AJ97"/>
  <c r="AJ98"/>
  <c r="AJ99"/>
  <c r="AJ100"/>
  <c r="AJ101"/>
  <c r="AJ102"/>
  <c r="AJ103"/>
  <c r="AJ104"/>
  <c r="AJ105"/>
  <c r="AJ106"/>
  <c r="AJ107"/>
  <c r="AJ108"/>
  <c r="AJ109"/>
  <c r="AJ110"/>
  <c r="AJ111"/>
  <c r="AJ112"/>
  <c r="AJ113"/>
  <c r="AJ114"/>
  <c r="AJ115"/>
  <c r="AJ116"/>
  <c r="AJ117"/>
  <c r="AJ118"/>
  <c r="AJ119"/>
  <c r="AJ120"/>
  <c r="AJ121"/>
  <c r="AJ122"/>
  <c r="AJ123"/>
  <c r="AJ124"/>
  <c r="AJ125"/>
  <c r="AJ126"/>
  <c r="AJ127"/>
  <c r="AJ128"/>
  <c r="AJ129"/>
  <c r="AJ130"/>
  <c r="AJ131"/>
  <c r="AJ132"/>
  <c r="AJ133"/>
  <c r="AJ134"/>
  <c r="AJ135"/>
  <c r="AJ136"/>
  <c r="AJ137"/>
  <c r="AJ138"/>
  <c r="AJ139"/>
  <c r="AJ140"/>
  <c r="AJ141"/>
  <c r="AJ142"/>
  <c r="AJ143"/>
  <c r="AJ144"/>
  <c r="AJ145"/>
  <c r="AJ146"/>
  <c r="AJ147"/>
  <c r="AJ148"/>
  <c r="AJ149"/>
  <c r="AJ150"/>
  <c r="AJ151"/>
  <c r="AJ152"/>
  <c r="AJ153"/>
  <c r="AJ154"/>
  <c r="AJ155"/>
  <c r="AJ156"/>
  <c r="AJ157"/>
  <c r="AJ158"/>
  <c r="AJ159"/>
  <c r="AJ160"/>
  <c r="AJ161"/>
  <c r="AJ162"/>
  <c r="AJ163"/>
  <c r="AJ164"/>
  <c r="AJ165"/>
  <c r="AJ166"/>
  <c r="AJ167"/>
  <c r="AJ168"/>
  <c r="AJ169"/>
  <c r="AJ170"/>
  <c r="AJ171"/>
  <c r="AJ172"/>
  <c r="AJ173"/>
  <c r="AJ174"/>
  <c r="AJ175"/>
  <c r="AJ176"/>
  <c r="AJ177"/>
  <c r="AJ178"/>
  <c r="AJ179"/>
  <c r="AJ180"/>
  <c r="AJ181"/>
  <c r="AJ182"/>
  <c r="AJ183"/>
  <c r="AJ184"/>
  <c r="AJ185"/>
  <c r="AJ186"/>
  <c r="AJ187"/>
  <c r="AJ188"/>
  <c r="AJ189"/>
  <c r="AJ190"/>
  <c r="AJ191"/>
  <c r="AJ192"/>
  <c r="AJ193"/>
  <c r="AJ194"/>
  <c r="AJ195"/>
  <c r="AJ196"/>
  <c r="AJ197"/>
  <c r="AJ198"/>
  <c r="AJ199"/>
  <c r="AJ200"/>
  <c r="AJ201"/>
  <c r="AJ202"/>
  <c r="AJ203"/>
  <c r="AJ204"/>
  <c r="AJ205"/>
  <c r="AJ206"/>
  <c r="AJ207"/>
  <c r="AJ208"/>
  <c r="AJ209"/>
  <c r="AJ210"/>
  <c r="AJ211"/>
  <c r="AJ212"/>
  <c r="AJ213"/>
  <c r="AJ214"/>
  <c r="AJ215"/>
  <c r="AJ216"/>
  <c r="AJ217"/>
  <c r="AJ218"/>
  <c r="AJ219"/>
  <c r="AJ220"/>
  <c r="AJ221"/>
  <c r="AJ222"/>
  <c r="AJ223"/>
  <c r="AJ224"/>
  <c r="AJ225"/>
  <c r="AJ226"/>
  <c r="AJ227"/>
  <c r="AJ228"/>
  <c r="AJ229"/>
  <c r="AJ230"/>
  <c r="AJ231"/>
  <c r="AJ232"/>
  <c r="AJ233"/>
  <c r="AJ234"/>
  <c r="AJ235"/>
  <c r="AJ236"/>
  <c r="AJ237"/>
  <c r="AJ238"/>
  <c r="AJ239"/>
  <c r="AJ240"/>
  <c r="AJ241"/>
  <c r="AJ242"/>
  <c r="AJ243"/>
  <c r="AJ244"/>
  <c r="AJ245"/>
  <c r="AJ246"/>
  <c r="AJ247"/>
  <c r="AJ248"/>
  <c r="AJ249"/>
  <c r="AJ250"/>
  <c r="AJ251"/>
  <c r="AJ252"/>
  <c r="AJ253"/>
  <c r="AJ254"/>
  <c r="AJ255"/>
  <c r="AJ256"/>
  <c r="AJ257"/>
  <c r="AJ258"/>
  <c r="AJ259"/>
  <c r="AJ260"/>
  <c r="AJ261"/>
  <c r="AJ262"/>
  <c r="AJ263"/>
  <c r="AJ264"/>
  <c r="AJ265"/>
  <c r="AJ14"/>
  <c r="AF15"/>
  <c r="AF16"/>
  <c r="AF17"/>
  <c r="AF18"/>
  <c r="AF19"/>
  <c r="AF20"/>
  <c r="AF21"/>
  <c r="AF22"/>
  <c r="AF23"/>
  <c r="AF24"/>
  <c r="AF25"/>
  <c r="AF26"/>
  <c r="AF27"/>
  <c r="AF28"/>
  <c r="AF29"/>
  <c r="AF30"/>
  <c r="AF31"/>
  <c r="AF32"/>
  <c r="AF33"/>
  <c r="AF34"/>
  <c r="AF35"/>
  <c r="AF36"/>
  <c r="AF37"/>
  <c r="AF38"/>
  <c r="AF39"/>
  <c r="AF40"/>
  <c r="AF41"/>
  <c r="AF42"/>
  <c r="AF43"/>
  <c r="AF44"/>
  <c r="AF45"/>
  <c r="AF46"/>
  <c r="AF47"/>
  <c r="AF48"/>
  <c r="AF49"/>
  <c r="AF50"/>
  <c r="AF51"/>
  <c r="AF52"/>
  <c r="AF53"/>
  <c r="AF54"/>
  <c r="AF55"/>
  <c r="AF56"/>
  <c r="AF57"/>
  <c r="AF58"/>
  <c r="AF59"/>
  <c r="AF60"/>
  <c r="AF61"/>
  <c r="AF62"/>
  <c r="AF63"/>
  <c r="AF64"/>
  <c r="AF65"/>
  <c r="AF66"/>
  <c r="AF67"/>
  <c r="AF68"/>
  <c r="AF69"/>
  <c r="AF70"/>
  <c r="AF71"/>
  <c r="AF72"/>
  <c r="AF73"/>
  <c r="AF74"/>
  <c r="AF75"/>
  <c r="AF76"/>
  <c r="AF77"/>
  <c r="AF78"/>
  <c r="AF79"/>
  <c r="AF80"/>
  <c r="AF81"/>
  <c r="AF82"/>
  <c r="AF83"/>
  <c r="AF84"/>
  <c r="AF85"/>
  <c r="AF86"/>
  <c r="AF87"/>
  <c r="AF88"/>
  <c r="AF89"/>
  <c r="AF90"/>
  <c r="AF91"/>
  <c r="AF92"/>
  <c r="AF93"/>
  <c r="AF94"/>
  <c r="AF95"/>
  <c r="AF96"/>
  <c r="AF97"/>
  <c r="AF98"/>
  <c r="AF99"/>
  <c r="AF100"/>
  <c r="AF101"/>
  <c r="AF102"/>
  <c r="AF103"/>
  <c r="AF104"/>
  <c r="AF105"/>
  <c r="AF106"/>
  <c r="AF107"/>
  <c r="AF108"/>
  <c r="AF109"/>
  <c r="AF110"/>
  <c r="AF111"/>
  <c r="AF112"/>
  <c r="AF113"/>
  <c r="AF114"/>
  <c r="AF115"/>
  <c r="AF116"/>
  <c r="AF117"/>
  <c r="AF118"/>
  <c r="AF119"/>
  <c r="AF120"/>
  <c r="AF121"/>
  <c r="AF122"/>
  <c r="AF123"/>
  <c r="AF124"/>
  <c r="AF125"/>
  <c r="AF126"/>
  <c r="AF127"/>
  <c r="AF128"/>
  <c r="AF129"/>
  <c r="AF130"/>
  <c r="AF131"/>
  <c r="AF132"/>
  <c r="AF133"/>
  <c r="AF134"/>
  <c r="AF135"/>
  <c r="AF136"/>
  <c r="AF137"/>
  <c r="AF138"/>
  <c r="AF139"/>
  <c r="AF140"/>
  <c r="AF141"/>
  <c r="AF142"/>
  <c r="AF143"/>
  <c r="AF144"/>
  <c r="AF145"/>
  <c r="AF146"/>
  <c r="AF147"/>
  <c r="AF148"/>
  <c r="AF149"/>
  <c r="AF150"/>
  <c r="AF151"/>
  <c r="AF152"/>
  <c r="AF153"/>
  <c r="AF154"/>
  <c r="AF155"/>
  <c r="AF156"/>
  <c r="AF157"/>
  <c r="AF158"/>
  <c r="AF159"/>
  <c r="AF160"/>
  <c r="AF161"/>
  <c r="AF162"/>
  <c r="AF163"/>
  <c r="AF164"/>
  <c r="AF165"/>
  <c r="AF166"/>
  <c r="AF167"/>
  <c r="AF168"/>
  <c r="AF169"/>
  <c r="AF170"/>
  <c r="AF171"/>
  <c r="AF172"/>
  <c r="AF173"/>
  <c r="AF174"/>
  <c r="AF175"/>
  <c r="AF176"/>
  <c r="AF177"/>
  <c r="AF178"/>
  <c r="AF179"/>
  <c r="AF180"/>
  <c r="AF181"/>
  <c r="AF182"/>
  <c r="AF183"/>
  <c r="AF184"/>
  <c r="AF185"/>
  <c r="AF186"/>
  <c r="AF187"/>
  <c r="AF188"/>
  <c r="AF189"/>
  <c r="AF190"/>
  <c r="AF191"/>
  <c r="AF192"/>
  <c r="AF193"/>
  <c r="AF194"/>
  <c r="AF195"/>
  <c r="AF196"/>
  <c r="AF197"/>
  <c r="AF198"/>
  <c r="AF199"/>
  <c r="AF200"/>
  <c r="AF201"/>
  <c r="AF202"/>
  <c r="AF203"/>
  <c r="AF204"/>
  <c r="AF205"/>
  <c r="AF206"/>
  <c r="AF207"/>
  <c r="AF208"/>
  <c r="AF209"/>
  <c r="AF210"/>
  <c r="AF211"/>
  <c r="AF212"/>
  <c r="AF213"/>
  <c r="AF214"/>
  <c r="AF215"/>
  <c r="AF216"/>
  <c r="AF217"/>
  <c r="AF218"/>
  <c r="AF219"/>
  <c r="AF220"/>
  <c r="AF221"/>
  <c r="AF222"/>
  <c r="AF223"/>
  <c r="AF224"/>
  <c r="AF225"/>
  <c r="AF226"/>
  <c r="AF227"/>
  <c r="AF228"/>
  <c r="AF229"/>
  <c r="AF230"/>
  <c r="AF231"/>
  <c r="AF232"/>
  <c r="AF233"/>
  <c r="AF234"/>
  <c r="AF235"/>
  <c r="AF236"/>
  <c r="AF237"/>
  <c r="AF238"/>
  <c r="AF239"/>
  <c r="AF240"/>
  <c r="AF241"/>
  <c r="AF242"/>
  <c r="AF243"/>
  <c r="AF244"/>
  <c r="AF245"/>
  <c r="AF246"/>
  <c r="AF247"/>
  <c r="AF248"/>
  <c r="AF249"/>
  <c r="AF250"/>
  <c r="AF251"/>
  <c r="AF252"/>
  <c r="AF253"/>
  <c r="AF254"/>
  <c r="AF255"/>
  <c r="AF256"/>
  <c r="AF257"/>
  <c r="AF258"/>
  <c r="AF259"/>
  <c r="AF260"/>
  <c r="AF261"/>
  <c r="AF262"/>
  <c r="AF263"/>
  <c r="AF264"/>
  <c r="AF14"/>
  <c r="AB15"/>
  <c r="AB16"/>
  <c r="AB17"/>
  <c r="AB18"/>
  <c r="AB19"/>
  <c r="AB20"/>
  <c r="AB21"/>
  <c r="AB22"/>
  <c r="AB23"/>
  <c r="AB24"/>
  <c r="AB25"/>
  <c r="AB26"/>
  <c r="AB27"/>
  <c r="AB28"/>
  <c r="AB29"/>
  <c r="AB30"/>
  <c r="AB31"/>
  <c r="AB32"/>
  <c r="AB33"/>
  <c r="AB34"/>
  <c r="AB35"/>
  <c r="AB36"/>
  <c r="AB37"/>
  <c r="AB38"/>
  <c r="AB39"/>
  <c r="AB40"/>
  <c r="AB41"/>
  <c r="AB42"/>
  <c r="AB43"/>
  <c r="AB44"/>
  <c r="AB45"/>
  <c r="AB46"/>
  <c r="AB47"/>
  <c r="AB48"/>
  <c r="AB49"/>
  <c r="AB50"/>
  <c r="AB51"/>
  <c r="AB52"/>
  <c r="AB53"/>
  <c r="AB54"/>
  <c r="AB55"/>
  <c r="AB56"/>
  <c r="AB57"/>
  <c r="AB58"/>
  <c r="AB59"/>
  <c r="AB60"/>
  <c r="AB61"/>
  <c r="AB62"/>
  <c r="AB63"/>
  <c r="AB64"/>
  <c r="AB65"/>
  <c r="AB66"/>
  <c r="AB67"/>
  <c r="AB68"/>
  <c r="AB69"/>
  <c r="AB70"/>
  <c r="AB71"/>
  <c r="AB72"/>
  <c r="AB73"/>
  <c r="AB74"/>
  <c r="AB75"/>
  <c r="AB76"/>
  <c r="AB77"/>
  <c r="AB78"/>
  <c r="AB79"/>
  <c r="AB80"/>
  <c r="AB81"/>
  <c r="AB82"/>
  <c r="AB83"/>
  <c r="AB84"/>
  <c r="AB85"/>
  <c r="AB86"/>
  <c r="AB87"/>
  <c r="AB88"/>
  <c r="AB89"/>
  <c r="AB90"/>
  <c r="AB91"/>
  <c r="AB92"/>
  <c r="AB93"/>
  <c r="AB94"/>
  <c r="AB95"/>
  <c r="AB96"/>
  <c r="AB97"/>
  <c r="AB98"/>
  <c r="AB99"/>
  <c r="AB100"/>
  <c r="AB101"/>
  <c r="AB102"/>
  <c r="AB103"/>
  <c r="AB104"/>
  <c r="AB105"/>
  <c r="AB106"/>
  <c r="AB107"/>
  <c r="AB108"/>
  <c r="AB109"/>
  <c r="AB110"/>
  <c r="AB111"/>
  <c r="AB112"/>
  <c r="AB113"/>
  <c r="AB114"/>
  <c r="AB115"/>
  <c r="AB116"/>
  <c r="AB117"/>
  <c r="AB118"/>
  <c r="AB119"/>
  <c r="AB120"/>
  <c r="AB121"/>
  <c r="AB122"/>
  <c r="AB123"/>
  <c r="AB124"/>
  <c r="AB125"/>
  <c r="AB126"/>
  <c r="AB127"/>
  <c r="AB128"/>
  <c r="AB129"/>
  <c r="AB130"/>
  <c r="AB131"/>
  <c r="AB132"/>
  <c r="AB133"/>
  <c r="AB134"/>
  <c r="AB135"/>
  <c r="AB136"/>
  <c r="AB137"/>
  <c r="AB138"/>
  <c r="AB139"/>
  <c r="AB140"/>
  <c r="AB141"/>
  <c r="AB142"/>
  <c r="AB143"/>
  <c r="AB144"/>
  <c r="AB145"/>
  <c r="AB146"/>
  <c r="AB147"/>
  <c r="AB148"/>
  <c r="AB149"/>
  <c r="AB150"/>
  <c r="AB151"/>
  <c r="AB152"/>
  <c r="AB153"/>
  <c r="AB154"/>
  <c r="AB155"/>
  <c r="AB156"/>
  <c r="AB157"/>
  <c r="AB158"/>
  <c r="AB159"/>
  <c r="AB160"/>
  <c r="AB161"/>
  <c r="AB162"/>
  <c r="AB163"/>
  <c r="AB164"/>
  <c r="AB165"/>
  <c r="AB166"/>
  <c r="AB167"/>
  <c r="AB168"/>
  <c r="AB169"/>
  <c r="AB170"/>
  <c r="AB171"/>
  <c r="AB172"/>
  <c r="AB173"/>
  <c r="AB174"/>
  <c r="AB175"/>
  <c r="AB176"/>
  <c r="AB177"/>
  <c r="AB178"/>
  <c r="AB179"/>
  <c r="AB180"/>
  <c r="AB181"/>
  <c r="AB182"/>
  <c r="AB183"/>
  <c r="AB184"/>
  <c r="AB185"/>
  <c r="AB186"/>
  <c r="AB187"/>
  <c r="AB188"/>
  <c r="AB189"/>
  <c r="AB190"/>
  <c r="AB191"/>
  <c r="AB192"/>
  <c r="AB193"/>
  <c r="AB194"/>
  <c r="AB195"/>
  <c r="AB196"/>
  <c r="AB197"/>
  <c r="AB198"/>
  <c r="AB199"/>
  <c r="AB200"/>
  <c r="AB201"/>
  <c r="AB202"/>
  <c r="AB203"/>
  <c r="AB204"/>
  <c r="AB205"/>
  <c r="AB206"/>
  <c r="AB207"/>
  <c r="AB208"/>
  <c r="AB209"/>
  <c r="AB210"/>
  <c r="AB211"/>
  <c r="AB212"/>
  <c r="AB213"/>
  <c r="AB214"/>
  <c r="AB215"/>
  <c r="AB216"/>
  <c r="AB217"/>
  <c r="AB218"/>
  <c r="AB219"/>
  <c r="AB220"/>
  <c r="AB221"/>
  <c r="AB222"/>
  <c r="AB223"/>
  <c r="AB224"/>
  <c r="AB225"/>
  <c r="AB226"/>
  <c r="AB227"/>
  <c r="AB228"/>
  <c r="AB229"/>
  <c r="AB230"/>
  <c r="AB231"/>
  <c r="AB232"/>
  <c r="AB233"/>
  <c r="AB234"/>
  <c r="AB235"/>
  <c r="AB236"/>
  <c r="AB237"/>
  <c r="AB238"/>
  <c r="AB239"/>
  <c r="AB240"/>
  <c r="AB241"/>
  <c r="AB242"/>
  <c r="AB243"/>
  <c r="AB244"/>
  <c r="AB245"/>
  <c r="AB246"/>
  <c r="AB247"/>
  <c r="AB248"/>
  <c r="AB249"/>
  <c r="AB250"/>
  <c r="AB251"/>
  <c r="AB252"/>
  <c r="AB253"/>
  <c r="AB254"/>
  <c r="AB255"/>
  <c r="AB256"/>
  <c r="AB257"/>
  <c r="AB258"/>
  <c r="AB259"/>
  <c r="AB260"/>
  <c r="AB261"/>
  <c r="AB262"/>
  <c r="AB263"/>
  <c r="AB264"/>
  <c r="AB265"/>
  <c r="AB14"/>
  <c r="X17"/>
  <c r="X15"/>
  <c r="X16"/>
  <c r="X18"/>
  <c r="X19"/>
  <c r="X20"/>
  <c r="X21"/>
  <c r="X22"/>
  <c r="X23"/>
  <c r="X24"/>
  <c r="X25"/>
  <c r="X26"/>
  <c r="X27"/>
  <c r="X28"/>
  <c r="X29"/>
  <c r="X30"/>
  <c r="X31"/>
  <c r="X32"/>
  <c r="X33"/>
  <c r="X34"/>
  <c r="X35"/>
  <c r="X36"/>
  <c r="X37"/>
  <c r="X38"/>
  <c r="X39"/>
  <c r="X40"/>
  <c r="X41"/>
  <c r="X42"/>
  <c r="X43"/>
  <c r="X44"/>
  <c r="X45"/>
  <c r="X46"/>
  <c r="X47"/>
  <c r="X48"/>
  <c r="X49"/>
  <c r="X50"/>
  <c r="X51"/>
  <c r="X52"/>
  <c r="X53"/>
  <c r="X54"/>
  <c r="X55"/>
  <c r="X56"/>
  <c r="X57"/>
  <c r="X58"/>
  <c r="X59"/>
  <c r="X60"/>
  <c r="X61"/>
  <c r="X62"/>
  <c r="X63"/>
  <c r="X64"/>
  <c r="X65"/>
  <c r="X66"/>
  <c r="X67"/>
  <c r="X68"/>
  <c r="X69"/>
  <c r="X70"/>
  <c r="X71"/>
  <c r="X72"/>
  <c r="X73"/>
  <c r="X74"/>
  <c r="X75"/>
  <c r="X76"/>
  <c r="X77"/>
  <c r="X78"/>
  <c r="X79"/>
  <c r="X80"/>
  <c r="X81"/>
  <c r="X82"/>
  <c r="X83"/>
  <c r="X84"/>
  <c r="X85"/>
  <c r="X86"/>
  <c r="X87"/>
  <c r="X88"/>
  <c r="X89"/>
  <c r="X90"/>
  <c r="X91"/>
  <c r="X92"/>
  <c r="X93"/>
  <c r="X94"/>
  <c r="X95"/>
  <c r="X96"/>
  <c r="X97"/>
  <c r="X98"/>
  <c r="X99"/>
  <c r="X100"/>
  <c r="X101"/>
  <c r="X102"/>
  <c r="X103"/>
  <c r="X104"/>
  <c r="X105"/>
  <c r="X106"/>
  <c r="X107"/>
  <c r="X108"/>
  <c r="X109"/>
  <c r="X110"/>
  <c r="X111"/>
  <c r="X112"/>
  <c r="X113"/>
  <c r="X114"/>
  <c r="X115"/>
  <c r="X116"/>
  <c r="X117"/>
  <c r="X118"/>
  <c r="X119"/>
  <c r="X120"/>
  <c r="X121"/>
  <c r="X122"/>
  <c r="X123"/>
  <c r="X124"/>
  <c r="X125"/>
  <c r="X126"/>
  <c r="X127"/>
  <c r="X128"/>
  <c r="X129"/>
  <c r="X130"/>
  <c r="X131"/>
  <c r="X132"/>
  <c r="X133"/>
  <c r="X134"/>
  <c r="X135"/>
  <c r="X136"/>
  <c r="X137"/>
  <c r="X138"/>
  <c r="X139"/>
  <c r="X140"/>
  <c r="X141"/>
  <c r="X142"/>
  <c r="X143"/>
  <c r="X144"/>
  <c r="X145"/>
  <c r="X146"/>
  <c r="X147"/>
  <c r="X148"/>
  <c r="X149"/>
  <c r="X150"/>
  <c r="X151"/>
  <c r="X152"/>
  <c r="X153"/>
  <c r="X154"/>
  <c r="X155"/>
  <c r="X156"/>
  <c r="X157"/>
  <c r="X158"/>
  <c r="X159"/>
  <c r="X160"/>
  <c r="X161"/>
  <c r="X162"/>
  <c r="X163"/>
  <c r="X164"/>
  <c r="X165"/>
  <c r="X166"/>
  <c r="X167"/>
  <c r="X168"/>
  <c r="X169"/>
  <c r="X170"/>
  <c r="X171"/>
  <c r="X172"/>
  <c r="X173"/>
  <c r="X174"/>
  <c r="X175"/>
  <c r="X176"/>
  <c r="X177"/>
  <c r="X178"/>
  <c r="X179"/>
  <c r="X180"/>
  <c r="X181"/>
  <c r="X182"/>
  <c r="X183"/>
  <c r="X184"/>
  <c r="X185"/>
  <c r="X186"/>
  <c r="X187"/>
  <c r="X188"/>
  <c r="X189"/>
  <c r="X190"/>
  <c r="X191"/>
  <c r="X192"/>
  <c r="X193"/>
  <c r="X194"/>
  <c r="X195"/>
  <c r="X196"/>
  <c r="X197"/>
  <c r="X198"/>
  <c r="X199"/>
  <c r="X200"/>
  <c r="X201"/>
  <c r="X202"/>
  <c r="X203"/>
  <c r="X204"/>
  <c r="X205"/>
  <c r="X206"/>
  <c r="X207"/>
  <c r="X208"/>
  <c r="X209"/>
  <c r="X210"/>
  <c r="X211"/>
  <c r="X212"/>
  <c r="X213"/>
  <c r="X214"/>
  <c r="X215"/>
  <c r="X216"/>
  <c r="X217"/>
  <c r="X218"/>
  <c r="X219"/>
  <c r="X220"/>
  <c r="X221"/>
  <c r="X222"/>
  <c r="X223"/>
  <c r="X224"/>
  <c r="X225"/>
  <c r="X226"/>
  <c r="X227"/>
  <c r="X228"/>
  <c r="X229"/>
  <c r="X230"/>
  <c r="X231"/>
  <c r="X232"/>
  <c r="X233"/>
  <c r="X234"/>
  <c r="X235"/>
  <c r="X236"/>
  <c r="X237"/>
  <c r="X238"/>
  <c r="X239"/>
  <c r="X240"/>
  <c r="X241"/>
  <c r="X242"/>
  <c r="X243"/>
  <c r="X244"/>
  <c r="X245"/>
  <c r="X246"/>
  <c r="X247"/>
  <c r="X248"/>
  <c r="X249"/>
  <c r="X250"/>
  <c r="X251"/>
  <c r="X252"/>
  <c r="X253"/>
  <c r="X254"/>
  <c r="X255"/>
  <c r="X256"/>
  <c r="X257"/>
  <c r="X258"/>
  <c r="X259"/>
  <c r="X260"/>
  <c r="X261"/>
  <c r="X262"/>
  <c r="X263"/>
  <c r="X264"/>
  <c r="X14"/>
  <c r="T15"/>
  <c r="T16"/>
  <c r="T17"/>
  <c r="T18"/>
  <c r="T19"/>
  <c r="T20"/>
  <c r="T21"/>
  <c r="T22"/>
  <c r="T23"/>
  <c r="T24"/>
  <c r="T25"/>
  <c r="T26"/>
  <c r="T27"/>
  <c r="T28"/>
  <c r="T29"/>
  <c r="T30"/>
  <c r="T31"/>
  <c r="T32"/>
  <c r="T33"/>
  <c r="T34"/>
  <c r="T35"/>
  <c r="T36"/>
  <c r="T37"/>
  <c r="T38"/>
  <c r="T39"/>
  <c r="T40"/>
  <c r="T41"/>
  <c r="T42"/>
  <c r="T43"/>
  <c r="T44"/>
  <c r="T45"/>
  <c r="T46"/>
  <c r="T47"/>
  <c r="T48"/>
  <c r="T49"/>
  <c r="T50"/>
  <c r="T51"/>
  <c r="T52"/>
  <c r="T53"/>
  <c r="T54"/>
  <c r="T55"/>
  <c r="T56"/>
  <c r="T57"/>
  <c r="T58"/>
  <c r="T59"/>
  <c r="T60"/>
  <c r="T61"/>
  <c r="T62"/>
  <c r="T63"/>
  <c r="T64"/>
  <c r="T65"/>
  <c r="T66"/>
  <c r="T67"/>
  <c r="T68"/>
  <c r="T69"/>
  <c r="T70"/>
  <c r="T71"/>
  <c r="T72"/>
  <c r="T73"/>
  <c r="T74"/>
  <c r="T75"/>
  <c r="T76"/>
  <c r="T77"/>
  <c r="T78"/>
  <c r="T79"/>
  <c r="T80"/>
  <c r="T81"/>
  <c r="T82"/>
  <c r="T83"/>
  <c r="T84"/>
  <c r="T85"/>
  <c r="T86"/>
  <c r="T87"/>
  <c r="T88"/>
  <c r="T89"/>
  <c r="T90"/>
  <c r="T91"/>
  <c r="T92"/>
  <c r="T93"/>
  <c r="T94"/>
  <c r="T95"/>
  <c r="T96"/>
  <c r="T97"/>
  <c r="T98"/>
  <c r="T99"/>
  <c r="T100"/>
  <c r="T101"/>
  <c r="T102"/>
  <c r="T103"/>
  <c r="T104"/>
  <c r="T105"/>
  <c r="T106"/>
  <c r="T107"/>
  <c r="T108"/>
  <c r="T109"/>
  <c r="T110"/>
  <c r="T111"/>
  <c r="T112"/>
  <c r="T113"/>
  <c r="T114"/>
  <c r="T115"/>
  <c r="T116"/>
  <c r="T117"/>
  <c r="T118"/>
  <c r="T119"/>
  <c r="T120"/>
  <c r="T121"/>
  <c r="T122"/>
  <c r="T123"/>
  <c r="T124"/>
  <c r="T125"/>
  <c r="T126"/>
  <c r="T127"/>
  <c r="T128"/>
  <c r="T129"/>
  <c r="T130"/>
  <c r="T131"/>
  <c r="T132"/>
  <c r="T133"/>
  <c r="T134"/>
  <c r="T135"/>
  <c r="T136"/>
  <c r="T137"/>
  <c r="T138"/>
  <c r="T139"/>
  <c r="T140"/>
  <c r="T141"/>
  <c r="T142"/>
  <c r="T143"/>
  <c r="T144"/>
  <c r="T145"/>
  <c r="T146"/>
  <c r="T147"/>
  <c r="T148"/>
  <c r="T149"/>
  <c r="T150"/>
  <c r="T151"/>
  <c r="T152"/>
  <c r="T153"/>
  <c r="T154"/>
  <c r="T155"/>
  <c r="T156"/>
  <c r="T157"/>
  <c r="T158"/>
  <c r="T159"/>
  <c r="T160"/>
  <c r="T161"/>
  <c r="T162"/>
  <c r="T163"/>
  <c r="T164"/>
  <c r="T165"/>
  <c r="T166"/>
  <c r="T167"/>
  <c r="T168"/>
  <c r="T169"/>
  <c r="T170"/>
  <c r="T171"/>
  <c r="T172"/>
  <c r="T173"/>
  <c r="T174"/>
  <c r="T175"/>
  <c r="T176"/>
  <c r="T177"/>
  <c r="T178"/>
  <c r="T179"/>
  <c r="T180"/>
  <c r="T181"/>
  <c r="T182"/>
  <c r="T183"/>
  <c r="T184"/>
  <c r="T185"/>
  <c r="T186"/>
  <c r="T187"/>
  <c r="T188"/>
  <c r="T189"/>
  <c r="T190"/>
  <c r="T191"/>
  <c r="T192"/>
  <c r="T193"/>
  <c r="T194"/>
  <c r="T195"/>
  <c r="T196"/>
  <c r="T197"/>
  <c r="T198"/>
  <c r="T199"/>
  <c r="T200"/>
  <c r="T201"/>
  <c r="T202"/>
  <c r="T203"/>
  <c r="T204"/>
  <c r="T205"/>
  <c r="T206"/>
  <c r="T207"/>
  <c r="T208"/>
  <c r="T209"/>
  <c r="T210"/>
  <c r="T211"/>
  <c r="T212"/>
  <c r="T213"/>
  <c r="T214"/>
  <c r="T215"/>
  <c r="T216"/>
  <c r="T217"/>
  <c r="T218"/>
  <c r="T219"/>
  <c r="T220"/>
  <c r="T221"/>
  <c r="T222"/>
  <c r="T223"/>
  <c r="T224"/>
  <c r="T225"/>
  <c r="T226"/>
  <c r="T227"/>
  <c r="T228"/>
  <c r="T229"/>
  <c r="T230"/>
  <c r="T231"/>
  <c r="T232"/>
  <c r="T233"/>
  <c r="T234"/>
  <c r="T235"/>
  <c r="T236"/>
  <c r="T237"/>
  <c r="T238"/>
  <c r="T239"/>
  <c r="T240"/>
  <c r="T241"/>
  <c r="T242"/>
  <c r="T243"/>
  <c r="T244"/>
  <c r="T245"/>
  <c r="T246"/>
  <c r="T247"/>
  <c r="T248"/>
  <c r="T249"/>
  <c r="T250"/>
  <c r="T251"/>
  <c r="T252"/>
  <c r="T253"/>
  <c r="T254"/>
  <c r="T255"/>
  <c r="T256"/>
  <c r="T257"/>
  <c r="T258"/>
  <c r="T259"/>
  <c r="T260"/>
  <c r="T261"/>
  <c r="T262"/>
  <c r="T263"/>
  <c r="T264"/>
  <c r="T265"/>
  <c r="T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5"/>
  <c r="P36"/>
  <c r="P37"/>
  <c r="P38"/>
  <c r="P39"/>
  <c r="P40"/>
  <c r="P41"/>
  <c r="P42"/>
  <c r="P43"/>
  <c r="P44"/>
  <c r="P45"/>
  <c r="P46"/>
  <c r="P47"/>
  <c r="P48"/>
  <c r="P49"/>
  <c r="P50"/>
  <c r="P51"/>
  <c r="P52"/>
  <c r="P53"/>
  <c r="P54"/>
  <c r="P55"/>
  <c r="P56"/>
  <c r="P57"/>
  <c r="P58"/>
  <c r="P59"/>
  <c r="P60"/>
  <c r="P61"/>
  <c r="P62"/>
  <c r="P63"/>
  <c r="P64"/>
  <c r="P65"/>
  <c r="P66"/>
  <c r="P67"/>
  <c r="P68"/>
  <c r="P69"/>
  <c r="P70"/>
  <c r="P71"/>
  <c r="P72"/>
  <c r="P73"/>
  <c r="P74"/>
  <c r="P75"/>
  <c r="P76"/>
  <c r="P77"/>
  <c r="P78"/>
  <c r="P79"/>
  <c r="P80"/>
  <c r="P81"/>
  <c r="P82"/>
  <c r="P83"/>
  <c r="P84"/>
  <c r="P85"/>
  <c r="P86"/>
  <c r="P87"/>
  <c r="P88"/>
  <c r="P89"/>
  <c r="P90"/>
  <c r="P91"/>
  <c r="P92"/>
  <c r="P93"/>
  <c r="P94"/>
  <c r="P95"/>
  <c r="P96"/>
  <c r="P97"/>
  <c r="P98"/>
  <c r="P99"/>
  <c r="P100"/>
  <c r="P101"/>
  <c r="P102"/>
  <c r="P103"/>
  <c r="P104"/>
  <c r="P105"/>
  <c r="P106"/>
  <c r="P107"/>
  <c r="P108"/>
  <c r="P109"/>
  <c r="P110"/>
  <c r="P111"/>
  <c r="P112"/>
  <c r="P113"/>
  <c r="P114"/>
  <c r="P115"/>
  <c r="P116"/>
  <c r="P117"/>
  <c r="P118"/>
  <c r="P119"/>
  <c r="P120"/>
  <c r="P121"/>
  <c r="P122"/>
  <c r="P123"/>
  <c r="P124"/>
  <c r="P125"/>
  <c r="P126"/>
  <c r="P127"/>
  <c r="P128"/>
  <c r="P129"/>
  <c r="P130"/>
  <c r="P131"/>
  <c r="P132"/>
  <c r="P133"/>
  <c r="P134"/>
  <c r="P135"/>
  <c r="P136"/>
  <c r="P137"/>
  <c r="P138"/>
  <c r="P139"/>
  <c r="P140"/>
  <c r="P141"/>
  <c r="P142"/>
  <c r="P143"/>
  <c r="P144"/>
  <c r="P145"/>
  <c r="P146"/>
  <c r="P147"/>
  <c r="P148"/>
  <c r="P149"/>
  <c r="P150"/>
  <c r="P151"/>
  <c r="P152"/>
  <c r="P153"/>
  <c r="P154"/>
  <c r="P155"/>
  <c r="P156"/>
  <c r="P157"/>
  <c r="P158"/>
  <c r="P159"/>
  <c r="P160"/>
  <c r="P161"/>
  <c r="P162"/>
  <c r="P163"/>
  <c r="P164"/>
  <c r="P165"/>
  <c r="P166"/>
  <c r="P167"/>
  <c r="P168"/>
  <c r="P169"/>
  <c r="P170"/>
  <c r="P171"/>
  <c r="P172"/>
  <c r="P173"/>
  <c r="P174"/>
  <c r="P175"/>
  <c r="P176"/>
  <c r="P177"/>
  <c r="P178"/>
  <c r="P179"/>
  <c r="P180"/>
  <c r="P181"/>
  <c r="P182"/>
  <c r="P183"/>
  <c r="P184"/>
  <c r="P185"/>
  <c r="P186"/>
  <c r="P187"/>
  <c r="P188"/>
  <c r="P189"/>
  <c r="P190"/>
  <c r="P191"/>
  <c r="P192"/>
  <c r="P193"/>
  <c r="P194"/>
  <c r="P195"/>
  <c r="P196"/>
  <c r="P197"/>
  <c r="P198"/>
  <c r="P199"/>
  <c r="P200"/>
  <c r="P201"/>
  <c r="P202"/>
  <c r="P203"/>
  <c r="P204"/>
  <c r="P205"/>
  <c r="P206"/>
  <c r="P207"/>
  <c r="P208"/>
  <c r="P209"/>
  <c r="P210"/>
  <c r="P211"/>
  <c r="P212"/>
  <c r="P213"/>
  <c r="P214"/>
  <c r="P215"/>
  <c r="P216"/>
  <c r="P217"/>
  <c r="P218"/>
  <c r="P219"/>
  <c r="P220"/>
  <c r="P221"/>
  <c r="P222"/>
  <c r="P223"/>
  <c r="P224"/>
  <c r="P225"/>
  <c r="P226"/>
  <c r="P227"/>
  <c r="P228"/>
  <c r="P229"/>
  <c r="P230"/>
  <c r="P231"/>
  <c r="P232"/>
  <c r="P233"/>
  <c r="P234"/>
  <c r="P235"/>
  <c r="P236"/>
  <c r="P237"/>
  <c r="P238"/>
  <c r="P239"/>
  <c r="P240"/>
  <c r="P241"/>
  <c r="P242"/>
  <c r="P243"/>
  <c r="P244"/>
  <c r="P245"/>
  <c r="P246"/>
  <c r="P247"/>
  <c r="P248"/>
  <c r="P249"/>
  <c r="P250"/>
  <c r="P251"/>
  <c r="P252"/>
  <c r="P253"/>
  <c r="P254"/>
  <c r="P255"/>
  <c r="P256"/>
  <c r="P257"/>
  <c r="P258"/>
  <c r="P259"/>
  <c r="P260"/>
  <c r="P261"/>
  <c r="P262"/>
  <c r="P263"/>
  <c r="P264"/>
  <c r="P265"/>
  <c r="P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09"/>
  <c r="H210"/>
  <c r="H211"/>
  <c r="H212"/>
  <c r="H213"/>
  <c r="H214"/>
  <c r="H215"/>
  <c r="H216"/>
  <c r="H217"/>
  <c r="H218"/>
  <c r="H219"/>
  <c r="H220"/>
  <c r="H221"/>
  <c r="H222"/>
  <c r="H223"/>
  <c r="H224"/>
  <c r="H225"/>
  <c r="H226"/>
  <c r="H227"/>
  <c r="H228"/>
  <c r="H229"/>
  <c r="H230"/>
  <c r="H231"/>
  <c r="H232"/>
  <c r="H233"/>
  <c r="H234"/>
  <c r="H235"/>
  <c r="H236"/>
  <c r="H237"/>
  <c r="H238"/>
  <c r="H239"/>
  <c r="H240"/>
  <c r="H241"/>
  <c r="H242"/>
  <c r="H243"/>
  <c r="H244"/>
  <c r="H245"/>
  <c r="H246"/>
  <c r="H247"/>
  <c r="H248"/>
  <c r="H249"/>
  <c r="H250"/>
  <c r="H251"/>
  <c r="H252"/>
  <c r="H253"/>
  <c r="H254"/>
  <c r="H255"/>
  <c r="H256"/>
  <c r="H257"/>
  <c r="H258"/>
  <c r="H259"/>
  <c r="H260"/>
  <c r="H261"/>
  <c r="H262"/>
  <c r="H263"/>
  <c r="H264"/>
  <c r="H265"/>
  <c r="H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83"/>
  <c r="D184"/>
  <c r="D185"/>
  <c r="D186"/>
  <c r="D187"/>
  <c r="D188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D210"/>
  <c r="D211"/>
  <c r="D212"/>
  <c r="D213"/>
  <c r="D214"/>
  <c r="D215"/>
  <c r="D216"/>
  <c r="D217"/>
  <c r="D218"/>
  <c r="D219"/>
  <c r="D220"/>
  <c r="D221"/>
  <c r="D222"/>
  <c r="D223"/>
  <c r="D224"/>
  <c r="D225"/>
  <c r="D226"/>
  <c r="D227"/>
  <c r="D228"/>
  <c r="D229"/>
  <c r="D230"/>
  <c r="D231"/>
  <c r="D232"/>
  <c r="D233"/>
  <c r="D234"/>
  <c r="D235"/>
  <c r="D236"/>
  <c r="D237"/>
  <c r="D238"/>
  <c r="D239"/>
  <c r="D240"/>
  <c r="D241"/>
  <c r="D242"/>
  <c r="D243"/>
  <c r="D244"/>
  <c r="D245"/>
  <c r="D246"/>
  <c r="D247"/>
  <c r="D248"/>
  <c r="D249"/>
  <c r="D250"/>
  <c r="D251"/>
  <c r="D252"/>
  <c r="D253"/>
  <c r="D254"/>
  <c r="D255"/>
  <c r="D256"/>
  <c r="D257"/>
  <c r="D258"/>
  <c r="D259"/>
  <c r="D260"/>
  <c r="D261"/>
  <c r="D262"/>
  <c r="D263"/>
  <c r="D264"/>
  <c r="D265"/>
  <c r="N35" i="2" l="1"/>
  <c r="P35" s="1"/>
  <c r="N36"/>
  <c r="Q36" s="1"/>
  <c r="G37"/>
  <c r="P34"/>
  <c r="Q34"/>
  <c r="O19" i="16"/>
  <c r="O17"/>
  <c r="O16"/>
  <c r="O15"/>
  <c r="CL7" i="11"/>
  <c r="CF7"/>
  <c r="CC7"/>
  <c r="BZ7"/>
  <c r="BW7"/>
  <c r="BT7"/>
  <c r="BQ7"/>
  <c r="BN7"/>
  <c r="BK7"/>
  <c r="O14" i="16"/>
  <c r="O13"/>
  <c r="O12"/>
  <c r="O11"/>
  <c r="O10"/>
  <c r="BH7" i="11"/>
  <c r="BE7"/>
  <c r="BB7"/>
  <c r="AY7"/>
  <c r="AV7"/>
  <c r="AS7"/>
  <c r="AP7"/>
  <c r="AM7"/>
  <c r="AJ7"/>
  <c r="AG7"/>
  <c r="O9" i="16"/>
  <c r="O8"/>
  <c r="O7"/>
  <c r="AD7" i="11"/>
  <c r="AA7"/>
  <c r="X7"/>
  <c r="U7"/>
  <c r="R7"/>
  <c r="O6" i="16"/>
  <c r="O5"/>
  <c r="O7" i="11"/>
  <c r="L7"/>
  <c r="I7"/>
  <c r="F7"/>
  <c r="Q35" i="2" l="1"/>
  <c r="R35" s="1"/>
  <c r="S35" s="1"/>
  <c r="T35" s="1"/>
  <c r="R34"/>
  <c r="S34" s="1"/>
  <c r="T34" s="1"/>
  <c r="G38"/>
  <c r="G39" s="1"/>
  <c r="G40" s="1"/>
  <c r="N37"/>
  <c r="P36"/>
  <c r="R36" s="1"/>
  <c r="S36" s="1"/>
  <c r="T36" s="1"/>
  <c r="DO4" i="10"/>
  <c r="N19" i="16"/>
  <c r="M19"/>
  <c r="DK4" i="10"/>
  <c r="DG4"/>
  <c r="DC4"/>
  <c r="N17" i="16"/>
  <c r="M17"/>
  <c r="N16"/>
  <c r="M16"/>
  <c r="CU4" i="10"/>
  <c r="CM4"/>
  <c r="CI4"/>
  <c r="N15" i="16"/>
  <c r="M15"/>
  <c r="CE4" i="10"/>
  <c r="N14" i="16"/>
  <c r="M14"/>
  <c r="CA4" i="10"/>
  <c r="BW4"/>
  <c r="N13" i="16"/>
  <c r="M13"/>
  <c r="BS4" i="10"/>
  <c r="N12" i="16"/>
  <c r="M12"/>
  <c r="BO4" i="10"/>
  <c r="N11" i="16"/>
  <c r="M11"/>
  <c r="BK4" i="10"/>
  <c r="BG4"/>
  <c r="BC4"/>
  <c r="AY4"/>
  <c r="N10" i="16"/>
  <c r="M10"/>
  <c r="AU4" i="10"/>
  <c r="AQ4"/>
  <c r="N9" i="16"/>
  <c r="M9"/>
  <c r="AM4" i="10"/>
  <c r="N8" i="16"/>
  <c r="M8"/>
  <c r="AI4" i="10"/>
  <c r="N7" i="16"/>
  <c r="M7"/>
  <c r="AE4" i="10"/>
  <c r="AA4"/>
  <c r="W4"/>
  <c r="N6" i="16"/>
  <c r="M6"/>
  <c r="S4" i="10"/>
  <c r="O4"/>
  <c r="N5" i="16"/>
  <c r="M5"/>
  <c r="K4" i="10"/>
  <c r="G4"/>
  <c r="C19" i="16"/>
  <c r="D19"/>
  <c r="E19"/>
  <c r="F19"/>
  <c r="G19"/>
  <c r="H19"/>
  <c r="I19"/>
  <c r="C17"/>
  <c r="D17"/>
  <c r="E17"/>
  <c r="F17"/>
  <c r="G17"/>
  <c r="H17"/>
  <c r="J17"/>
  <c r="C16"/>
  <c r="E16"/>
  <c r="F16"/>
  <c r="G16"/>
  <c r="H16"/>
  <c r="J16"/>
  <c r="C15"/>
  <c r="E15"/>
  <c r="F15"/>
  <c r="G15"/>
  <c r="H15"/>
  <c r="I15"/>
  <c r="J15"/>
  <c r="E14"/>
  <c r="F14"/>
  <c r="G14"/>
  <c r="H14"/>
  <c r="I14"/>
  <c r="J14"/>
  <c r="C13"/>
  <c r="D13"/>
  <c r="E13"/>
  <c r="F13"/>
  <c r="G13"/>
  <c r="H13"/>
  <c r="I13"/>
  <c r="J13"/>
  <c r="H12"/>
  <c r="F11"/>
  <c r="G11"/>
  <c r="I11"/>
  <c r="J11"/>
  <c r="C10"/>
  <c r="D10"/>
  <c r="C9"/>
  <c r="D9"/>
  <c r="E9"/>
  <c r="F9"/>
  <c r="G9"/>
  <c r="H9"/>
  <c r="I9"/>
  <c r="J9"/>
  <c r="C8"/>
  <c r="D8"/>
  <c r="E8"/>
  <c r="F8"/>
  <c r="G8"/>
  <c r="H8"/>
  <c r="I8"/>
  <c r="J8"/>
  <c r="C7"/>
  <c r="D7"/>
  <c r="E7"/>
  <c r="F7"/>
  <c r="G7"/>
  <c r="H7"/>
  <c r="I7"/>
  <c r="J7"/>
  <c r="C6"/>
  <c r="D6"/>
  <c r="E6"/>
  <c r="F6"/>
  <c r="G6"/>
  <c r="H6"/>
  <c r="I6"/>
  <c r="J6"/>
  <c r="C5"/>
  <c r="D5"/>
  <c r="E5"/>
  <c r="F5"/>
  <c r="G5"/>
  <c r="H5"/>
  <c r="I5"/>
  <c r="J5"/>
  <c r="P37" i="2" l="1"/>
  <c r="Q37"/>
  <c r="N40"/>
  <c r="G41"/>
  <c r="AG11" i="4"/>
  <c r="AE11"/>
  <c r="AF11"/>
  <c r="AD11"/>
  <c r="AC11"/>
  <c r="AB11"/>
  <c r="AA11"/>
  <c r="Z11"/>
  <c r="Y11"/>
  <c r="C11"/>
  <c r="D11"/>
  <c r="E11"/>
  <c r="F11"/>
  <c r="G11"/>
  <c r="H11"/>
  <c r="I11"/>
  <c r="J11"/>
  <c r="K11"/>
  <c r="L11"/>
  <c r="M11"/>
  <c r="N11"/>
  <c r="O11"/>
  <c r="P11"/>
  <c r="Q11"/>
  <c r="R11"/>
  <c r="S11"/>
  <c r="T11"/>
  <c r="U11"/>
  <c r="V11"/>
  <c r="W11"/>
  <c r="X11"/>
  <c r="R37" i="2" l="1"/>
  <c r="S37" s="1"/>
  <c r="T37" s="1"/>
  <c r="Q40"/>
  <c r="P40"/>
  <c r="N41"/>
  <c r="G42"/>
  <c r="P41" l="1"/>
  <c r="Q41"/>
  <c r="N42"/>
  <c r="G43"/>
  <c r="R40"/>
  <c r="S40" s="1"/>
  <c r="T40" s="1"/>
  <c r="R41" l="1"/>
  <c r="S41" s="1"/>
  <c r="T41" s="1"/>
  <c r="Q42"/>
  <c r="P42"/>
  <c r="N43"/>
  <c r="G44"/>
  <c r="P43" l="1"/>
  <c r="Q43"/>
  <c r="N44"/>
  <c r="G45"/>
  <c r="R42"/>
  <c r="S42" s="1"/>
  <c r="T42" s="1"/>
  <c r="R43" l="1"/>
  <c r="S43" s="1"/>
  <c r="T43" s="1"/>
  <c r="Q44"/>
  <c r="P44"/>
  <c r="G46"/>
  <c r="N45"/>
  <c r="R44" l="1"/>
  <c r="S44" s="1"/>
  <c r="T44" s="1"/>
  <c r="G47"/>
  <c r="G48" s="1"/>
  <c r="N46"/>
  <c r="Q45"/>
  <c r="P45"/>
  <c r="Q46" l="1"/>
  <c r="P46"/>
  <c r="N48"/>
  <c r="G49"/>
  <c r="R45"/>
  <c r="S45" s="1"/>
  <c r="T45" s="1"/>
  <c r="Q48" l="1"/>
  <c r="P48"/>
  <c r="G50"/>
  <c r="N49"/>
  <c r="R46"/>
  <c r="S46" s="1"/>
  <c r="T46" s="1"/>
  <c r="R48" l="1"/>
  <c r="S48" s="1"/>
  <c r="T48" s="1"/>
  <c r="G51"/>
  <c r="N50"/>
  <c r="P49"/>
  <c r="R49" s="1"/>
  <c r="S49" s="1"/>
  <c r="T49" s="1"/>
  <c r="Q49"/>
  <c r="N51" l="1"/>
  <c r="G52"/>
  <c r="P50"/>
  <c r="R50" s="1"/>
  <c r="S50" s="1"/>
  <c r="T50" s="1"/>
  <c r="Q50"/>
  <c r="Q51" l="1"/>
  <c r="P51"/>
  <c r="G53"/>
  <c r="N52"/>
  <c r="N53" l="1"/>
  <c r="G54"/>
  <c r="Q52"/>
  <c r="P52"/>
  <c r="R51"/>
  <c r="S51" s="1"/>
  <c r="T51" s="1"/>
  <c r="R52" l="1"/>
  <c r="S52" s="1"/>
  <c r="T52" s="1"/>
  <c r="Q53"/>
  <c r="P53"/>
  <c r="N54"/>
  <c r="G55"/>
  <c r="Q54" l="1"/>
  <c r="P54"/>
  <c r="N55"/>
  <c r="G56"/>
  <c r="G57" s="1"/>
  <c r="R53"/>
  <c r="S53" s="1"/>
  <c r="T53" s="1"/>
  <c r="R54" l="1"/>
  <c r="S54" s="1"/>
  <c r="T54" s="1"/>
  <c r="Q55"/>
  <c r="P55"/>
  <c r="G58"/>
  <c r="N57"/>
  <c r="G59" l="1"/>
  <c r="N58"/>
  <c r="P57"/>
  <c r="R57" s="1"/>
  <c r="S57" s="1"/>
  <c r="T57" s="1"/>
  <c r="Q57"/>
  <c r="R55"/>
  <c r="S55" s="1"/>
  <c r="T55" s="1"/>
  <c r="Q58" l="1"/>
  <c r="P58"/>
  <c r="N59"/>
  <c r="G60"/>
  <c r="R58" l="1"/>
  <c r="S58" s="1"/>
  <c r="T58" s="1"/>
  <c r="Q59"/>
  <c r="P59"/>
  <c r="N60"/>
  <c r="G61"/>
  <c r="Q60" l="1"/>
  <c r="P60"/>
  <c r="G62"/>
  <c r="N61"/>
  <c r="R59"/>
  <c r="S59" s="1"/>
  <c r="T59" s="1"/>
  <c r="P61" l="1"/>
  <c r="R61" s="1"/>
  <c r="S61" s="1"/>
  <c r="T61" s="1"/>
  <c r="Q61"/>
  <c r="R60"/>
  <c r="S60" s="1"/>
  <c r="T60" s="1"/>
</calcChain>
</file>

<file path=xl/sharedStrings.xml><?xml version="1.0" encoding="utf-8"?>
<sst xmlns="http://schemas.openxmlformats.org/spreadsheetml/2006/main" count="1574" uniqueCount="221">
  <si>
    <t>Company</t>
  </si>
  <si>
    <t>EMC</t>
  </si>
  <si>
    <t>INTC</t>
  </si>
  <si>
    <t>SNDK</t>
  </si>
  <si>
    <t>SYNA</t>
  </si>
  <si>
    <t>XLNX</t>
  </si>
  <si>
    <t>EQIX</t>
  </si>
  <si>
    <t>VRSN</t>
  </si>
  <si>
    <t>YHOO</t>
  </si>
  <si>
    <t>NVDA</t>
  </si>
  <si>
    <t>LNKD</t>
  </si>
  <si>
    <t>MCHP</t>
  </si>
  <si>
    <t>MU</t>
  </si>
  <si>
    <t>LRCX</t>
  </si>
  <si>
    <t>MSFT</t>
  </si>
  <si>
    <t>ACT</t>
  </si>
  <si>
    <t>TEVA</t>
  </si>
  <si>
    <t>GILD</t>
  </si>
  <si>
    <t>NEM</t>
  </si>
  <si>
    <t>HOLX</t>
  </si>
  <si>
    <t>INCY</t>
  </si>
  <si>
    <t>BMRN</t>
  </si>
  <si>
    <t>ISIS</t>
  </si>
  <si>
    <t>PDCE</t>
  </si>
  <si>
    <t>SWC</t>
  </si>
  <si>
    <t>WLL</t>
  </si>
  <si>
    <t>TSRO</t>
  </si>
  <si>
    <t>VRTX</t>
  </si>
  <si>
    <t>REGN</t>
  </si>
  <si>
    <t>D</t>
  </si>
  <si>
    <t>SPWR</t>
  </si>
  <si>
    <t>JASO</t>
  </si>
  <si>
    <t>NTAP</t>
  </si>
  <si>
    <t>repurchase</t>
  </si>
  <si>
    <t>no</t>
  </si>
  <si>
    <t>repurhcase</t>
  </si>
  <si>
    <t>ACT ( AGN)</t>
  </si>
  <si>
    <t>ACT (AGN)</t>
  </si>
  <si>
    <t>Average two days post announcement returns</t>
  </si>
  <si>
    <t>T</t>
  </si>
  <si>
    <t>https://research.stlouisfed.org/fred2/graph/?s%5B1%5D%5Bid%5D=DGS10</t>
  </si>
  <si>
    <t>http://finance.yahoo.com/q/hp?s=%5ETNX&amp;a=00&amp;b=2&amp;c=2005&amp;d=02&amp;e=15&amp;f=2016&amp;g=d&amp;z=66&amp;y=2310</t>
  </si>
  <si>
    <t>Date</t>
  </si>
  <si>
    <t>Adj Close</t>
  </si>
  <si>
    <t>Return</t>
  </si>
  <si>
    <t>D2</t>
  </si>
  <si>
    <t>http://www.dividend.com/dividend-stocks/technology/semiconductor-broad-line/intc-intel-corp/#dividend-yield-history</t>
  </si>
  <si>
    <t>EMC US Equity</t>
  </si>
  <si>
    <t>ACT US Equity</t>
  </si>
  <si>
    <t>BS_TOT_ASSET</t>
  </si>
  <si>
    <t>TRAIL_12M_NET_SALES</t>
  </si>
  <si>
    <t>PX_TO_BOOK_RATIO</t>
  </si>
  <si>
    <t>PE_RATIO</t>
  </si>
  <si>
    <t>LT_DEBT_TO_TOT_ASSET</t>
  </si>
  <si>
    <t>ASSET_TURNOVER</t>
  </si>
  <si>
    <t>RETURN_ON_ASSET</t>
  </si>
  <si>
    <t>CUR_MKT_CAP</t>
  </si>
  <si>
    <t>CAPEX_TO_DEPR_EXPN_RATIO</t>
  </si>
  <si>
    <t>RD_EXPEND_TO_NET_SALES</t>
  </si>
  <si>
    <t>VOLATILITY_90D</t>
  </si>
  <si>
    <t>#N/A N/A</t>
  </si>
  <si>
    <t>INTC US Equity</t>
  </si>
  <si>
    <t>SNDK US Equity</t>
  </si>
  <si>
    <t>YHOO US Equity</t>
  </si>
  <si>
    <t>NVDA US Equity</t>
  </si>
  <si>
    <t>INCY US Equity</t>
  </si>
  <si>
    <t>BMRN US Equity</t>
  </si>
  <si>
    <t>MU US Equity</t>
  </si>
  <si>
    <t>SYNA US Equity</t>
  </si>
  <si>
    <t>TEVA US Equity</t>
  </si>
  <si>
    <t>VRTX US Equity</t>
  </si>
  <si>
    <t>XLNX US Equity</t>
  </si>
  <si>
    <t>MSFT US Equity</t>
  </si>
  <si>
    <t>GILD US Equity</t>
  </si>
  <si>
    <t>PDCE US Equity</t>
  </si>
  <si>
    <t>EQIX US Equity</t>
  </si>
  <si>
    <t>VRSN US Equity</t>
  </si>
  <si>
    <t>HOLX US Equity</t>
  </si>
  <si>
    <t>NEM US Equity</t>
  </si>
  <si>
    <t>NTAP US Equity</t>
  </si>
  <si>
    <t>JASO US Equity</t>
  </si>
  <si>
    <t>LNKD US Equity</t>
  </si>
  <si>
    <t>ISIS US Equity</t>
  </si>
  <si>
    <t>TSRO US Equity</t>
  </si>
  <si>
    <t>MCHP US Equity</t>
  </si>
  <si>
    <t>WLL US Equity</t>
  </si>
  <si>
    <t>LRCX US Equity</t>
  </si>
  <si>
    <t>REGN US Equity</t>
  </si>
  <si>
    <t>D US Equity</t>
  </si>
  <si>
    <t>Two days return</t>
  </si>
  <si>
    <t>Price earning ratio</t>
  </si>
  <si>
    <t>Market cap</t>
  </si>
  <si>
    <t>Capex to depreciation expenses</t>
  </si>
  <si>
    <t>Rd expens to net sales</t>
  </si>
  <si>
    <t>Net income/total assets</t>
  </si>
  <si>
    <t>Volatility</t>
  </si>
  <si>
    <t>Preissue runup stock price</t>
  </si>
  <si>
    <t>market to book</t>
  </si>
  <si>
    <t>Regression Volatility 75 days before issuance</t>
  </si>
  <si>
    <t>Preissue stock run up 75 days before issuance</t>
  </si>
  <si>
    <t>Preissue runup market</t>
  </si>
  <si>
    <t xml:space="preserve">S&amp;P  500  </t>
  </si>
  <si>
    <t>Yahoo</t>
  </si>
  <si>
    <t>Financial slack</t>
  </si>
  <si>
    <t>SLACK</t>
  </si>
  <si>
    <t>Issue</t>
  </si>
  <si>
    <t>Healthcare sector average</t>
  </si>
  <si>
    <t>Integrated oil and gas average</t>
  </si>
  <si>
    <t>Technology average</t>
  </si>
  <si>
    <t>announcement t</t>
  </si>
  <si>
    <t>t-1</t>
  </si>
  <si>
    <t>t+1</t>
  </si>
  <si>
    <t>t+2</t>
  </si>
  <si>
    <t>t+3</t>
  </si>
  <si>
    <t>Maturity</t>
  </si>
  <si>
    <t>S</t>
  </si>
  <si>
    <t>X</t>
  </si>
  <si>
    <t>r</t>
  </si>
  <si>
    <t>r continious</t>
  </si>
  <si>
    <t>div</t>
  </si>
  <si>
    <t>Sigma</t>
  </si>
  <si>
    <t>ln(S/X)</t>
  </si>
  <si>
    <t>(r-div-sigma sq/2))*T</t>
  </si>
  <si>
    <t>Sigma* Root T</t>
  </si>
  <si>
    <t>N(d2)</t>
  </si>
  <si>
    <t>Proba of conversion</t>
  </si>
  <si>
    <t>Debt like</t>
  </si>
  <si>
    <t>Expire</t>
  </si>
  <si>
    <t>Today date</t>
  </si>
  <si>
    <t xml:space="preserve">Equity like </t>
  </si>
  <si>
    <t>Hedge like</t>
  </si>
  <si>
    <t>expire</t>
  </si>
  <si>
    <t>Equity like</t>
  </si>
  <si>
    <t>Debt Like</t>
  </si>
  <si>
    <t xml:space="preserve">Hedge like </t>
  </si>
  <si>
    <t>company</t>
  </si>
  <si>
    <t>ratio/sectors</t>
  </si>
  <si>
    <t>Market Cap (B)</t>
  </si>
  <si>
    <t>P/E</t>
  </si>
  <si>
    <t>ROE %</t>
  </si>
  <si>
    <t>Lt Debt to Equity</t>
  </si>
  <si>
    <t>Net Profit Margin (mrq)</t>
  </si>
  <si>
    <t>Price to Book</t>
  </si>
  <si>
    <t>R&amp;D to sales</t>
  </si>
  <si>
    <t>Change in asset</t>
  </si>
  <si>
    <t>CHANGE_ASSET</t>
  </si>
  <si>
    <t>MTB</t>
  </si>
  <si>
    <t xml:space="preserve">Change in asset </t>
  </si>
  <si>
    <t>slack</t>
  </si>
  <si>
    <t>net income/total assets</t>
  </si>
  <si>
    <t xml:space="preserve">Long term debt to equity </t>
  </si>
  <si>
    <t>Long term debt to equity</t>
  </si>
  <si>
    <t>LT_DEBT_TO_EQUITY</t>
  </si>
  <si>
    <t>Dummy change in asset</t>
  </si>
  <si>
    <t>Date of announcement</t>
  </si>
  <si>
    <t>Year of announcement</t>
  </si>
  <si>
    <t>DKL</t>
  </si>
  <si>
    <t>APLP</t>
  </si>
  <si>
    <t>ARCX</t>
  </si>
  <si>
    <t>AZUR</t>
  </si>
  <si>
    <t>TCP</t>
  </si>
  <si>
    <t>ENLK</t>
  </si>
  <si>
    <t>MNK</t>
  </si>
  <si>
    <t>JNJ</t>
  </si>
  <si>
    <t>PFE</t>
  </si>
  <si>
    <t>MYGN</t>
  </si>
  <si>
    <t>HSKA</t>
  </si>
  <si>
    <t>HBIO</t>
  </si>
  <si>
    <t>THLD</t>
  </si>
  <si>
    <t>AAPL</t>
  </si>
  <si>
    <t>CSCO</t>
  </si>
  <si>
    <t>IBM</t>
  </si>
  <si>
    <t>HPQ</t>
  </si>
  <si>
    <t>IMS</t>
  </si>
  <si>
    <t>SQ</t>
  </si>
  <si>
    <t>DKL US Equity</t>
  </si>
  <si>
    <t>APLP US Equity</t>
  </si>
  <si>
    <t>ARCX US Equity</t>
  </si>
  <si>
    <t>AZUR US Equity</t>
  </si>
  <si>
    <t>TCP US Equity</t>
  </si>
  <si>
    <t>ENLK US Equity</t>
  </si>
  <si>
    <t>MNK US Equity</t>
  </si>
  <si>
    <t>JNJ US Equity</t>
  </si>
  <si>
    <t>PFE US Equity</t>
  </si>
  <si>
    <t>MYGN US Equity</t>
  </si>
  <si>
    <t>HSKA US Equity</t>
  </si>
  <si>
    <t>HBIO US Equity</t>
  </si>
  <si>
    <t>THLD US Equity</t>
  </si>
  <si>
    <t>AAPL US Equity</t>
  </si>
  <si>
    <t>CSCO US Equity</t>
  </si>
  <si>
    <t>IBM US Equity</t>
  </si>
  <si>
    <t>HPQ US Equity</t>
  </si>
  <si>
    <t>IMS US Equity</t>
  </si>
  <si>
    <t>SQ US Equity</t>
  </si>
  <si>
    <t>CASH_RATIO</t>
  </si>
  <si>
    <t>PX_TO_EPS_BEFORE_ABNORMAL_ITEMS</t>
  </si>
  <si>
    <t>C&amp;CE_AND_STI_DETAILED</t>
  </si>
  <si>
    <t>LT_DEBT_TO_TOT_EQY</t>
  </si>
  <si>
    <t>Income / assets</t>
  </si>
  <si>
    <t>Income/total assets</t>
  </si>
  <si>
    <t>Income/assets</t>
  </si>
  <si>
    <t>income/assets</t>
  </si>
  <si>
    <t>income/ assets</t>
  </si>
  <si>
    <t>Market return on 75 days before announcement</t>
  </si>
  <si>
    <t>40 days before</t>
  </si>
  <si>
    <t>75 days before</t>
  </si>
  <si>
    <t>240 days before</t>
  </si>
  <si>
    <t>H3 : Computation of the Volatility and pre issue runp stock price</t>
  </si>
  <si>
    <t xml:space="preserve">H3 : Market pre issue runup computation </t>
  </si>
  <si>
    <t>H3 : Two days return after the announcement, Market Data</t>
  </si>
  <si>
    <t>H3 : Probability of Conversion, computation</t>
  </si>
  <si>
    <t xml:space="preserve">H3 :Two days return regression for all issuers </t>
  </si>
  <si>
    <t>H3 : DATA</t>
  </si>
  <si>
    <t>H3 :  Two days return regression Equity like sample</t>
  </si>
  <si>
    <t>H4 Abnormal return without repurchase sample</t>
  </si>
  <si>
    <t>H4 : Abnormal return with repurchase sample</t>
  </si>
  <si>
    <t>H5: logit regression full sample</t>
  </si>
  <si>
    <t>H5 : logit regression, pre issue run up stock price computation</t>
  </si>
  <si>
    <t>H5 : data</t>
  </si>
  <si>
    <t>H5  Logit regression equity like sample : no results on R commander</t>
  </si>
  <si>
    <t>Sector average from 2001 to 2015</t>
  </si>
</sst>
</file>

<file path=xl/styles.xml><?xml version="1.0" encoding="utf-8"?>
<styleSheet xmlns="http://schemas.openxmlformats.org/spreadsheetml/2006/main">
  <numFmts count="4">
    <numFmt numFmtId="43" formatCode="_-* #,##0.00\ _€_-;\-* #,##0.00\ _€_-;_-* &quot;-&quot;??\ _€_-;_-@_-"/>
    <numFmt numFmtId="164" formatCode="0.000%"/>
    <numFmt numFmtId="165" formatCode="d/mm/yyyy"/>
    <numFmt numFmtId="166" formatCode="0.000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  <scheme val="minor"/>
    </font>
    <font>
      <sz val="18"/>
      <color theme="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2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5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9" applyNumberFormat="0" applyFill="0" applyAlignment="0" applyProtection="0"/>
    <xf numFmtId="0" fontId="4" fillId="0" borderId="10" applyNumberFormat="0" applyFill="0" applyAlignment="0" applyProtection="0"/>
    <xf numFmtId="0" fontId="5" fillId="0" borderId="11" applyNumberFormat="0" applyFill="0" applyAlignment="0" applyProtection="0"/>
    <xf numFmtId="0" fontId="5" fillId="0" borderId="0" applyNumberFormat="0" applyFill="0" applyBorder="0" applyAlignment="0" applyProtection="0"/>
    <xf numFmtId="0" fontId="6" fillId="5" borderId="0" applyNumberFormat="0" applyBorder="0" applyAlignment="0" applyProtection="0"/>
    <xf numFmtId="0" fontId="7" fillId="6" borderId="0" applyNumberFormat="0" applyBorder="0" applyAlignment="0" applyProtection="0"/>
    <xf numFmtId="0" fontId="8" fillId="7" borderId="0" applyNumberFormat="0" applyBorder="0" applyAlignment="0" applyProtection="0"/>
    <xf numFmtId="0" fontId="9" fillId="8" borderId="12" applyNumberFormat="0" applyAlignment="0" applyProtection="0"/>
    <xf numFmtId="0" fontId="10" fillId="9" borderId="13" applyNumberFormat="0" applyAlignment="0" applyProtection="0"/>
    <xf numFmtId="0" fontId="11" fillId="9" borderId="12" applyNumberFormat="0" applyAlignment="0" applyProtection="0"/>
    <xf numFmtId="0" fontId="12" fillId="0" borderId="14" applyNumberFormat="0" applyFill="0" applyAlignment="0" applyProtection="0"/>
    <xf numFmtId="0" fontId="13" fillId="10" borderId="15" applyNumberFormat="0" applyAlignment="0" applyProtection="0"/>
    <xf numFmtId="0" fontId="14" fillId="0" borderId="0" applyNumberFormat="0" applyFill="0" applyBorder="0" applyAlignment="0" applyProtection="0"/>
    <xf numFmtId="0" fontId="1" fillId="11" borderId="16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17" applyNumberFormat="0" applyFill="0" applyAlignment="0" applyProtection="0"/>
    <xf numFmtId="0" fontId="17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7" fillId="35" borderId="0" applyNumberFormat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</cellStyleXfs>
  <cellXfs count="82">
    <xf numFmtId="0" fontId="0" fillId="0" borderId="0" xfId="0"/>
    <xf numFmtId="0" fontId="0" fillId="3" borderId="0" xfId="0" applyFill="1"/>
    <xf numFmtId="0" fontId="0" fillId="4" borderId="0" xfId="0" applyFill="1"/>
    <xf numFmtId="0" fontId="0" fillId="0" borderId="0" xfId="0" applyFill="1"/>
    <xf numFmtId="0" fontId="0" fillId="0" borderId="0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10" fontId="0" fillId="0" borderId="0" xfId="1" applyNumberFormat="1" applyFont="1"/>
    <xf numFmtId="10" fontId="0" fillId="0" borderId="0" xfId="0" applyNumberFormat="1"/>
    <xf numFmtId="9" fontId="0" fillId="0" borderId="0" xfId="0" applyNumberFormat="1"/>
    <xf numFmtId="0" fontId="0" fillId="0" borderId="0" xfId="0" applyNumberFormat="1"/>
    <xf numFmtId="0" fontId="0" fillId="0" borderId="0" xfId="0"/>
    <xf numFmtId="0" fontId="0" fillId="0" borderId="0" xfId="0"/>
    <xf numFmtId="14" fontId="0" fillId="0" borderId="0" xfId="0" applyNumberFormat="1"/>
    <xf numFmtId="0" fontId="0" fillId="36" borderId="0" xfId="0" applyFill="1"/>
    <xf numFmtId="0" fontId="0" fillId="0" borderId="0" xfId="1" applyNumberFormat="1" applyFont="1"/>
    <xf numFmtId="14" fontId="0" fillId="37" borderId="0" xfId="0" applyNumberFormat="1" applyFill="1"/>
    <xf numFmtId="0" fontId="0" fillId="37" borderId="0" xfId="0" applyFill="1"/>
    <xf numFmtId="0" fontId="18" fillId="0" borderId="0" xfId="43" applyAlignment="1" applyProtection="1"/>
    <xf numFmtId="0" fontId="0" fillId="0" borderId="0" xfId="0" applyAlignment="1">
      <alignment horizontal="center"/>
    </xf>
    <xf numFmtId="14" fontId="0" fillId="4" borderId="0" xfId="0" applyNumberFormat="1" applyFill="1"/>
    <xf numFmtId="14" fontId="0" fillId="0" borderId="0" xfId="0" applyNumberFormat="1" applyFill="1"/>
    <xf numFmtId="15" fontId="0" fillId="0" borderId="0" xfId="0" applyNumberFormat="1" applyFill="1"/>
    <xf numFmtId="10" fontId="0" fillId="0" borderId="0" xfId="1" applyNumberFormat="1" applyFont="1" applyFill="1"/>
    <xf numFmtId="0" fontId="0" fillId="0" borderId="0" xfId="0" applyNumberFormat="1" applyFill="1"/>
    <xf numFmtId="0" fontId="0" fillId="0" borderId="0" xfId="0" applyFill="1" applyAlignment="1">
      <alignment horizontal="right"/>
    </xf>
    <xf numFmtId="15" fontId="0" fillId="0" borderId="0" xfId="0" applyNumberFormat="1" applyFill="1" applyBorder="1"/>
    <xf numFmtId="0" fontId="0" fillId="0" borderId="0" xfId="0" applyFill="1" applyBorder="1"/>
    <xf numFmtId="0" fontId="0" fillId="0" borderId="1" xfId="0" applyBorder="1"/>
    <xf numFmtId="14" fontId="0" fillId="0" borderId="0" xfId="0" applyNumberFormat="1" applyBorder="1"/>
    <xf numFmtId="10" fontId="0" fillId="0" borderId="0" xfId="1" applyNumberFormat="1" applyFont="1" applyBorder="1"/>
    <xf numFmtId="164" fontId="0" fillId="0" borderId="0" xfId="1" applyNumberFormat="1" applyFont="1" applyBorder="1"/>
    <xf numFmtId="10" fontId="0" fillId="0" borderId="0" xfId="0" applyNumberFormat="1" applyBorder="1"/>
    <xf numFmtId="9" fontId="0" fillId="0" borderId="0" xfId="1" applyFont="1" applyBorder="1"/>
    <xf numFmtId="0" fontId="0" fillId="3" borderId="1" xfId="0" applyFill="1" applyBorder="1"/>
    <xf numFmtId="0" fontId="0" fillId="38" borderId="1" xfId="0" applyFill="1" applyBorder="1"/>
    <xf numFmtId="14" fontId="0" fillId="0" borderId="0" xfId="0" applyNumberFormat="1" applyFill="1" applyBorder="1"/>
    <xf numFmtId="9" fontId="0" fillId="0" borderId="0" xfId="0" applyNumberFormat="1" applyBorder="1"/>
    <xf numFmtId="0" fontId="0" fillId="2" borderId="1" xfId="0" applyFill="1" applyBorder="1"/>
    <xf numFmtId="20" fontId="0" fillId="38" borderId="1" xfId="0" applyNumberFormat="1" applyFill="1" applyBorder="1"/>
    <xf numFmtId="2" fontId="0" fillId="0" borderId="0" xfId="0" applyNumberFormat="1" applyBorder="1"/>
    <xf numFmtId="14" fontId="0" fillId="0" borderId="2" xfId="0" applyNumberFormat="1" applyFill="1" applyBorder="1"/>
    <xf numFmtId="0" fontId="0" fillId="0" borderId="2" xfId="0" applyFill="1" applyBorder="1"/>
    <xf numFmtId="14" fontId="0" fillId="0" borderId="2" xfId="0" applyNumberFormat="1" applyBorder="1"/>
    <xf numFmtId="0" fontId="0" fillId="0" borderId="18" xfId="0" applyBorder="1"/>
    <xf numFmtId="0" fontId="0" fillId="0" borderId="3" xfId="0" applyBorder="1"/>
    <xf numFmtId="0" fontId="0" fillId="0" borderId="6" xfId="0" applyFill="1" applyBorder="1"/>
    <xf numFmtId="0" fontId="0" fillId="3" borderId="7" xfId="0" applyFill="1" applyBorder="1"/>
    <xf numFmtId="0" fontId="0" fillId="38" borderId="7" xfId="0" applyFill="1" applyBorder="1"/>
    <xf numFmtId="0" fontId="0" fillId="2" borderId="7" xfId="0" applyFill="1" applyBorder="1"/>
    <xf numFmtId="0" fontId="0" fillId="0" borderId="7" xfId="0" applyFill="1" applyBorder="1"/>
    <xf numFmtId="0" fontId="0" fillId="0" borderId="19" xfId="0" applyFill="1" applyBorder="1"/>
    <xf numFmtId="0" fontId="0" fillId="0" borderId="8" xfId="0" applyFill="1" applyBorder="1"/>
    <xf numFmtId="2" fontId="0" fillId="0" borderId="0" xfId="0" applyNumberFormat="1"/>
    <xf numFmtId="2" fontId="0" fillId="0" borderId="0" xfId="0" applyNumberFormat="1" applyFill="1"/>
    <xf numFmtId="165" fontId="0" fillId="0" borderId="0" xfId="0" applyNumberFormat="1"/>
    <xf numFmtId="43" fontId="0" fillId="0" borderId="0" xfId="44" applyFont="1"/>
    <xf numFmtId="14" fontId="19" fillId="3" borderId="0" xfId="0" applyNumberFormat="1" applyFont="1" applyFill="1"/>
    <xf numFmtId="0" fontId="19" fillId="3" borderId="0" xfId="0" applyFont="1" applyFill="1"/>
    <xf numFmtId="166" fontId="0" fillId="0" borderId="0" xfId="0" applyNumberFormat="1"/>
    <xf numFmtId="166" fontId="0" fillId="0" borderId="0" xfId="0" applyNumberFormat="1" applyFill="1"/>
    <xf numFmtId="1" fontId="0" fillId="0" borderId="0" xfId="0" applyNumberFormat="1"/>
    <xf numFmtId="0" fontId="20" fillId="0" borderId="0" xfId="0" applyFont="1" applyAlignment="1">
      <alignment horizontal="center" vertical="center"/>
    </xf>
    <xf numFmtId="0" fontId="0" fillId="0" borderId="0" xfId="0" applyAlignment="1"/>
    <xf numFmtId="0" fontId="20" fillId="0" borderId="20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0" fillId="0" borderId="20" xfId="0" applyFont="1" applyBorder="1" applyAlignment="1">
      <alignment horizontal="center"/>
    </xf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24" xfId="0" applyFont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14" fontId="0" fillId="3" borderId="0" xfId="0" applyNumberFormat="1" applyFill="1"/>
  </cellXfs>
  <cellStyles count="45">
    <cellStyle name="20 % - Accent1" xfId="20" builtinId="30" customBuiltin="1"/>
    <cellStyle name="20 % - Accent2" xfId="24" builtinId="34" customBuiltin="1"/>
    <cellStyle name="20 % - Accent3" xfId="28" builtinId="38" customBuiltin="1"/>
    <cellStyle name="20 % - Accent4" xfId="32" builtinId="42" customBuiltin="1"/>
    <cellStyle name="20 % - Accent5" xfId="36" builtinId="46" customBuiltin="1"/>
    <cellStyle name="20 % - Accent6" xfId="40" builtinId="50" customBuiltin="1"/>
    <cellStyle name="40 % - Accent1" xfId="21" builtinId="31" customBuiltin="1"/>
    <cellStyle name="40 % - Accent2" xfId="25" builtinId="35" customBuiltin="1"/>
    <cellStyle name="40 % - Accent3" xfId="29" builtinId="39" customBuiltin="1"/>
    <cellStyle name="40 % - Accent4" xfId="33" builtinId="43" customBuiltin="1"/>
    <cellStyle name="40 % - Accent5" xfId="37" builtinId="47" customBuiltin="1"/>
    <cellStyle name="40 % - Accent6" xfId="41" builtinId="51" customBuiltin="1"/>
    <cellStyle name="60 % - Accent1" xfId="22" builtinId="32" customBuiltin="1"/>
    <cellStyle name="60 % - Accent2" xfId="26" builtinId="36" customBuiltin="1"/>
    <cellStyle name="60 % - Accent3" xfId="30" builtinId="40" customBuiltin="1"/>
    <cellStyle name="60 % - Accent4" xfId="34" builtinId="44" customBuiltin="1"/>
    <cellStyle name="60 % - Accent5" xfId="38" builtinId="48" customBuiltin="1"/>
    <cellStyle name="60 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Avertissement" xfId="15" builtinId="11" customBuiltin="1"/>
    <cellStyle name="Calcul" xfId="12" builtinId="22" customBuiltin="1"/>
    <cellStyle name="Cellule liée" xfId="13" builtinId="24" customBuiltin="1"/>
    <cellStyle name="Commentaire" xfId="16" builtinId="10" customBuiltin="1"/>
    <cellStyle name="Entrée" xfId="10" builtinId="20" customBuiltin="1"/>
    <cellStyle name="Insatisfaisant" xfId="8" builtinId="27" customBuiltin="1"/>
    <cellStyle name="Lien hypertexte" xfId="43" builtinId="8"/>
    <cellStyle name="Milliers" xfId="44" builtinId="3"/>
    <cellStyle name="Neutre" xfId="9" builtinId="28" customBuiltin="1"/>
    <cellStyle name="Normal" xfId="0" builtinId="0"/>
    <cellStyle name="Pourcentage" xfId="1" builtinId="5"/>
    <cellStyle name="Satisfaisant" xfId="7" builtinId="26" customBuiltin="1"/>
    <cellStyle name="Sortie" xfId="11" builtinId="21" customBuiltin="1"/>
    <cellStyle name="Texte explicatif" xfId="17" builtinId="53" customBuiltin="1"/>
    <cellStyle name="Titre" xfId="2" builtinId="15" customBuiltin="1"/>
    <cellStyle name="Titre 1" xfId="3" builtinId="16" customBuiltin="1"/>
    <cellStyle name="Titre 2" xfId="4" builtinId="17" customBuiltin="1"/>
    <cellStyle name="Titre 3" xfId="5" builtinId="18" customBuiltin="1"/>
    <cellStyle name="Titre 4" xfId="6" builtinId="19" customBuiltin="1"/>
    <cellStyle name="Total" xfId="18" builtinId="25" customBuiltin="1"/>
    <cellStyle name="Vérification" xfId="14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675216</xdr:colOff>
      <xdr:row>6</xdr:row>
      <xdr:rowOff>26458</xdr:rowOff>
    </xdr:from>
    <xdr:to>
      <xdr:col>17</xdr:col>
      <xdr:colOff>234950</xdr:colOff>
      <xdr:row>17</xdr:row>
      <xdr:rowOff>102658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48799" y="1180041"/>
          <a:ext cx="6703484" cy="21717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dividend.com/dividend-stocks/technology/semiconductor-broad-line/intc-intel-corp/" TargetMode="External"/><Relationship Id="rId1" Type="http://schemas.openxmlformats.org/officeDocument/2006/relationships/hyperlink" Target="https://research.stlouisfed.org/fred2/graph/?s%5B1%5D%5Bid%5D=DGS10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41"/>
  <sheetViews>
    <sheetView tabSelected="1" workbookViewId="0">
      <selection activeCell="C31" sqref="C31"/>
    </sheetView>
  </sheetViews>
  <sheetFormatPr baseColWidth="10" defaultRowHeight="15"/>
  <cols>
    <col min="2" max="2" width="15.140625" bestFit="1" customWidth="1"/>
    <col min="3" max="3" width="14.42578125" bestFit="1" customWidth="1"/>
    <col min="4" max="4" width="20.7109375" bestFit="1" customWidth="1"/>
    <col min="5" max="6" width="17.28515625" bestFit="1" customWidth="1"/>
    <col min="7" max="7" width="26.7109375" bestFit="1" customWidth="1"/>
    <col min="13" max="14" width="22.42578125" bestFit="1" customWidth="1"/>
    <col min="16" max="18" width="24.42578125" bestFit="1" customWidth="1"/>
  </cols>
  <sheetData>
    <row r="1" spans="1:32" s="64" customFormat="1">
      <c r="B1" s="65" t="s">
        <v>211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7"/>
    </row>
    <row r="2" spans="1:32" s="64" customFormat="1" ht="15.75" thickBot="1">
      <c r="B2" s="68"/>
      <c r="C2" s="69"/>
      <c r="D2" s="69"/>
      <c r="E2" s="69"/>
      <c r="F2" s="69"/>
      <c r="G2" s="69"/>
      <c r="H2" s="69"/>
      <c r="I2" s="69"/>
      <c r="J2" s="69"/>
      <c r="K2" s="69"/>
      <c r="L2" s="69"/>
      <c r="M2" s="70"/>
    </row>
    <row r="3" spans="1:32" s="13" customFormat="1"/>
    <row r="4" spans="1:32">
      <c r="A4" s="3" t="s">
        <v>0</v>
      </c>
      <c r="B4" s="3" t="s">
        <v>89</v>
      </c>
      <c r="C4" s="3" t="s">
        <v>97</v>
      </c>
      <c r="D4" s="3" t="s">
        <v>90</v>
      </c>
      <c r="E4" s="3" t="s">
        <v>151</v>
      </c>
      <c r="F4" s="3" t="s">
        <v>144</v>
      </c>
      <c r="G4" s="3" t="s">
        <v>103</v>
      </c>
      <c r="H4" s="3" t="s">
        <v>91</v>
      </c>
      <c r="I4" s="3" t="s">
        <v>92</v>
      </c>
      <c r="J4" s="3" t="s">
        <v>93</v>
      </c>
      <c r="K4" s="3" t="s">
        <v>94</v>
      </c>
      <c r="L4" s="3" t="s">
        <v>33</v>
      </c>
      <c r="M4" s="3" t="s">
        <v>95</v>
      </c>
      <c r="N4" s="3" t="s">
        <v>96</v>
      </c>
      <c r="O4" s="3" t="s">
        <v>100</v>
      </c>
      <c r="P4" s="3" t="s">
        <v>153</v>
      </c>
    </row>
    <row r="5" spans="1:32">
      <c r="A5" s="3" t="s">
        <v>1</v>
      </c>
      <c r="B5" s="24">
        <v>1.1551155115511599E-2</v>
      </c>
      <c r="C5" s="3">
        <f>'H3 data'!E7-'Sector average 2001-2015'!I5</f>
        <v>1.6730999999999998</v>
      </c>
      <c r="D5" s="3">
        <f>'H3 data'!F7-'Sector average 2001-2015'!C5</f>
        <v>-2.7137999999999991</v>
      </c>
      <c r="E5" s="3">
        <f>'H3 data'!G7-'Sector average 2001-2015'!E5</f>
        <v>-122.64170999999999</v>
      </c>
      <c r="F5" s="3">
        <f>'H3 data'!H7-'Sector average 2001-2015'!J5</f>
        <v>-1.099</v>
      </c>
      <c r="G5" s="3">
        <f>'H3 data'!I7-'Sector average 2001-2015'!K5</f>
        <v>-0.19680000000000009</v>
      </c>
      <c r="H5" s="3">
        <f>'H3 data'!K7-'Sector average 2001-2015'!$B$5</f>
        <v>24741.710899999998</v>
      </c>
      <c r="I5" s="3">
        <f>'H3 data'!L7</f>
        <v>1.5768</v>
      </c>
      <c r="J5" s="3">
        <f>'H3 data'!M7-'Sector average 2001-2015'!H5</f>
        <v>-42.707589999999996</v>
      </c>
      <c r="K5" s="3">
        <f>0.600826327474799-'Sector average 2001-2015'!L5</f>
        <v>0.37492632747479904</v>
      </c>
      <c r="L5" s="3">
        <v>1</v>
      </c>
      <c r="M5" s="3">
        <f>'H3 Volatility,preissue run up '!C5</f>
        <v>0.24713503272725465</v>
      </c>
      <c r="N5" s="3">
        <f>'H3 Volatility,preissue run up '!C4</f>
        <v>0.30555542987083412</v>
      </c>
      <c r="O5" s="3">
        <f>'H3 Market run up'!B7</f>
        <v>9.6229442266944076E-2</v>
      </c>
      <c r="P5" s="3">
        <v>1</v>
      </c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</row>
    <row r="6" spans="1:32">
      <c r="A6" s="3" t="s">
        <v>2</v>
      </c>
      <c r="B6" s="24">
        <v>4.6296296296296485E-3</v>
      </c>
      <c r="C6" s="3">
        <f>'H3 data'!E12-'Sector average 2001-2015'!I5</f>
        <v>1.6616</v>
      </c>
      <c r="D6" s="3">
        <f>'H3 data'!F12-'Sector average 2001-2015'!C5</f>
        <v>-8.0409000000000006</v>
      </c>
      <c r="E6" s="3">
        <f>'H3 data'!G12-'Sector average 2001-2015'!E5</f>
        <v>-137.36470999999997</v>
      </c>
      <c r="F6" s="3">
        <f>'H3 data'!H12-'Sector average 2001-2015'!J5</f>
        <v>-1.1532</v>
      </c>
      <c r="G6" s="3">
        <f>'H3 data'!I12-'Sector average 2001-2015'!K5</f>
        <v>0.77380000000000004</v>
      </c>
      <c r="H6" s="3">
        <f>'H3 data'!K12-'Sector average 2001-2015'!B5</f>
        <v>108318.8</v>
      </c>
      <c r="I6" s="3">
        <f>'H3 data'!L12</f>
        <v>0.53939999999999999</v>
      </c>
      <c r="J6" s="3">
        <f>'H3 data'!M12-'Sector average 2001-2015'!H5</f>
        <v>-37.857789999999994</v>
      </c>
      <c r="K6" s="3">
        <f>0.661587720124305-'Sector average 2001-2015'!L5</f>
        <v>0.43568772012430501</v>
      </c>
      <c r="L6" s="3">
        <v>1</v>
      </c>
      <c r="M6" s="3">
        <f>'H3 Volatility,preissue run up '!G5</f>
        <v>0.33670591954818713</v>
      </c>
      <c r="N6" s="25">
        <f>'H3 Volatility,preissue run up '!G4</f>
        <v>0.19499493834388429</v>
      </c>
      <c r="O6" s="3">
        <f>'H3 Market run up'!F7</f>
        <v>0.13303266112759643</v>
      </c>
      <c r="P6" s="3">
        <v>1</v>
      </c>
    </row>
    <row r="7" spans="1:32">
      <c r="A7" s="3" t="s">
        <v>3</v>
      </c>
      <c r="B7" s="24">
        <v>1.1715853477680439E-2</v>
      </c>
      <c r="C7" s="3">
        <f>'H3 data'!E17-'Sector average 2001-2015'!I5</f>
        <v>1.2408000000000001</v>
      </c>
      <c r="D7" s="3">
        <f>'H3 data'!F17-'Sector average 2001-2015'!C5</f>
        <v>-8.3375000000000021</v>
      </c>
      <c r="E7" s="3">
        <f>'H3 data'!G17-'Sector average 2001-2015'!E5</f>
        <v>-122.29520999999998</v>
      </c>
      <c r="F7" s="3">
        <f>'H3 data'!H17-'Sector average 2001-2015'!J5</f>
        <v>-1.1375000000000002</v>
      </c>
      <c r="G7" s="3">
        <f>'H3 data'!I17-'Sector average 2001-2015'!K5</f>
        <v>1.3014000000000001</v>
      </c>
      <c r="H7" s="3">
        <f>'H3 data'!K17-'Sector average 2001-2015'!B5</f>
        <v>11604.383900000001</v>
      </c>
      <c r="I7" s="3">
        <f>'H3 data'!L17</f>
        <v>0.94289999999999996</v>
      </c>
      <c r="J7" s="3">
        <f>'H3 data'!M17-'Sector average 2001-2015'!H5</f>
        <v>-41.920490000000001</v>
      </c>
      <c r="K7" s="3">
        <f>0.588251451535969-'Sector average 2001-2015'!L5</f>
        <v>0.36235145153596904</v>
      </c>
      <c r="L7" s="3">
        <v>1</v>
      </c>
      <c r="M7" s="3">
        <f>'H3 Volatility,preissue run up '!K5</f>
        <v>0.32490716913929951</v>
      </c>
      <c r="N7" s="3">
        <f>'H3 Volatility,preissue run up '!K4</f>
        <v>0.14651095408160328</v>
      </c>
      <c r="O7" s="3">
        <f>'H3 Market run up'!I7</f>
        <v>4.5999406025009862E-2</v>
      </c>
      <c r="P7" s="3">
        <v>1</v>
      </c>
    </row>
    <row r="8" spans="1:32">
      <c r="A8" s="3" t="s">
        <v>4</v>
      </c>
      <c r="B8" s="24">
        <v>-3.906899418121354E-2</v>
      </c>
      <c r="C8" s="3">
        <f>'H3 data'!E24-'Sector average 2001-2015'!I5</f>
        <v>4.3041</v>
      </c>
      <c r="D8" s="3">
        <f>'H3 data'!F24-'Sector average 2001-2015'!C5</f>
        <v>-0.10300000000000153</v>
      </c>
      <c r="E8" s="3">
        <f>'H3 data'!G24-'Sector average 2001-2015'!E5</f>
        <v>-100.57540999999998</v>
      </c>
      <c r="F8" s="3">
        <f>'H3 data'!H24-'Sector average 2001-2015'!J5</f>
        <v>-0.99210000000000009</v>
      </c>
      <c r="G8" s="3">
        <f>'H3 data'!I24-'Sector average 2001-2015'!K5</f>
        <v>4.9252000000000002</v>
      </c>
      <c r="H8" s="3">
        <f>'H3 data'!K24-'Sector average 2001-2015'!B5</f>
        <v>-3548.9746</v>
      </c>
      <c r="I8" s="3">
        <f>'H3 data'!L24</f>
        <v>81.4529</v>
      </c>
      <c r="J8" s="3">
        <f>'H3 data'!M24-'Sector average 2001-2015'!H5</f>
        <v>-41.943889999999996</v>
      </c>
      <c r="K8" s="3">
        <f>0.668816375058241-'Sector average 2001-2015'!L5</f>
        <v>0.442916375058241</v>
      </c>
      <c r="L8" s="3">
        <v>0</v>
      </c>
      <c r="M8" s="3">
        <f>'H3 Volatility,preissue run up '!O5</f>
        <v>0.57854315843383974</v>
      </c>
      <c r="N8" s="3">
        <f>'H3 Volatility,preissue run up '!O4</f>
        <v>1.279849014481685</v>
      </c>
      <c r="O8" s="3">
        <f>'H3 Market run up'!L7</f>
        <v>0.10137655929379021</v>
      </c>
      <c r="P8" s="3">
        <v>1</v>
      </c>
    </row>
    <row r="9" spans="1:32">
      <c r="A9" s="3" t="s">
        <v>5</v>
      </c>
      <c r="B9" s="24">
        <v>-3.7693006357856419E-2</v>
      </c>
      <c r="C9" s="3">
        <f>'H3 data'!E28-'Sector average 2001-2015'!I5</f>
        <v>2.1356999999999999</v>
      </c>
      <c r="D9" s="3">
        <f>'H3 data'!F28-'Sector average 2001-2015'!C5</f>
        <v>-13.1578</v>
      </c>
      <c r="E9" s="3">
        <f>'H3 data'!G28-'Sector average 2001-2015'!E5</f>
        <v>-118.61280999999998</v>
      </c>
      <c r="F9" s="3">
        <f>'H3 data'!H28-'Sector average 2001-2015'!J5</f>
        <v>-1.0831</v>
      </c>
      <c r="G9" s="3">
        <f>'H3 data'!I28-'Sector average 2001-2015'!K5</f>
        <v>4.1728000000000005</v>
      </c>
      <c r="H9" s="3">
        <f>'H3 data'!K28-'Sector average 2001-2015'!B5</f>
        <v>3179.1904000000004</v>
      </c>
      <c r="I9" s="3">
        <f>'H3 data'!L28</f>
        <v>1.2892999999999999</v>
      </c>
      <c r="J9" s="3">
        <f>'H3 data'!M28-'Sector average 2001-2015'!H5</f>
        <v>-37.386489999999995</v>
      </c>
      <c r="K9" s="3">
        <f>0.572212226958233-'Sector average 2001-2015'!L5</f>
        <v>0.34631222695823305</v>
      </c>
      <c r="L9" s="3">
        <v>1</v>
      </c>
      <c r="M9" s="3">
        <f>'H3 Volatility,preissue run up '!S5</f>
        <v>0.30903443195622693</v>
      </c>
      <c r="N9" s="3">
        <f>'H3 Volatility,preissue run up '!S4</f>
        <v>1.2312383660874305E-2</v>
      </c>
      <c r="O9" s="3">
        <f>'H3 Market run up'!O7</f>
        <v>3.0194777399071364E-3</v>
      </c>
      <c r="P9" s="3">
        <v>1</v>
      </c>
    </row>
    <row r="10" spans="1:32">
      <c r="A10" s="3" t="s">
        <v>6</v>
      </c>
      <c r="B10" s="24">
        <v>4.4177231734413742E-2</v>
      </c>
      <c r="C10" s="3">
        <f>'H3 data'!E33-'Sector average 2001-2015'!I5</f>
        <v>3.4972000000000003</v>
      </c>
      <c r="D10" s="3"/>
      <c r="E10" s="3">
        <f>'H3 data'!G33-'Sector average 2001-2015'!E5</f>
        <v>-91.461209999999994</v>
      </c>
      <c r="F10" s="3">
        <f>'H3 data'!H33-'Sector average 2001-2015'!J5</f>
        <v>-1.6140000000000001</v>
      </c>
      <c r="G10" s="3">
        <f>'H3 data'!I33-'Sector average 2001-2015'!K5</f>
        <v>0.78859999999999997</v>
      </c>
      <c r="H10" s="3">
        <f>'H3 data'!K33-'Sector average 2001-2015'!B5</f>
        <v>-661.83609999999999</v>
      </c>
      <c r="I10" s="3">
        <f>'H3 data'!L33</f>
        <v>4.2580999999999998</v>
      </c>
      <c r="J10" s="3"/>
      <c r="K10" s="3">
        <f>0.192239860523185-'Sector average 2001-2015'!L5</f>
        <v>-3.3660139476814982E-2</v>
      </c>
      <c r="L10" s="3">
        <v>0</v>
      </c>
      <c r="M10" s="3">
        <f>'H3 Volatility,preissue run up '!W5</f>
        <v>0.35490463239975534</v>
      </c>
      <c r="N10" s="3">
        <f>'H3 Volatility,preissue run up '!W4</f>
        <v>-3.3874674152099883E-3</v>
      </c>
      <c r="O10" s="3">
        <f>'H3 Market run up'!R7</f>
        <v>2.3498731942593672E-2</v>
      </c>
      <c r="P10" s="3">
        <v>0</v>
      </c>
    </row>
    <row r="11" spans="1:32">
      <c r="A11" s="3" t="s">
        <v>32</v>
      </c>
      <c r="B11" s="24">
        <v>6.5905096660807804E-3</v>
      </c>
      <c r="C11" s="3">
        <f>'H3 data'!E38-'Sector average 2001-2015'!I5</f>
        <v>1.5619000000000001</v>
      </c>
      <c r="D11" s="3">
        <f>'H3 data'!F38-'Sector average 2001-2015'!C5</f>
        <v>9.4671999999999983</v>
      </c>
      <c r="E11" s="3">
        <f>'H3 data'!G38-'Sector average 2001-2015'!E5</f>
        <v>-121.63570999999999</v>
      </c>
      <c r="F11" s="3">
        <f>'H3 data'!H38-'Sector average 2001-2015'!J5</f>
        <v>-0.90950000000000009</v>
      </c>
      <c r="G11" s="3">
        <f>'H3 data'!I38-'Sector average 2001-2015'!K5</f>
        <v>0.4907999999999999</v>
      </c>
      <c r="H11" s="3">
        <f>'H3 data'!K38</f>
        <v>4612.3744999999999</v>
      </c>
      <c r="I11" s="3"/>
      <c r="J11" s="3">
        <f>'H3 data'!M38-'Sector average 2001-2015'!H5</f>
        <v>-39.316589999999998</v>
      </c>
      <c r="K11" s="3">
        <f>0.632642448555085-'Sector average 2001-2015'!L5</f>
        <v>0.40674244855508501</v>
      </c>
      <c r="L11" s="3">
        <v>1</v>
      </c>
      <c r="M11" s="3">
        <f>'H3 Volatility,preissue run up '!AA5</f>
        <v>0.40758989677841662</v>
      </c>
      <c r="N11" s="3">
        <f>'H3 Volatility,preissue run up '!AA4</f>
        <v>0.11962615397103789</v>
      </c>
      <c r="O11" s="3">
        <f>'H3 Market run up'!U7</f>
        <v>2.0489065996704164E-2</v>
      </c>
      <c r="P11" s="3">
        <v>1</v>
      </c>
    </row>
    <row r="12" spans="1:32">
      <c r="A12" s="3" t="s">
        <v>7</v>
      </c>
      <c r="B12" s="24">
        <v>1.9736842105263174E-2</v>
      </c>
      <c r="C12" s="3">
        <f>'H3 data'!S33-'Sector average 2001-2015'!I5</f>
        <v>4.5602999999999998</v>
      </c>
      <c r="D12" s="3">
        <f>'H3 data'!T33-'Sector average 2001-2015'!C5</f>
        <v>76.561900000000009</v>
      </c>
      <c r="E12" s="3">
        <f>'H3 data'!U33-'Sector average 2001-2015'!E5</f>
        <v>-109.88100999999999</v>
      </c>
      <c r="F12" s="3">
        <f>'H3 data'!V33-'Sector average 2001-2015'!J5</f>
        <v>-1.5416000000000001</v>
      </c>
      <c r="G12" s="3">
        <f>'H3 data'!W33-'Sector average 2001-2015'!J5</f>
        <v>6.7699999999999871E-2</v>
      </c>
      <c r="H12" s="3">
        <f>'H3 data'!Y33-'Sector average 2001-2015'!B5</f>
        <v>3980.0573999999997</v>
      </c>
      <c r="I12" s="3">
        <f>'H3 data'!Z33</f>
        <v>1.3252999999999999</v>
      </c>
      <c r="J12" s="3">
        <f>'H3 data'!AA33-'Sector average 2001-2015'!H5</f>
        <v>-42.125689999999999</v>
      </c>
      <c r="K12" s="3">
        <f>0.209924807187596-'Sector average 2001-2015'!L5</f>
        <v>-1.5975192812403977E-2</v>
      </c>
      <c r="L12" s="3">
        <v>1</v>
      </c>
      <c r="M12" s="3">
        <f>'H3 Volatility,preissue run up '!AE5</f>
        <v>0.29657792745520178</v>
      </c>
      <c r="N12" s="3">
        <f>'H3 Volatility,preissue run up '!AE4</f>
        <v>4.7166323591833842E-2</v>
      </c>
      <c r="O12" s="3">
        <f>'H3 Market run up'!X7</f>
        <v>-3.7662632263411426E-2</v>
      </c>
      <c r="P12" s="3">
        <v>0</v>
      </c>
    </row>
    <row r="13" spans="1:32">
      <c r="A13" s="3" t="s">
        <v>8</v>
      </c>
      <c r="B13" s="24">
        <v>4.822408316488578E-2</v>
      </c>
      <c r="C13" s="3">
        <f>'H3 data'!S17-'Sector average 2001-2015'!I5</f>
        <v>2.0973000000000002</v>
      </c>
      <c r="D13" s="3">
        <f>'H3 data'!T17-'Sector average 2001-2015'!C5</f>
        <v>6.5988000000000007</v>
      </c>
      <c r="E13" s="3">
        <f>'H3 data'!U17-'Sector average 2001-2015'!E5</f>
        <v>-134.61510999999999</v>
      </c>
      <c r="F13" s="3">
        <f>'H3 data'!V17-'Sector average 2001-2015'!J5</f>
        <v>-1.6061000000000001</v>
      </c>
      <c r="G13" s="3">
        <f>'H3 data'!W17-'Sector average 2001-2015'!K5</f>
        <v>1.4826000000000001</v>
      </c>
      <c r="H13" s="3">
        <f>'H3 data'!Y17-'Sector average 2001-2015'!B5</f>
        <v>36694.047500000001</v>
      </c>
      <c r="I13" s="3">
        <f>'H3 data'!Z17</f>
        <v>0.63500000000000001</v>
      </c>
      <c r="J13" s="3">
        <f>'H3 data'!AA17-'Sector average 2001-2015'!H5</f>
        <v>-32.403689999999997</v>
      </c>
      <c r="K13" s="3">
        <f>0.278511836892908-'Sector average 2001-2015'!L5</f>
        <v>5.2611836892907993E-2</v>
      </c>
      <c r="L13" s="3">
        <v>1</v>
      </c>
      <c r="M13" s="3">
        <f>'H3 Volatility,preissue run up '!AI5</f>
        <v>0.28272560534782121</v>
      </c>
      <c r="N13" s="3">
        <f>'H3 Volatility,preissue run up '!AI4</f>
        <v>0.26756958272327963</v>
      </c>
      <c r="O13" s="3">
        <f>'H3 Market run up'!AA7</f>
        <v>5.3317780016489569E-2</v>
      </c>
      <c r="P13" s="3">
        <v>1</v>
      </c>
    </row>
    <row r="14" spans="1:32">
      <c r="A14" s="3" t="s">
        <v>9</v>
      </c>
      <c r="B14" s="24">
        <v>1.2726054922973845E-2</v>
      </c>
      <c r="C14" s="3">
        <f>'H3 data'!AG17-'Sector average 2001-2015'!I5</f>
        <v>1.0019</v>
      </c>
      <c r="D14" s="3">
        <f>'H3 data'!AH17-'Sector average 2001-2015'!C5</f>
        <v>-9.5053999999999998</v>
      </c>
      <c r="E14" s="3">
        <f>'H3 data'!AI17-'Sector average 2001-2015'!E5</f>
        <v>-122.27610999999999</v>
      </c>
      <c r="F14" s="3">
        <f>'H3 data'!AJ17-'Sector average 2001-2015'!J5</f>
        <v>-0.9254</v>
      </c>
      <c r="G14" s="3">
        <f>'H3 data'!AK17-'Sector average 2001-2015'!K5</f>
        <v>3.8811000000000004</v>
      </c>
      <c r="H14" s="3">
        <f>'H3 data'!AM17-'Sector average 2001-2015'!B5</f>
        <v>4777.9400000000005</v>
      </c>
      <c r="I14" s="3">
        <f>'H3 data'!AN17</f>
        <v>1.556</v>
      </c>
      <c r="J14" s="3">
        <f>'H3 data'!AO17-'Sector average 2001-2015'!H5</f>
        <v>-21.607389999999995</v>
      </c>
      <c r="K14" s="3">
        <f>0.569607278771418-'Sector average 2001-2015'!L5</f>
        <v>0.34370727877141805</v>
      </c>
      <c r="L14" s="3">
        <v>1</v>
      </c>
      <c r="M14" s="3">
        <f>'H3 Volatility,preissue run up '!AM5</f>
        <v>0.22282824616054911</v>
      </c>
      <c r="N14" s="3">
        <f>'H3 Volatility,preissue run up '!AM4</f>
        <v>9.064891245185791E-2</v>
      </c>
      <c r="O14" s="3">
        <f>'H3 Market run up'!AD7</f>
        <v>6.6890806548700762E-2</v>
      </c>
      <c r="P14" s="3">
        <v>1</v>
      </c>
    </row>
    <row r="15" spans="1:32">
      <c r="A15" s="3" t="s">
        <v>10</v>
      </c>
      <c r="B15" s="24">
        <v>-5.7794740594723823E-2</v>
      </c>
      <c r="C15" s="3">
        <f>'H3 data'!E43-'Sector average 2001-2015'!I5</f>
        <v>7.597599999999999</v>
      </c>
      <c r="D15" s="3">
        <f>'H3 data'!F43-'Sector average 2001-2015'!C5</f>
        <v>989.58370000000002</v>
      </c>
      <c r="E15" s="3">
        <f>'H3 data'!G43-'Sector average 2001-2015'!E5</f>
        <v>-121.29560999999998</v>
      </c>
      <c r="F15" s="3">
        <f>'H3 data'!H43-'Sector average 2001-2015'!J5</f>
        <v>-1.0246</v>
      </c>
      <c r="G15" s="3">
        <f>'H3 data'!I43-'Sector average 2001-2015'!K5</f>
        <v>2.8405</v>
      </c>
      <c r="H15" s="3">
        <f>'H3 data'!K43-'Sector average 2001-2015'!B5</f>
        <v>24194.626799999998</v>
      </c>
      <c r="I15" s="3">
        <f>'H3 data'!L43</f>
        <v>2.7069999999999999</v>
      </c>
      <c r="J15" s="3">
        <f>'H3 data'!M43-'Sector average 2001-2015'!H5</f>
        <v>-29.784889999999997</v>
      </c>
      <c r="K15" s="3">
        <f>0.408819224886531-'Sector average 2001-2015'!L5</f>
        <v>0.18291922488653101</v>
      </c>
      <c r="L15" s="3">
        <v>0</v>
      </c>
      <c r="M15" s="3">
        <f>'H3 Volatility,preissue run up '!AQ5</f>
        <v>0.44775425228056831</v>
      </c>
      <c r="N15" s="3">
        <f>'H3 Volatility,preissue run up '!AQ4</f>
        <v>0.44066461027190329</v>
      </c>
      <c r="O15" s="3">
        <f>'H3 Market run up'!AG7</f>
        <v>1.4403586828682167E-2</v>
      </c>
      <c r="P15" s="3">
        <v>1</v>
      </c>
    </row>
    <row r="16" spans="1:32">
      <c r="A16" s="3" t="s">
        <v>11</v>
      </c>
      <c r="B16" s="24">
        <v>4.9809288759255076E-2</v>
      </c>
      <c r="C16" s="3">
        <f>'H3 data'!E48-'Sector average 2001-2015'!I5</f>
        <v>3.5597000000000003</v>
      </c>
      <c r="D16" s="3">
        <f>'H3 data'!F48-'Sector average 2001-2015'!C5</f>
        <v>2.4385000000000012</v>
      </c>
      <c r="E16" s="3"/>
      <c r="F16" s="3"/>
      <c r="G16" s="3"/>
      <c r="H16" s="3"/>
      <c r="I16" s="3"/>
      <c r="J16" s="3"/>
      <c r="K16" s="3"/>
      <c r="L16" s="3">
        <v>0</v>
      </c>
      <c r="M16" s="3">
        <f>'H3 Volatility,preissue run up '!AU5</f>
        <v>0.2444608652380639</v>
      </c>
      <c r="N16" s="3">
        <f>'H3 Volatility,preissue run up '!AU4</f>
        <v>0.21668987249220734</v>
      </c>
      <c r="O16" s="3">
        <f>'H3 Market run up'!AJ7</f>
        <v>8.2018910290556774E-2</v>
      </c>
      <c r="P16" s="3"/>
    </row>
    <row r="17" spans="1:16">
      <c r="A17" s="3" t="s">
        <v>12</v>
      </c>
      <c r="B17" s="24">
        <v>-1.7789072426937697E-2</v>
      </c>
      <c r="C17" s="3">
        <f>'H3 data'!BW17-'Sector average 2001-2015'!I5</f>
        <v>1.4438</v>
      </c>
      <c r="D17" s="3">
        <f>'H3 data'!BX17-'Sector average 2001-2015'!C5</f>
        <v>374.84710000000001</v>
      </c>
      <c r="E17" s="3">
        <f>'H3 data'!BY17-'Sector average 2001-2015'!E5</f>
        <v>-117.93680999999998</v>
      </c>
      <c r="F17" s="3">
        <f>'H3 data'!BZ17-'Sector average 2001-2015'!J5</f>
        <v>-1.0875000000000001</v>
      </c>
      <c r="G17" s="3">
        <f>'H3 data'!CA17-'Sector average 2001-2015'!K5</f>
        <v>-0.30820000000000003</v>
      </c>
      <c r="H17" s="3">
        <f>'H3 data'!CC17-'Sector average 2001-2015'!B5</f>
        <v>18669.486000000001</v>
      </c>
      <c r="I17" s="3">
        <f>'H3 data'!CD17</f>
        <v>0.7228</v>
      </c>
      <c r="J17" s="3">
        <f>'H3 data'!CE17-'Sector average 2001-2015'!H5</f>
        <v>-43.689589999999995</v>
      </c>
      <c r="K17" s="3">
        <f>0.474578930850507-'Sector average 2001-2015'!L5</f>
        <v>0.24867893085050702</v>
      </c>
      <c r="L17" s="3">
        <v>0</v>
      </c>
      <c r="M17" s="3">
        <f>'H3 Volatility,preissue run up '!AY5</f>
        <v>0.41103378955301828</v>
      </c>
      <c r="N17" s="3">
        <f>'H3 Volatility,preissue run up '!AY4</f>
        <v>0.36159169550173004</v>
      </c>
      <c r="O17" s="3">
        <f>'H3 Market run up'!AM7</f>
        <v>3.8744393709102008E-2</v>
      </c>
      <c r="P17" s="3">
        <v>1</v>
      </c>
    </row>
    <row r="18" spans="1:16">
      <c r="A18" s="3" t="s">
        <v>13</v>
      </c>
      <c r="B18" s="24">
        <v>-1.7498379779650006E-2</v>
      </c>
      <c r="C18" s="3">
        <f>'H3 data'!E53-'Sector average 2001-2015'!I5</f>
        <v>3.3620999999999999</v>
      </c>
      <c r="D18" s="3">
        <f>'H3 data'!F53-'Sector average 2001-2015'!C5</f>
        <v>186.0042</v>
      </c>
      <c r="E18" s="3">
        <f>'H3 data'!G53-'Sector average 2001-2015'!E5</f>
        <v>-119.18780999999998</v>
      </c>
      <c r="F18" s="3">
        <f>'H3 data'!H53-'Sector average 2001-2015'!J5</f>
        <v>-1.5683</v>
      </c>
      <c r="G18" s="3">
        <f>'H3 data'!I53-'Sector average 2001-2015'!K5</f>
        <v>0.40300000000000002</v>
      </c>
      <c r="H18" s="3">
        <f>'H3 data'!K53-'Sector average 2001-2015'!B5</f>
        <v>-1417.0138999999999</v>
      </c>
      <c r="I18" s="3">
        <f>'H3 data'!L53</f>
        <v>0.1837</v>
      </c>
      <c r="J18" s="3">
        <f>'H3 data'!M53-'Sector average 2001-2015'!H5</f>
        <v>-34.948089999999993</v>
      </c>
      <c r="K18" s="3">
        <f>0.577785456147219-'Sector average 2001-2015'!L5</f>
        <v>0.351885456147219</v>
      </c>
      <c r="L18" s="3">
        <v>0</v>
      </c>
      <c r="M18" s="3">
        <f>'H3 Volatility,preissue run up '!BC5</f>
        <v>0.92148598521846536</v>
      </c>
      <c r="N18" s="3">
        <f>'H3 Volatility,preissue run up '!BC4</f>
        <v>0.23814179061178659</v>
      </c>
      <c r="O18" s="3">
        <f>'H3 Market run up'!AP7</f>
        <v>-6.459784039946484E-2</v>
      </c>
      <c r="P18" s="3">
        <v>0</v>
      </c>
    </row>
    <row r="19" spans="1:16">
      <c r="A19" s="3" t="s">
        <v>14</v>
      </c>
      <c r="B19" s="24">
        <v>-4.1918956683744697E-3</v>
      </c>
      <c r="C19" s="3">
        <f>'H3 data'!S28-'Sector average 2001-2015'!I5</f>
        <v>3.0552999999999999</v>
      </c>
      <c r="D19" s="3">
        <f>'H3 data'!T28-'Sector average 2001-2015'!C5</f>
        <v>-14.389900000000001</v>
      </c>
      <c r="E19" s="3">
        <f>'H3 data'!U28-'Sector average 2001-2015'!E5</f>
        <v>-130.25730999999999</v>
      </c>
      <c r="F19" s="3">
        <f>'H3 data'!V28-'Sector average 2001-2015'!J5</f>
        <v>-1.1120000000000001</v>
      </c>
      <c r="G19" s="3">
        <f>'H3 data'!W28-'Sector average 2001-2015'!K5</f>
        <v>0.77400000000000002</v>
      </c>
      <c r="H19" s="3">
        <f>'H3 data'!Y28-'Sector average 2001-2015'!B5</f>
        <v>234454.65909999999</v>
      </c>
      <c r="I19" s="3">
        <f>'H3 data'!Z28</f>
        <v>1.1775</v>
      </c>
      <c r="J19" s="3">
        <f>'H3 data'!AA28-'Sector average 2001-2015'!H5</f>
        <v>-41.02169</v>
      </c>
      <c r="K19" s="3">
        <f>0.643426184869002-'Sector average 2001-2015'!L5</f>
        <v>0.41752618486900206</v>
      </c>
      <c r="L19" s="3">
        <v>0</v>
      </c>
      <c r="M19" s="3">
        <f>'H3 Volatility,preissue run up '!BG5</f>
        <v>0.2273453168200634</v>
      </c>
      <c r="N19" s="3">
        <f>'H3 Volatility,preissue run up '!BG4</f>
        <v>-0.12205689548602319</v>
      </c>
      <c r="O19" s="3">
        <f>'H3 Market run up'!AS7</f>
        <v>-4.1524904635112429E-2</v>
      </c>
      <c r="P19" s="3">
        <v>1</v>
      </c>
    </row>
    <row r="20" spans="1:16">
      <c r="A20" s="3" t="s">
        <v>15</v>
      </c>
      <c r="B20" s="24">
        <v>-3.0239099859353129E-2</v>
      </c>
      <c r="C20" s="3"/>
      <c r="D20" s="3"/>
      <c r="E20" s="3">
        <f>'H3 data'!U7-'Sector average 2001-2015'!E6</f>
        <v>-41.634590000000003</v>
      </c>
      <c r="F20" s="3">
        <f>'H3 data'!V7-'Sector average 2001-2015'!J6</f>
        <v>-0.10109999999999997</v>
      </c>
      <c r="G20" s="3">
        <f>'H3 data'!W7-'Sector average 2001-2015'!K6</f>
        <v>-3.3869000000000002</v>
      </c>
      <c r="H20" s="3"/>
      <c r="I20" s="3">
        <f>'H3 data'!Z7</f>
        <v>0.81320000000000003</v>
      </c>
      <c r="J20" s="3">
        <f>'H3 data'!AA7-'Sector average 2001-2015'!H6</f>
        <v>-2974.0400999999997</v>
      </c>
      <c r="K20" s="3">
        <f>0.526313914061592-'Sector average 2001-2015'!L6</f>
        <v>0.24831391406159198</v>
      </c>
      <c r="L20" s="3">
        <v>0</v>
      </c>
      <c r="M20" s="3">
        <f>'H3 Volatility,preissue run up '!BK5</f>
        <v>0.19484404640076522</v>
      </c>
      <c r="N20" s="3">
        <f>'H3 Volatility,preissue run up '!BK4</f>
        <v>-0.12330450441752484</v>
      </c>
      <c r="O20" s="3">
        <f>'H3 Market run up'!AV7</f>
        <v>3.8986596993927987E-2</v>
      </c>
      <c r="P20" s="3">
        <v>1</v>
      </c>
    </row>
    <row r="21" spans="1:16">
      <c r="A21" s="3" t="s">
        <v>16</v>
      </c>
      <c r="B21" s="24">
        <v>-9.504132231404977E-3</v>
      </c>
      <c r="C21" s="3"/>
      <c r="D21" s="3"/>
      <c r="E21" s="3"/>
      <c r="F21" s="3"/>
      <c r="G21" s="3"/>
      <c r="H21" s="3">
        <f>'H3 data'!Y24-'Sector average 2001-2015'!B6</f>
        <v>15333.4967</v>
      </c>
      <c r="I21" s="3"/>
      <c r="J21" s="3"/>
      <c r="K21" s="3"/>
      <c r="L21" s="3">
        <v>0</v>
      </c>
      <c r="M21" s="3">
        <f>'H3 Volatility,preissue run up '!BO5</f>
        <v>0.25865129280913168</v>
      </c>
      <c r="N21" s="3">
        <f>'H3 Volatility,preissue run up '!BO4</f>
        <v>1.7385923481503359E-2</v>
      </c>
      <c r="O21" s="3">
        <f>'H3 Market run up'!AY7</f>
        <v>0.11943390275538021</v>
      </c>
      <c r="P21" s="3"/>
    </row>
    <row r="22" spans="1:16">
      <c r="A22" s="3" t="s">
        <v>17</v>
      </c>
      <c r="B22" s="24">
        <v>6.0606060606070082E-4</v>
      </c>
      <c r="C22" s="3">
        <f>'H3 data'!AG28-'Sector average 2001-2015'!I6</f>
        <v>-8.7333999999999996</v>
      </c>
      <c r="D22" s="3">
        <f>'H3 data'!AH28-'Sector average 2001-2015'!C6</f>
        <v>-55.210660000000004</v>
      </c>
      <c r="E22" s="3">
        <f>'H3 data'!AI28-'Sector average 2001-2015'!E6</f>
        <v>-47.041489999999996</v>
      </c>
      <c r="F22" s="3">
        <f>'H3 data'!AJ28-'Sector average 2001-2015'!J6</f>
        <v>-3.3299999999999996E-2</v>
      </c>
      <c r="G22" s="3">
        <f>'H3 data'!AK28-'Sector average 2001-2015'!K6</f>
        <v>-2.7686000000000002</v>
      </c>
      <c r="H22" s="3">
        <f>'H3 data'!AM28-'Sector average 2001-2015'!B6</f>
        <v>26112.084599999998</v>
      </c>
      <c r="I22" s="3">
        <f>'H3 data'!AN28</f>
        <v>0.92030000000000001</v>
      </c>
      <c r="J22" s="3">
        <f>'H3 data'!AO28-'Sector average 2001-2015'!H6</f>
        <v>-2967.163</v>
      </c>
      <c r="K22" s="3">
        <f>0.685730502914352-'Sector average 2001-2015'!L6</f>
        <v>0.40773050291435198</v>
      </c>
      <c r="L22" s="3">
        <v>1</v>
      </c>
      <c r="M22" s="3">
        <f>'H3 Volatility,preissue run up '!BS5</f>
        <v>0.37195171149482142</v>
      </c>
      <c r="N22" s="3">
        <f>'H3 Volatility,preissue run up '!BS4</f>
        <v>-0.27096071012003092</v>
      </c>
      <c r="O22" s="3">
        <f>'H3 Market run up'!BB7</f>
        <v>-6.6445059179504967E-2</v>
      </c>
      <c r="P22" s="3">
        <v>1</v>
      </c>
    </row>
    <row r="23" spans="1:16">
      <c r="A23" s="3" t="s">
        <v>19</v>
      </c>
      <c r="B23" s="24">
        <v>-4.2901234567901146E-2</v>
      </c>
      <c r="C23" s="3">
        <f>'H3 data'!AG33-'Sector average 2001-2015'!I6</f>
        <v>-9.0008999999999997</v>
      </c>
      <c r="D23" s="3">
        <f>'H3 data'!AH33-'Sector average 2001-2015'!C6</f>
        <v>6.5243399999999951</v>
      </c>
      <c r="E23" s="3">
        <f>'H3 data'!AI33-'Sector average 2001-2015'!E6</f>
        <v>-70.662689999999998</v>
      </c>
      <c r="F23" s="3">
        <f>'H3 data'!AJ33-'Sector average 2001-2015'!J6</f>
        <v>-0.21189999999999998</v>
      </c>
      <c r="G23" s="3">
        <f>'H3 data'!AK33-'Sector average 2001-2015'!K6</f>
        <v>-3.0579000000000001</v>
      </c>
      <c r="H23" s="3">
        <f>'H3 data'!AM33-'Sector average 2001-2015'!B6</f>
        <v>5293.4472999999998</v>
      </c>
      <c r="I23" s="3">
        <f>'H3 data'!AN33</f>
        <v>1.5981999999999998</v>
      </c>
      <c r="J23" s="3">
        <f>'H3 data'!AO33-'Sector average 2001-2015'!H6</f>
        <v>-2974.6493</v>
      </c>
      <c r="K23" s="3">
        <f>0.692426213181613-'Sector average 2001-2015'!L6</f>
        <v>0.41442621318161299</v>
      </c>
      <c r="L23" s="3">
        <v>0</v>
      </c>
      <c r="M23" s="3">
        <f>'H3 Volatility,preissue run up '!BW5</f>
        <v>0.26594997120691094</v>
      </c>
      <c r="N23" s="3">
        <f>'H3 Volatility,preissue run up '!BW4</f>
        <v>0.29574098363291274</v>
      </c>
      <c r="O23" s="3">
        <f>'H3 Market run up'!BE7</f>
        <v>1.8313418316452654E-2</v>
      </c>
      <c r="P23" s="3">
        <v>1</v>
      </c>
    </row>
    <row r="24" spans="1:16">
      <c r="A24" s="3" t="s">
        <v>20</v>
      </c>
      <c r="B24" s="24">
        <v>1.6000000000000606E-3</v>
      </c>
      <c r="C24" s="3"/>
      <c r="D24" s="3"/>
      <c r="E24" s="3">
        <f>'H3 data'!AW17-'Sector average 2001-2015'!E6</f>
        <v>33.555210000000002</v>
      </c>
      <c r="F24" s="3">
        <f>'H3 data'!AX17-'Sector average 2001-2015'!J6</f>
        <v>-4.049999999999998E-2</v>
      </c>
      <c r="G24" s="3">
        <f>'H3 data'!AY17-'Sector average 2001-2015'!K6</f>
        <v>1.0911999999999997</v>
      </c>
      <c r="H24" s="3">
        <f>'H3 data'!BA17</f>
        <v>8157.4829</v>
      </c>
      <c r="I24" s="3">
        <f>'H3 data'!BB17</f>
        <v>1.3333999999999999</v>
      </c>
      <c r="J24" s="3">
        <f>'H3 data'!BC17-'Sector average 2001-2015'!H6</f>
        <v>-2907.2867999999999</v>
      </c>
      <c r="K24" s="3">
        <f>0.563794538477178-'Sector average 2001-2015'!L6</f>
        <v>0.28579453847717795</v>
      </c>
      <c r="L24" s="3">
        <v>0</v>
      </c>
      <c r="M24" s="3">
        <f>'H3 Volatility,preissue run up '!CA5</f>
        <v>0.77067052855276341</v>
      </c>
      <c r="N24" s="3">
        <f>'H3 Volatility,preissue run up '!CA4</f>
        <v>0.63256428526618558</v>
      </c>
      <c r="O24" s="3">
        <f>'H3 Market run up'!BH7</f>
        <v>5.0150095471283421E-2</v>
      </c>
      <c r="P24" s="3">
        <v>1</v>
      </c>
    </row>
    <row r="25" spans="1:16">
      <c r="A25" s="3" t="s">
        <v>21</v>
      </c>
      <c r="B25" s="24">
        <v>-0.14281764136596153</v>
      </c>
      <c r="C25" s="3">
        <f>'H3 data'!BI17-'Sector average 2001-2015'!I6</f>
        <v>-6.1639999999999997</v>
      </c>
      <c r="D25" s="3"/>
      <c r="E25" s="3">
        <f>'H3 data'!BK17-'Sector average 2001-2015'!E6</f>
        <v>-42.38109</v>
      </c>
      <c r="F25" s="3">
        <f>'H3 data'!BL17-'Sector average 2001-2015'!J6</f>
        <v>-0.76729999999999998</v>
      </c>
      <c r="G25" s="3">
        <f>'H3 data'!BM17-'Sector average 2001-2015'!K6</f>
        <v>0.6617999999999995</v>
      </c>
      <c r="H25" s="3">
        <f>'H3 data'!BO17-'Sector average 2001-2015'!B6</f>
        <v>6694.6607999999997</v>
      </c>
      <c r="I25" s="3">
        <f>'H3 data'!BP17</f>
        <v>2.5539000000000001</v>
      </c>
      <c r="J25" s="3">
        <f>'H3 data'!BQ17-'Sector average 2001-2015'!H6</f>
        <v>-2915.9764</v>
      </c>
      <c r="K25" s="3">
        <f>0.243855972989712-'Sector average 2001-2015'!L6</f>
        <v>-3.4144027010288014E-2</v>
      </c>
      <c r="L25" s="3">
        <v>0</v>
      </c>
      <c r="M25" s="3">
        <f>'H3 Volatility,preissue run up '!CE5</f>
        <v>0.3518563063191677</v>
      </c>
      <c r="N25" s="3">
        <f>'H3 Volatility,preissue run up '!CE4</f>
        <v>0.30089936334170359</v>
      </c>
      <c r="O25" s="3">
        <f>'H3 Market run up'!BK7</f>
        <v>5.2554861539934293E-2</v>
      </c>
      <c r="P25" s="3">
        <v>0</v>
      </c>
    </row>
    <row r="26" spans="1:16">
      <c r="A26" s="3" t="s">
        <v>22</v>
      </c>
      <c r="B26" s="24">
        <v>8.1515985602371416E-2</v>
      </c>
      <c r="C26" s="3"/>
      <c r="D26" s="3"/>
      <c r="E26" s="3">
        <f>'H3 data'!U43-'Sector average 2001-2015'!E6</f>
        <v>-23.934289999999997</v>
      </c>
      <c r="F26" s="3">
        <f>'H3 data'!V43-'Sector average 2001-2015'!J6</f>
        <v>-0.24239999999999998</v>
      </c>
      <c r="G26" s="3">
        <f>'H3 data'!W43-'Sector average 2001-2015'!K6</f>
        <v>2.6993999999999998</v>
      </c>
      <c r="H26" s="26">
        <f>6910.7-'Sector average 2001-2015'!B6</f>
        <v>3600.7</v>
      </c>
      <c r="I26" s="3">
        <f>'H3 data'!Z43</f>
        <v>1.1783999999999999</v>
      </c>
      <c r="J26" s="3">
        <f>'H3 data'!AA43-'Sector average 2001-2015'!H6</f>
        <v>-2867.7772</v>
      </c>
      <c r="K26" s="3">
        <f>0.22406254806138-'Sector average 2001-2015'!L6</f>
        <v>-5.3937451938620012E-2</v>
      </c>
      <c r="L26" s="3">
        <v>0</v>
      </c>
      <c r="M26" s="3">
        <f>'H3 Volatility,preissue run up '!CI5</f>
        <v>0.49204298823974213</v>
      </c>
      <c r="N26" s="3">
        <f>'H3 Volatility,preissue run up '!CI4</f>
        <v>0.56598143236074261</v>
      </c>
      <c r="O26" s="3">
        <f>'H3 Market run up'!BN7</f>
        <v>2.9991245170471439E-2</v>
      </c>
      <c r="P26" s="3">
        <v>1</v>
      </c>
    </row>
    <row r="27" spans="1:16">
      <c r="A27" s="3" t="s">
        <v>26</v>
      </c>
      <c r="B27" s="24">
        <v>-9.017825934987761E-2</v>
      </c>
      <c r="C27" s="3">
        <f>'H3 data'!AG43-'Sector average 2001-2015'!I6</f>
        <v>-2.8647999999999989</v>
      </c>
      <c r="D27" s="3"/>
      <c r="E27" s="3">
        <f>'H3 data'!AI43-'Sector average 2001-2015'!E6</f>
        <v>-27.76849</v>
      </c>
      <c r="F27" s="3">
        <f>'H3 data'!AJ43-'Sector average 2001-2015'!J6</f>
        <v>-0.48</v>
      </c>
      <c r="G27" s="3">
        <f>'H3 data'!AK43-'Sector average 2001-2015'!K6</f>
        <v>6.9221999999999992</v>
      </c>
      <c r="H27" s="3">
        <f>'H3 data'!AM43</f>
        <v>1341.1305</v>
      </c>
      <c r="I27" s="3">
        <f>'H3 data'!AN43</f>
        <v>2.8967999999999998</v>
      </c>
      <c r="J27" s="3"/>
      <c r="K27" s="3">
        <f>0-'Sector average 2001-2015'!L6</f>
        <v>-0.27800000000000002</v>
      </c>
      <c r="L27" s="3">
        <v>0</v>
      </c>
      <c r="M27" s="3">
        <f>'H3 Volatility,preissue run up '!CM5</f>
        <v>0.47352419374000582</v>
      </c>
      <c r="N27" s="3">
        <f>'H3 Volatility,preissue run up '!CM4</f>
        <v>2.5448064516129101E-2</v>
      </c>
      <c r="O27" s="3">
        <f>'H3 Market run up'!BQ7</f>
        <v>2.3006657992753154E-2</v>
      </c>
      <c r="P27" s="3">
        <v>1</v>
      </c>
    </row>
    <row r="28" spans="1:16">
      <c r="A28" s="3" t="s">
        <v>27</v>
      </c>
      <c r="B28" s="24">
        <v>-2.9498525073745683E-3</v>
      </c>
      <c r="C28" s="3">
        <f>'H3 data'!AG24-'Sector average 2001-2015'!I6</f>
        <v>10.397499999999999</v>
      </c>
      <c r="D28" s="3"/>
      <c r="E28" s="3">
        <f>'H3 data'!AI24-'Sector average 2001-2015'!E6</f>
        <v>-10.111190000000001</v>
      </c>
      <c r="F28" s="3">
        <f>'H3 data'!AJ24-'Sector average 2001-2015'!J6</f>
        <v>-0.64179999999999993</v>
      </c>
      <c r="G28" s="3">
        <f>'H3 data'!AK24-'Sector average 2001-2015'!K6</f>
        <v>-1.0682</v>
      </c>
      <c r="H28" s="3">
        <f>'H3 data'!AM24-'Sector average 2001-2015'!B6</f>
        <v>-2461.1233000000002</v>
      </c>
      <c r="I28" s="3">
        <f>'H3 data'!AN24</f>
        <v>0.44069999999999998</v>
      </c>
      <c r="J28" s="3">
        <f>'H3 data'!AO24-'Sector average 2001-2015'!H6</f>
        <v>-2793.5808999999999</v>
      </c>
      <c r="K28" s="3">
        <f>0.188315033559262-'Sector average 2001-2015'!L6</f>
        <v>-8.9684966440738034E-2</v>
      </c>
      <c r="L28" s="3">
        <v>0</v>
      </c>
      <c r="M28" s="3">
        <f>'H3 Volatility,preissue run up '!CQ5</f>
        <v>0.78506297846668749</v>
      </c>
      <c r="N28" s="3">
        <f>'H3 Volatility,preissue run up '!CQ4</f>
        <v>-0.18769968051118208</v>
      </c>
      <c r="O28" s="3">
        <f>'H3 Market run up'!BT7</f>
        <v>0.108118843492869</v>
      </c>
      <c r="P28" s="3">
        <v>0</v>
      </c>
    </row>
    <row r="29" spans="1:16">
      <c r="A29" s="3" t="s">
        <v>28</v>
      </c>
      <c r="B29" s="24">
        <v>-7.0091288875135299E-2</v>
      </c>
      <c r="C29" s="3">
        <f>'H3 data'!S58-'Sector average 2001-2015'!I6</f>
        <v>-3.0998000000000001</v>
      </c>
      <c r="D29" s="3"/>
      <c r="E29" s="3">
        <f>'H3 data'!U58-'Sector average 2001-2015'!E6</f>
        <v>-50.749089999999995</v>
      </c>
      <c r="F29" s="3">
        <f>'H3 data'!V58-'Sector average 2001-2015'!J6</f>
        <v>-0.11049999999999999</v>
      </c>
      <c r="G29" s="3">
        <f>'H3 data'!W58-'Sector average 2001-2015'!K6</f>
        <v>-6.6100000000000048E-2</v>
      </c>
      <c r="H29" s="3">
        <f>'H3 data'!Y58-'Sector average 2001-2015'!B6</f>
        <v>1821.4710999999998</v>
      </c>
      <c r="I29" s="3"/>
      <c r="J29" s="3">
        <f>'H3 data'!AA58-'Sector average 2001-2015'!H6</f>
        <v>-2861.8897999999999</v>
      </c>
      <c r="K29" s="3">
        <f>0.336831162080504-'Sector average 2001-2015'!L6</f>
        <v>5.8831162080503985E-2</v>
      </c>
      <c r="L29" s="3">
        <v>0</v>
      </c>
      <c r="M29" s="3">
        <f>'H3 Volatility,preissue run up '!CU5</f>
        <v>0.63320277849101025</v>
      </c>
      <c r="N29" s="3">
        <f>'H3 Volatility,preissue run up '!CU4</f>
        <v>0.11913414718614723</v>
      </c>
      <c r="O29" s="3">
        <f>'H3 Market run up'!BW7</f>
        <v>-0.10361511002032969</v>
      </c>
      <c r="P29" s="3">
        <v>1</v>
      </c>
    </row>
    <row r="30" spans="1:16">
      <c r="A30" s="3" t="s">
        <v>18</v>
      </c>
      <c r="B30" s="24">
        <v>-1.9331676332504911E-3</v>
      </c>
      <c r="C30" s="3">
        <f>'H3 data'!AU33-'Sector average 2001-2015'!I7</f>
        <v>-1.3693999999999997</v>
      </c>
      <c r="D30" s="3">
        <f>'H3 data'!AV33-'Sector average 2001-2015'!C7</f>
        <v>78.092510000000004</v>
      </c>
      <c r="E30" s="3">
        <f>'H3 data'!AW33-'Sector average 2001-2015'!E7</f>
        <v>-32.744569999999996</v>
      </c>
      <c r="F30" s="3">
        <f>'H3 data'!AX33-'Sector average 2001-2015'!J7</f>
        <v>-0.62579999999999991</v>
      </c>
      <c r="G30" s="3">
        <f>'H3 data'!AY33-'Sector average 2001-2015'!K7</f>
        <v>-0.20870000000000011</v>
      </c>
      <c r="H30" s="3">
        <f>'H3 data'!BA33-'Sector average 2001-2015'!B7</f>
        <v>19771.101900000001</v>
      </c>
      <c r="I30" s="3"/>
      <c r="J30" s="3">
        <f>'H3 data'!BC33-'Sector average 2001-2015'!H7</f>
        <v>0.58135999999999988</v>
      </c>
      <c r="K30" s="3">
        <f>0.354276189255033-'Sector average 2001-2015'!L7</f>
        <v>0.21897618925503301</v>
      </c>
      <c r="L30" s="3">
        <v>0</v>
      </c>
      <c r="M30" s="3">
        <f>'H3 Volatility,preissue run up '!CY5</f>
        <v>0.22669470470433495</v>
      </c>
      <c r="N30" s="3">
        <f>'H3 Volatility,preissue run up '!CY4</f>
        <v>-5.1684422678005763E-2</v>
      </c>
      <c r="O30" s="3">
        <f>'H3 Market run up'!BZ7</f>
        <v>5.1535057045091127E-2</v>
      </c>
      <c r="P30" s="3">
        <v>1</v>
      </c>
    </row>
    <row r="31" spans="1:16">
      <c r="A31" s="3" t="s">
        <v>25</v>
      </c>
      <c r="B31" s="24">
        <v>-0.17765042979942694</v>
      </c>
      <c r="C31" s="3">
        <f>'H3 data'!S48-'Sector average 2001-2015'!I7</f>
        <v>-3.8942999999999999</v>
      </c>
      <c r="D31" s="3">
        <f>'H3 data'!T48-'Sector average 2001-2015'!C7</f>
        <v>-21.630790000000001</v>
      </c>
      <c r="E31" s="3">
        <f>'H3 data'!U48-'Sector average 2001-2015'!E7</f>
        <v>-4.3078700000000012</v>
      </c>
      <c r="F31" s="3">
        <f>'H3 data'!V48-'Sector average 2001-2015'!J7</f>
        <v>-1.1449</v>
      </c>
      <c r="G31" s="3">
        <f>'H3 data'!W48-'Sector average 2001-2015'!K7</f>
        <v>-1.0432000000000001</v>
      </c>
      <c r="H31" s="3">
        <f>'H3 data'!Y48-'Sector average 2001-2015'!B7</f>
        <v>-772.8925999999999</v>
      </c>
      <c r="I31" s="3">
        <f>'H3 data'!Z48</f>
        <v>258.37470000000002</v>
      </c>
      <c r="J31" s="3">
        <f>'H3 data'!AA48-'Sector average 2001-2015'!H7</f>
        <v>-0.54064000000000001</v>
      </c>
      <c r="K31" s="3">
        <f>0.183726963140586-'Sector average 2001-2015'!L7</f>
        <v>4.8426963140586005E-2</v>
      </c>
      <c r="L31" s="3">
        <v>0</v>
      </c>
      <c r="M31" s="3">
        <f>'H3 Volatility,preissue run up '!DC5</f>
        <v>0.89531753031741534</v>
      </c>
      <c r="N31" s="3">
        <f>'H3 Volatility,preissue run up '!DC4</f>
        <v>-5.5828848991637821E-2</v>
      </c>
      <c r="O31" s="3">
        <f>'H3 Market run up'!CC7</f>
        <v>1.4505812897922066E-2</v>
      </c>
      <c r="P31" s="3">
        <v>0</v>
      </c>
    </row>
    <row r="32" spans="1:16">
      <c r="A32" s="3" t="s">
        <v>23</v>
      </c>
      <c r="B32" s="24">
        <v>8.7185851690971219E-2</v>
      </c>
      <c r="C32" s="3">
        <f>'H3 data'!AU28-'Sector average 2001-2015'!I7</f>
        <v>-2.7565</v>
      </c>
      <c r="D32" s="3">
        <f>'H3 data'!AV28-'Sector average 2001-2015'!C7</f>
        <v>372.15901000000002</v>
      </c>
      <c r="E32" s="3">
        <f>'H3 data'!AW28-'Sector average 2001-2015'!E7</f>
        <v>-28.65767</v>
      </c>
      <c r="F32" s="3">
        <f>'H3 data'!AX28-'Sector average 2001-2015'!J7</f>
        <v>-1.2302</v>
      </c>
      <c r="G32" s="3">
        <f>'H3 data'!AY28-'Sector average 2001-2015'!K7</f>
        <v>-0.73150000000000004</v>
      </c>
      <c r="H32" s="3">
        <f>'H3 data'!BA28-'Sector average 2001-2015'!B7</f>
        <v>-1710.8092000000001</v>
      </c>
      <c r="I32" s="3">
        <f>'H3 data'!BB28</f>
        <v>42.7699</v>
      </c>
      <c r="J32" s="3">
        <f>'H3 data'!BC28-'Sector average 2001-2015'!H7</f>
        <v>-0.54064000000000001</v>
      </c>
      <c r="K32" s="3">
        <f>0.237736990068645-'Sector average 2001-2015'!L7</f>
        <v>0.10243699006864498</v>
      </c>
      <c r="L32" s="3">
        <v>0</v>
      </c>
      <c r="M32" s="3">
        <f>'H3 Volatility,preissue run up '!DG5</f>
        <v>0.52213117674791765</v>
      </c>
      <c r="N32" s="3">
        <f>'H3 Volatility,preissue run up '!DG4</f>
        <v>6.5806878306878258E-2</v>
      </c>
      <c r="O32" s="3">
        <f>'H3 Market run up'!CF7</f>
        <v>4.5553720996005444E-2</v>
      </c>
      <c r="P32" s="3">
        <v>0</v>
      </c>
    </row>
    <row r="33" spans="1:16">
      <c r="A33" s="3" t="s">
        <v>29</v>
      </c>
      <c r="B33" s="24">
        <v>-2.3479690068103112E-4</v>
      </c>
      <c r="C33" s="3">
        <f>'H3 data'!AG58-'Sector average 2001-2015'!I7</f>
        <v>-1.6566999999999998</v>
      </c>
      <c r="D33" s="3">
        <f>'H3 data'!AH58-'Sector average 2001-2015'!C7</f>
        <v>-6.3442900000000009</v>
      </c>
      <c r="E33" s="3">
        <f>'H3 data'!AI58-'Sector average 2001-2015'!E7</f>
        <v>-11.812469999999998</v>
      </c>
      <c r="F33" s="3">
        <f>'H3 data'!AJ58-'Sector average 2001-2015'!J7</f>
        <v>-0.65480000000000005</v>
      </c>
      <c r="G33" s="3">
        <f>'H3 data'!AK58-'Sector average 2001-2015'!K7</f>
        <v>-1.0553000000000001</v>
      </c>
      <c r="H33" s="3">
        <f>'H3 data'!AM58-'Sector average 2001-2015'!B7</f>
        <v>27534.953099999999</v>
      </c>
      <c r="I33" s="3">
        <f>'H3 data'!AN58</f>
        <v>3.4163000000000001</v>
      </c>
      <c r="J33" s="3"/>
      <c r="K33" s="3">
        <f>0.315232165563204-'Sector average 2001-2015'!L7</f>
        <v>0.17993216556320399</v>
      </c>
      <c r="L33" s="3">
        <v>0</v>
      </c>
      <c r="M33" s="3">
        <f>'H3 Volatility,preissue run up '!DK5</f>
        <v>0.12606151986928385</v>
      </c>
      <c r="N33" s="3">
        <f>'H3 Volatility,preissue run up '!DK4</f>
        <v>1.8155785530365461E-2</v>
      </c>
      <c r="O33" s="3">
        <f>'H3 Market run up'!CI7</f>
        <v>6.9399164083564904E-2</v>
      </c>
      <c r="P33" s="3">
        <v>1</v>
      </c>
    </row>
    <row r="34" spans="1:16">
      <c r="A34" s="3" t="s">
        <v>31</v>
      </c>
      <c r="B34" s="24">
        <v>9.3665158371040669E-2</v>
      </c>
      <c r="C34" s="3">
        <f>'H3 data'!S38-'Sector average 2001-2015'!I7</f>
        <v>-3.2462999999999997</v>
      </c>
      <c r="D34" s="3">
        <f>'H3 data'!T38-'Sector average 2001-2015'!C7</f>
        <v>7.29711</v>
      </c>
      <c r="E34" s="3">
        <f>'H3 data'!U38-'Sector average 2001-2015'!E7</f>
        <v>-28.89087</v>
      </c>
      <c r="F34" s="3">
        <f>'H3 data'!V38-'Sector average 2001-2015'!J7</f>
        <v>-0.55869999999999997</v>
      </c>
      <c r="G34" s="3">
        <f>'H3 data'!W38-'Sector average 2001-2015'!K7</f>
        <v>1.1860999999999999</v>
      </c>
      <c r="H34" s="3">
        <f>'H3 data'!Y38-'Sector average 2001-2015'!B7</f>
        <v>-1966.3294000000001</v>
      </c>
      <c r="I34" s="3">
        <f>'H3 data'!Z38</f>
        <v>9.2813999999999997</v>
      </c>
      <c r="J34" s="3">
        <f>'H3 data'!AA38-'Sector average 2001-2015'!H7</f>
        <v>-1.8340000000000023E-2</v>
      </c>
      <c r="K34" s="3">
        <f>0.749851906477429-'Sector average 2001-2015'!L7</f>
        <v>0.61455190647742908</v>
      </c>
      <c r="L34" s="3">
        <v>0</v>
      </c>
      <c r="M34" s="3">
        <f>'H3 Volatility,preissue run up '!DO5</f>
        <v>0.73188266301703231</v>
      </c>
      <c r="N34" s="3">
        <f>'H3 Volatility,preissue run up '!DO4</f>
        <v>-0.34718099488919885</v>
      </c>
      <c r="O34" s="3">
        <f>'H3 Market run up'!CL7</f>
        <v>-7.6469724630541067E-2</v>
      </c>
      <c r="P34" s="3">
        <v>1</v>
      </c>
    </row>
    <row r="35" spans="1:16">
      <c r="A35" s="13"/>
    </row>
    <row r="36" spans="1:16">
      <c r="A36" s="13"/>
    </row>
    <row r="37" spans="1:16">
      <c r="A37" s="13"/>
    </row>
    <row r="38" spans="1:16">
      <c r="A38" s="13"/>
    </row>
    <row r="39" spans="1:16">
      <c r="A39" s="13"/>
    </row>
    <row r="40" spans="1:16">
      <c r="A40" s="13"/>
    </row>
    <row r="41" spans="1:16">
      <c r="A41" s="13"/>
    </row>
  </sheetData>
  <mergeCells count="1">
    <mergeCell ref="B1:M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Q53"/>
  <sheetViews>
    <sheetView workbookViewId="0">
      <selection activeCell="M38" sqref="M38"/>
    </sheetView>
  </sheetViews>
  <sheetFormatPr baseColWidth="10" defaultRowHeight="15"/>
  <cols>
    <col min="1" max="1" width="24.140625" style="3" bestFit="1" customWidth="1"/>
    <col min="3" max="3" width="12.28515625" bestFit="1" customWidth="1"/>
    <col min="4" max="4" width="22" bestFit="1" customWidth="1"/>
    <col min="5" max="5" width="13.28515625" bestFit="1" customWidth="1"/>
    <col min="6" max="7" width="11.85546875" bestFit="1" customWidth="1"/>
    <col min="8" max="8" width="15.5703125" bestFit="1" customWidth="1"/>
    <col min="11" max="13" width="11.85546875" bestFit="1" customWidth="1"/>
  </cols>
  <sheetData>
    <row r="1" spans="1:17" s="13" customFormat="1">
      <c r="A1" s="3"/>
      <c r="B1" s="65" t="s">
        <v>216</v>
      </c>
      <c r="C1" s="66"/>
      <c r="D1" s="66"/>
      <c r="E1" s="66"/>
      <c r="F1" s="66"/>
      <c r="G1" s="66"/>
      <c r="H1" s="66"/>
      <c r="I1" s="66"/>
      <c r="J1" s="66"/>
      <c r="K1" s="66"/>
      <c r="L1" s="67"/>
    </row>
    <row r="2" spans="1:17" s="13" customFormat="1" ht="15.75" thickBot="1">
      <c r="A2" s="3"/>
      <c r="B2" s="68"/>
      <c r="C2" s="69"/>
      <c r="D2" s="69"/>
      <c r="E2" s="69"/>
      <c r="F2" s="69"/>
      <c r="G2" s="69"/>
      <c r="H2" s="69"/>
      <c r="I2" s="69"/>
      <c r="J2" s="69"/>
      <c r="K2" s="69"/>
      <c r="L2" s="70"/>
    </row>
    <row r="3" spans="1:17" s="13" customFormat="1">
      <c r="A3" s="3"/>
    </row>
    <row r="4" spans="1:17">
      <c r="A4" s="3" t="s">
        <v>0</v>
      </c>
      <c r="B4" s="13" t="s">
        <v>105</v>
      </c>
      <c r="C4" t="s">
        <v>97</v>
      </c>
      <c r="D4" t="s">
        <v>90</v>
      </c>
      <c r="E4" s="13" t="s">
        <v>151</v>
      </c>
      <c r="F4" s="13" t="s">
        <v>144</v>
      </c>
      <c r="G4" t="s">
        <v>103</v>
      </c>
      <c r="H4" t="s">
        <v>91</v>
      </c>
      <c r="I4" s="3" t="s">
        <v>92</v>
      </c>
      <c r="J4" s="3" t="s">
        <v>93</v>
      </c>
      <c r="K4" s="3" t="s">
        <v>94</v>
      </c>
      <c r="L4" t="s">
        <v>95</v>
      </c>
      <c r="M4" t="s">
        <v>96</v>
      </c>
    </row>
    <row r="5" spans="1:17">
      <c r="A5" s="3" t="s">
        <v>1</v>
      </c>
      <c r="B5">
        <v>1</v>
      </c>
      <c r="C5" s="54">
        <v>1.6730999999999998</v>
      </c>
      <c r="D5" s="54">
        <v>22.372900000000001</v>
      </c>
      <c r="E5" s="54">
        <v>-122.64170999999999</v>
      </c>
      <c r="F5" s="54">
        <v>-0.69900000000000007</v>
      </c>
      <c r="G5" s="54">
        <v>-0.19680000000000009</v>
      </c>
      <c r="H5" s="54">
        <v>24741.710899999998</v>
      </c>
      <c r="I5" s="55">
        <f>'H3 data'!L7</f>
        <v>1.5768</v>
      </c>
      <c r="J5" s="55">
        <f>'H3 data'!M7-'Sector average 2001-2015'!H5</f>
        <v>-42.707589999999996</v>
      </c>
      <c r="K5" s="55">
        <f>0.600826327474799-'Sector average 2001-2015'!L5</f>
        <v>0.37492632747479904</v>
      </c>
      <c r="L5" s="54">
        <v>0.24713503272725465</v>
      </c>
      <c r="M5" s="54">
        <v>0.30555542987083412</v>
      </c>
      <c r="Q5" s="3"/>
    </row>
    <row r="6" spans="1:17">
      <c r="A6" s="3" t="s">
        <v>2</v>
      </c>
      <c r="B6">
        <v>1</v>
      </c>
      <c r="C6" s="54">
        <v>1.6616</v>
      </c>
      <c r="D6" s="54">
        <v>17.0458</v>
      </c>
      <c r="E6" s="54">
        <v>-137.36470999999997</v>
      </c>
      <c r="F6" s="54">
        <v>-0.65320000000000011</v>
      </c>
      <c r="G6" s="54">
        <v>0.77380000000000004</v>
      </c>
      <c r="H6" s="54">
        <v>108318.8</v>
      </c>
      <c r="I6" s="55">
        <f>'H3 data'!L12</f>
        <v>0.53939999999999999</v>
      </c>
      <c r="J6" s="55">
        <f>'H3 data'!M12-'Sector average 2001-2015'!H5</f>
        <v>-37.857789999999994</v>
      </c>
      <c r="K6" s="55">
        <f>0.661587720124305-'Sector average 2001-2015'!L5</f>
        <v>0.43568772012430501</v>
      </c>
      <c r="L6" s="54">
        <v>0.33670591954818713</v>
      </c>
      <c r="M6" s="54">
        <v>0.19499493834388429</v>
      </c>
      <c r="Q6" s="3"/>
    </row>
    <row r="7" spans="1:17">
      <c r="A7" s="3" t="s">
        <v>3</v>
      </c>
      <c r="B7">
        <v>1</v>
      </c>
      <c r="C7" s="54">
        <v>1.2408000000000001</v>
      </c>
      <c r="D7" s="54">
        <v>16.749199999999998</v>
      </c>
      <c r="E7" s="54">
        <v>-122.29520999999998</v>
      </c>
      <c r="F7" s="54">
        <v>-0.73750000000000004</v>
      </c>
      <c r="G7" s="54">
        <v>1.3014000000000001</v>
      </c>
      <c r="H7" s="54">
        <v>11604.383900000001</v>
      </c>
      <c r="I7" s="55">
        <f>'H3 data'!L17</f>
        <v>0.94289999999999996</v>
      </c>
      <c r="J7" s="55">
        <f>'H3 data'!M17-'Sector average 2001-2015'!H5</f>
        <v>-41.920490000000001</v>
      </c>
      <c r="K7" s="55">
        <f>0.588251451535969-'Sector average 2001-2015'!L5</f>
        <v>0.36235145153596904</v>
      </c>
      <c r="L7" s="54">
        <v>0.32490716913929951</v>
      </c>
      <c r="M7" s="54">
        <v>0.14651095408160328</v>
      </c>
      <c r="Q7" s="3"/>
    </row>
    <row r="8" spans="1:17">
      <c r="A8" s="3" t="s">
        <v>4</v>
      </c>
      <c r="B8" s="13">
        <v>1</v>
      </c>
      <c r="C8" s="54">
        <v>4.3041</v>
      </c>
      <c r="D8" s="54">
        <v>24.983699999999999</v>
      </c>
      <c r="E8" s="54">
        <v>-100.57540999999998</v>
      </c>
      <c r="F8" s="54">
        <v>-0.39210000000000012</v>
      </c>
      <c r="G8" s="54">
        <v>4.9252000000000002</v>
      </c>
      <c r="H8" s="54">
        <v>-3548.9746</v>
      </c>
      <c r="I8" s="55">
        <f>'H3 data'!L24</f>
        <v>81.4529</v>
      </c>
      <c r="J8" s="55">
        <f>'H3 data'!M24-'Sector average 2001-2015'!H5</f>
        <v>-41.943889999999996</v>
      </c>
      <c r="K8" s="55">
        <f>0.668816375058241-'Sector average 2001-2015'!L5</f>
        <v>0.442916375058241</v>
      </c>
      <c r="L8" s="54">
        <v>0.57854315843383974</v>
      </c>
      <c r="M8" s="54">
        <v>1.279849014481685</v>
      </c>
      <c r="Q8" s="3"/>
    </row>
    <row r="9" spans="1:17">
      <c r="A9" s="3" t="s">
        <v>5</v>
      </c>
      <c r="B9" s="13">
        <v>1</v>
      </c>
      <c r="C9" s="54">
        <v>2.1356999999999999</v>
      </c>
      <c r="D9" s="54">
        <v>11.928900000000001</v>
      </c>
      <c r="E9" s="54">
        <v>-118.61280999999998</v>
      </c>
      <c r="F9" s="54">
        <v>-0.68310000000000004</v>
      </c>
      <c r="G9" s="54">
        <v>4.1728000000000005</v>
      </c>
      <c r="H9" s="54">
        <v>3179.1904000000004</v>
      </c>
      <c r="I9" s="55">
        <f>'H3 data'!L28</f>
        <v>1.2892999999999999</v>
      </c>
      <c r="J9" s="55">
        <f>'H3 data'!M28-'Sector average 2001-2015'!H5</f>
        <v>-37.386489999999995</v>
      </c>
      <c r="K9" s="55">
        <f>0.572212226958233-'Sector average 2001-2015'!L5</f>
        <v>0.34631222695823305</v>
      </c>
      <c r="L9" s="54">
        <v>0.30903443195622693</v>
      </c>
      <c r="M9" s="54">
        <v>1.2312383660874305E-2</v>
      </c>
      <c r="Q9" s="3"/>
    </row>
    <row r="10" spans="1:17">
      <c r="A10" s="3" t="s">
        <v>6</v>
      </c>
      <c r="B10" s="13">
        <v>1</v>
      </c>
      <c r="C10" s="54">
        <v>3.4972000000000003</v>
      </c>
      <c r="D10" s="54">
        <v>0</v>
      </c>
      <c r="E10" s="54">
        <v>-91.461209999999994</v>
      </c>
      <c r="F10" s="54">
        <v>-1.046</v>
      </c>
      <c r="G10" s="54">
        <v>0.78859999999999997</v>
      </c>
      <c r="H10" s="54">
        <v>-661.83609999999999</v>
      </c>
      <c r="I10" s="55">
        <f>'H3 data'!L33</f>
        <v>4.2580999999999998</v>
      </c>
      <c r="J10" s="55">
        <v>0</v>
      </c>
      <c r="K10" s="55">
        <f>0.192239860523185-'Sector average 2001-2015'!L5</f>
        <v>-3.3660139476814982E-2</v>
      </c>
      <c r="L10" s="54">
        <v>0.35490463239975534</v>
      </c>
      <c r="M10" s="54">
        <v>-3.3874674152099883E-3</v>
      </c>
      <c r="Q10" s="3"/>
    </row>
    <row r="11" spans="1:17">
      <c r="A11" s="3" t="s">
        <v>32</v>
      </c>
      <c r="B11" s="13">
        <v>1</v>
      </c>
      <c r="C11" s="54">
        <v>1.5619000000000001</v>
      </c>
      <c r="D11" s="54">
        <v>34.553899999999999</v>
      </c>
      <c r="E11" s="54">
        <v>-121.63570999999999</v>
      </c>
      <c r="F11" s="54">
        <v>-0.60950000000000004</v>
      </c>
      <c r="G11" s="54">
        <v>0.4907999999999999</v>
      </c>
      <c r="H11" s="54">
        <v>4612.3744999999999</v>
      </c>
      <c r="I11" s="55">
        <v>0</v>
      </c>
      <c r="J11" s="55">
        <f>'H3 data'!M38-'Sector average 2001-2015'!H5</f>
        <v>-39.316589999999998</v>
      </c>
      <c r="K11" s="55">
        <f>0.632642448555085-'Sector average 2001-2015'!L5</f>
        <v>0.40674244855508501</v>
      </c>
      <c r="L11" s="54">
        <v>0.40758989677841662</v>
      </c>
      <c r="M11" s="54">
        <v>0.11962615397103789</v>
      </c>
      <c r="Q11" s="3"/>
    </row>
    <row r="12" spans="1:17">
      <c r="A12" s="3" t="s">
        <v>7</v>
      </c>
      <c r="B12" s="13">
        <v>1</v>
      </c>
      <c r="C12" s="54">
        <v>4.5602999999999998</v>
      </c>
      <c r="D12" s="54">
        <v>101.6486</v>
      </c>
      <c r="E12" s="54">
        <v>-109.88100999999999</v>
      </c>
      <c r="F12" s="54">
        <v>-1.1184000000000001</v>
      </c>
      <c r="G12" s="54">
        <v>6.7699999999999871E-2</v>
      </c>
      <c r="H12" s="54">
        <v>3980.0573999999997</v>
      </c>
      <c r="I12" s="55">
        <f>'H3 data'!Z33</f>
        <v>1.3252999999999999</v>
      </c>
      <c r="J12" s="55">
        <f>'H3 data'!AA33-'Sector average 2001-2015'!H5</f>
        <v>-42.125689999999999</v>
      </c>
      <c r="K12" s="55">
        <f>0.209924807187596-'Sector average 2001-2015'!L5</f>
        <v>-1.5975192812403977E-2</v>
      </c>
      <c r="L12" s="54">
        <v>0.29657792745520178</v>
      </c>
      <c r="M12" s="54">
        <v>4.7166323591833842E-2</v>
      </c>
      <c r="Q12" s="3"/>
    </row>
    <row r="13" spans="1:17">
      <c r="A13" s="3" t="s">
        <v>8</v>
      </c>
      <c r="B13" s="13">
        <v>1</v>
      </c>
      <c r="C13" s="54">
        <v>2.0973000000000002</v>
      </c>
      <c r="D13" s="54">
        <v>31.685500000000001</v>
      </c>
      <c r="E13" s="54">
        <v>-134.61510999999999</v>
      </c>
      <c r="F13" s="54">
        <v>-1.0539000000000001</v>
      </c>
      <c r="G13" s="54">
        <v>1.4826000000000001</v>
      </c>
      <c r="H13" s="54">
        <v>36694.047500000001</v>
      </c>
      <c r="I13" s="55">
        <f>'H3 data'!Z17</f>
        <v>0.63500000000000001</v>
      </c>
      <c r="J13" s="55">
        <f>'H3 data'!AA17-'Sector average 2001-2015'!H5</f>
        <v>-32.403689999999997</v>
      </c>
      <c r="K13" s="55">
        <f>0.278511836892908-'Sector average 2001-2015'!L5</f>
        <v>5.2611836892907993E-2</v>
      </c>
      <c r="L13" s="54">
        <v>0.28272560534782121</v>
      </c>
      <c r="M13" s="54">
        <v>0.26756958272327963</v>
      </c>
      <c r="Q13" s="3"/>
    </row>
    <row r="14" spans="1:17">
      <c r="A14" s="3" t="s">
        <v>9</v>
      </c>
      <c r="B14" s="13">
        <v>1</v>
      </c>
      <c r="C14" s="54">
        <v>1.0019</v>
      </c>
      <c r="D14" s="54">
        <v>15.581300000000001</v>
      </c>
      <c r="E14" s="54">
        <v>-122.27610999999999</v>
      </c>
      <c r="F14" s="54">
        <v>-0.72540000000000004</v>
      </c>
      <c r="G14" s="54">
        <v>3.8811000000000004</v>
      </c>
      <c r="H14" s="54">
        <v>4777.9400000000005</v>
      </c>
      <c r="I14" s="55">
        <f>'H3 data'!AN17</f>
        <v>1.556</v>
      </c>
      <c r="J14" s="55">
        <f>'H3 data'!AO17-'Sector average 2001-2015'!H5</f>
        <v>-21.607389999999995</v>
      </c>
      <c r="K14" s="55">
        <f>0.569607278771418-'Sector average 2001-2015'!L5</f>
        <v>0.34370727877141805</v>
      </c>
      <c r="L14" s="54">
        <v>0.22282824616054911</v>
      </c>
      <c r="M14" s="54">
        <v>9.064891245185791E-2</v>
      </c>
      <c r="Q14" s="3"/>
    </row>
    <row r="15" spans="1:17">
      <c r="A15" s="3" t="s">
        <v>10</v>
      </c>
      <c r="B15" s="13">
        <v>1</v>
      </c>
      <c r="C15" s="54">
        <v>7.597599999999999</v>
      </c>
      <c r="D15" s="54">
        <v>1014.6704</v>
      </c>
      <c r="E15" s="54">
        <v>-121.29560999999998</v>
      </c>
      <c r="F15" s="54">
        <v>-0.82460000000000011</v>
      </c>
      <c r="G15" s="54">
        <v>2.8405</v>
      </c>
      <c r="H15" s="54">
        <v>24194.626799999998</v>
      </c>
      <c r="I15" s="55">
        <f>'H3 data'!L43</f>
        <v>2.7069999999999999</v>
      </c>
      <c r="J15" s="55">
        <f>'H3 data'!M43-'Sector average 2001-2015'!H5</f>
        <v>-29.784889999999997</v>
      </c>
      <c r="K15" s="55">
        <f>0.408819224886531-'Sector average 2001-2015'!L5</f>
        <v>0.18291922488653101</v>
      </c>
      <c r="L15" s="54">
        <v>0.44775425228056831</v>
      </c>
      <c r="M15" s="54">
        <v>0.44066461027190329</v>
      </c>
      <c r="Q15" s="3"/>
    </row>
    <row r="16" spans="1:17">
      <c r="A16" s="3" t="s">
        <v>11</v>
      </c>
      <c r="B16" s="13">
        <v>1</v>
      </c>
      <c r="C16" s="54">
        <v>3.5597000000000003</v>
      </c>
      <c r="D16" s="54">
        <v>27.525200000000002</v>
      </c>
      <c r="E16" s="54">
        <v>0</v>
      </c>
      <c r="F16" s="54">
        <v>0</v>
      </c>
      <c r="G16" s="54">
        <v>0</v>
      </c>
      <c r="H16" s="54">
        <v>0</v>
      </c>
      <c r="I16" s="55">
        <v>0</v>
      </c>
      <c r="J16" s="55">
        <v>0</v>
      </c>
      <c r="K16" s="55">
        <v>0</v>
      </c>
      <c r="L16" s="54">
        <v>0.2444608652380639</v>
      </c>
      <c r="M16" s="54">
        <v>0.21668987249220734</v>
      </c>
      <c r="Q16" s="3"/>
    </row>
    <row r="17" spans="1:17">
      <c r="A17" s="3" t="s">
        <v>12</v>
      </c>
      <c r="B17" s="13">
        <v>1</v>
      </c>
      <c r="C17" s="54">
        <v>1.4438</v>
      </c>
      <c r="D17" s="54">
        <v>399.93380000000002</v>
      </c>
      <c r="E17" s="54">
        <v>-117.93680999999998</v>
      </c>
      <c r="F17" s="54">
        <v>-0.78750000000000009</v>
      </c>
      <c r="G17" s="54">
        <v>-0.30820000000000003</v>
      </c>
      <c r="H17" s="54">
        <v>18669.486000000001</v>
      </c>
      <c r="I17" s="55">
        <f>'H3 data'!CD17</f>
        <v>0.7228</v>
      </c>
      <c r="J17" s="55">
        <f>'H3 data'!CE17-'Sector average 2001-2015'!H5</f>
        <v>-43.689589999999995</v>
      </c>
      <c r="K17" s="55">
        <f>0.474578930850507-'Sector average 2001-2015'!L5</f>
        <v>0.24867893085050702</v>
      </c>
      <c r="L17" s="54">
        <v>0.41103378955301828</v>
      </c>
      <c r="M17" s="54">
        <v>0.36159169550173004</v>
      </c>
      <c r="Q17" s="3"/>
    </row>
    <row r="18" spans="1:17">
      <c r="A18" s="3" t="s">
        <v>13</v>
      </c>
      <c r="B18" s="13">
        <v>1</v>
      </c>
      <c r="C18" s="54">
        <v>3.3620999999999999</v>
      </c>
      <c r="D18" s="54">
        <v>211.0909</v>
      </c>
      <c r="E18" s="54">
        <v>-119.18780999999998</v>
      </c>
      <c r="F18" s="54">
        <v>-0.79170000000000007</v>
      </c>
      <c r="G18" s="54">
        <v>0.40300000000000002</v>
      </c>
      <c r="H18" s="54">
        <v>-1417.0138999999999</v>
      </c>
      <c r="I18" s="55">
        <f>'H3 data'!L53</f>
        <v>0.1837</v>
      </c>
      <c r="J18" s="55">
        <f>'H3 data'!M53-'Sector average 2001-2015'!H5</f>
        <v>-34.948089999999993</v>
      </c>
      <c r="K18" s="55">
        <f>0.577785456147219-'Sector average 2001-2015'!L5</f>
        <v>0.351885456147219</v>
      </c>
      <c r="L18" s="54">
        <v>0.92148598521846536</v>
      </c>
      <c r="M18" s="54">
        <v>0.23814179061178659</v>
      </c>
      <c r="Q18" s="3"/>
    </row>
    <row r="19" spans="1:17">
      <c r="A19" s="3" t="s">
        <v>14</v>
      </c>
      <c r="B19" s="13">
        <v>1</v>
      </c>
      <c r="C19" s="54">
        <v>3.0552999999999999</v>
      </c>
      <c r="D19" s="54">
        <v>10.6968</v>
      </c>
      <c r="E19" s="54">
        <v>-130.25730999999999</v>
      </c>
      <c r="F19" s="54">
        <v>-0.6120000000000001</v>
      </c>
      <c r="G19" s="54">
        <v>0.77400000000000002</v>
      </c>
      <c r="H19" s="54">
        <v>234454.65909999999</v>
      </c>
      <c r="I19" s="55">
        <f>'H3 data'!Z28</f>
        <v>1.1775</v>
      </c>
      <c r="J19" s="55">
        <f>'H3 data'!AA28-'Sector average 2001-2015'!H5</f>
        <v>-41.02169</v>
      </c>
      <c r="K19" s="55">
        <f>0.643426184869002-'Sector average 2001-2015'!L5</f>
        <v>0.41752618486900206</v>
      </c>
      <c r="L19" s="54">
        <v>0.2273453168200634</v>
      </c>
      <c r="M19" s="54">
        <v>-0.12205689548602319</v>
      </c>
      <c r="Q19" s="3"/>
    </row>
    <row r="20" spans="1:17">
      <c r="A20" s="3" t="s">
        <v>15</v>
      </c>
      <c r="B20" s="13">
        <v>1</v>
      </c>
      <c r="C20" s="54">
        <v>0</v>
      </c>
      <c r="D20" s="54">
        <v>0</v>
      </c>
      <c r="E20" s="54">
        <v>-41.634590000000003</v>
      </c>
      <c r="F20" s="54">
        <v>9.8899999999999988E-2</v>
      </c>
      <c r="G20" s="54">
        <v>-3.3869000000000002</v>
      </c>
      <c r="H20" s="54">
        <v>0</v>
      </c>
      <c r="I20" s="55">
        <f>'H3 data'!Z7</f>
        <v>0.81320000000000003</v>
      </c>
      <c r="J20" s="55">
        <f>'H3 data'!AA7-'Sector average 2001-2015'!H6</f>
        <v>-2974.0400999999997</v>
      </c>
      <c r="K20" s="55">
        <f>0.526313914061592-'Sector average 2001-2015'!L6</f>
        <v>0.24831391406159198</v>
      </c>
      <c r="L20" s="54">
        <v>0.19484404640076522</v>
      </c>
      <c r="M20" s="54">
        <v>-0.12330450441752484</v>
      </c>
    </row>
    <row r="21" spans="1:17">
      <c r="A21" s="3" t="s">
        <v>16</v>
      </c>
      <c r="B21" s="13">
        <v>1</v>
      </c>
      <c r="C21" s="54">
        <v>0</v>
      </c>
      <c r="D21" s="54">
        <v>0</v>
      </c>
      <c r="E21" s="54">
        <v>0</v>
      </c>
      <c r="F21" s="54">
        <v>0</v>
      </c>
      <c r="G21" s="54">
        <v>0</v>
      </c>
      <c r="H21" s="54">
        <v>15333.4967</v>
      </c>
      <c r="I21" s="55">
        <v>0</v>
      </c>
      <c r="J21" s="55">
        <v>0</v>
      </c>
      <c r="K21" s="55">
        <v>0</v>
      </c>
      <c r="L21" s="54">
        <v>0.25865129280913168</v>
      </c>
      <c r="M21" s="54">
        <v>1.7385923481503359E-2</v>
      </c>
    </row>
    <row r="22" spans="1:17">
      <c r="A22" s="3" t="s">
        <v>17</v>
      </c>
      <c r="B22" s="13">
        <v>1</v>
      </c>
      <c r="C22" s="54">
        <v>-8.7333999999999996</v>
      </c>
      <c r="D22" s="54">
        <v>10.5176</v>
      </c>
      <c r="E22" s="54">
        <v>-47.041489999999996</v>
      </c>
      <c r="F22" s="54">
        <v>0.26670000000000005</v>
      </c>
      <c r="G22" s="54">
        <v>-2.7686000000000002</v>
      </c>
      <c r="H22" s="54">
        <v>26112.084599999998</v>
      </c>
      <c r="I22" s="55">
        <f>'H3 data'!AN28</f>
        <v>0.92030000000000001</v>
      </c>
      <c r="J22" s="55">
        <f>'H3 data'!AO28-'Sector average 2001-2015'!H6</f>
        <v>-2967.163</v>
      </c>
      <c r="K22" s="55">
        <f>0.685730502914352-'Sector average 2001-2015'!L6</f>
        <v>0.40773050291435198</v>
      </c>
      <c r="L22" s="54">
        <v>0.37195171149482142</v>
      </c>
      <c r="M22" s="54">
        <v>-0.27096071012003092</v>
      </c>
    </row>
    <row r="23" spans="1:17">
      <c r="A23" s="3" t="s">
        <v>19</v>
      </c>
      <c r="B23" s="13">
        <v>1</v>
      </c>
      <c r="C23" s="54">
        <v>-9.0008999999999997</v>
      </c>
      <c r="D23" s="54">
        <v>72.252600000000001</v>
      </c>
      <c r="E23" s="54">
        <v>-70.662689999999998</v>
      </c>
      <c r="F23" s="54">
        <v>0.28810000000000002</v>
      </c>
      <c r="G23" s="54">
        <v>-3.0579000000000001</v>
      </c>
      <c r="H23" s="54">
        <v>5293.4472999999998</v>
      </c>
      <c r="I23" s="55">
        <f>'H3 data'!AN33</f>
        <v>1.5981999999999998</v>
      </c>
      <c r="J23" s="55">
        <f>'H3 data'!AO33-'Sector average 2001-2015'!H6</f>
        <v>-2974.6493</v>
      </c>
      <c r="K23" s="55">
        <f>0.692426213181613-'Sector average 2001-2015'!L6</f>
        <v>0.41442621318161299</v>
      </c>
      <c r="L23" s="54">
        <v>0.26594997120691094</v>
      </c>
      <c r="M23" s="54">
        <v>0.29574098363291274</v>
      </c>
    </row>
    <row r="24" spans="1:17">
      <c r="A24" s="3" t="s">
        <v>20</v>
      </c>
      <c r="B24" s="13">
        <v>1</v>
      </c>
      <c r="C24" s="54">
        <v>0</v>
      </c>
      <c r="D24" s="54">
        <v>0</v>
      </c>
      <c r="E24" s="54">
        <v>33.555210000000002</v>
      </c>
      <c r="F24" s="54">
        <v>0.25950000000000006</v>
      </c>
      <c r="G24" s="54">
        <v>1.0911999999999997</v>
      </c>
      <c r="H24" s="54">
        <v>8157.4829</v>
      </c>
      <c r="I24" s="55">
        <f>'H3 data'!BB17</f>
        <v>1.3333999999999999</v>
      </c>
      <c r="J24" s="55">
        <f>'H3 data'!BC17-'Sector average 2001-2015'!H6</f>
        <v>-2907.2867999999999</v>
      </c>
      <c r="K24" s="55">
        <f>0.563794538477178-'Sector average 2001-2015'!L6</f>
        <v>0.28579453847717795</v>
      </c>
      <c r="L24" s="54">
        <v>0.77067052855276341</v>
      </c>
      <c r="M24" s="54">
        <v>0.63256428526618558</v>
      </c>
    </row>
    <row r="25" spans="1:17">
      <c r="A25" s="3" t="s">
        <v>21</v>
      </c>
      <c r="B25" s="13">
        <v>1</v>
      </c>
      <c r="C25" s="54">
        <v>-6.1639999999999997</v>
      </c>
      <c r="D25" s="54">
        <v>0</v>
      </c>
      <c r="E25" s="54">
        <v>-42.38109</v>
      </c>
      <c r="F25" s="54">
        <v>-0.19269999999999998</v>
      </c>
      <c r="G25" s="54">
        <v>0.6617999999999995</v>
      </c>
      <c r="H25" s="54">
        <v>6694.6607999999997</v>
      </c>
      <c r="I25" s="55">
        <f>'H3 data'!BP17</f>
        <v>2.5539000000000001</v>
      </c>
      <c r="J25" s="55">
        <f>'H3 data'!BQ17-'Sector average 2001-2015'!H6</f>
        <v>-2915.9764</v>
      </c>
      <c r="K25" s="55">
        <f>0.243855972989712-'Sector average 2001-2015'!L6</f>
        <v>-3.4144027010288014E-2</v>
      </c>
      <c r="L25" s="54">
        <v>0.3518563063191677</v>
      </c>
      <c r="M25" s="54">
        <v>0.30089936334170359</v>
      </c>
    </row>
    <row r="26" spans="1:17">
      <c r="A26" s="3" t="s">
        <v>22</v>
      </c>
      <c r="B26" s="13">
        <v>1</v>
      </c>
      <c r="C26" s="54">
        <v>0</v>
      </c>
      <c r="D26" s="54">
        <v>0</v>
      </c>
      <c r="E26" s="54">
        <v>-23.934289999999997</v>
      </c>
      <c r="F26" s="54">
        <v>-0.24239999999999998</v>
      </c>
      <c r="G26" s="54">
        <v>2.6993999999999998</v>
      </c>
      <c r="H26" s="54">
        <v>3600.7</v>
      </c>
      <c r="I26" s="55">
        <f>'H3 data'!Z43</f>
        <v>1.1783999999999999</v>
      </c>
      <c r="J26" s="55">
        <f>'H3 data'!AA43-'Sector average 2001-2015'!H6</f>
        <v>-2867.7772</v>
      </c>
      <c r="K26" s="55">
        <f>0.22406254806138-'Sector average 2001-2015'!L6</f>
        <v>-5.3937451938620012E-2</v>
      </c>
      <c r="L26" s="54">
        <v>0.49204298823974213</v>
      </c>
      <c r="M26" s="54">
        <v>0.56598143236074261</v>
      </c>
    </row>
    <row r="27" spans="1:17">
      <c r="A27" s="3" t="s">
        <v>26</v>
      </c>
      <c r="B27" s="13">
        <v>1</v>
      </c>
      <c r="C27" s="54">
        <v>-2.8647999999999989</v>
      </c>
      <c r="D27" s="54">
        <v>0</v>
      </c>
      <c r="E27" s="54">
        <v>-27.76849</v>
      </c>
      <c r="F27" s="54">
        <v>-0.48</v>
      </c>
      <c r="G27" s="54">
        <v>6.9221999999999992</v>
      </c>
      <c r="H27" s="54">
        <v>1341.1305</v>
      </c>
      <c r="I27" s="55">
        <f>'H3 data'!AN43</f>
        <v>2.8967999999999998</v>
      </c>
      <c r="J27" s="55">
        <v>0</v>
      </c>
      <c r="K27" s="55">
        <f>0-'Sector average 2001-2015'!L6</f>
        <v>-0.27800000000000002</v>
      </c>
      <c r="L27" s="54">
        <v>0.47352419374000582</v>
      </c>
      <c r="M27" s="54">
        <v>2.5448064516129101E-2</v>
      </c>
    </row>
    <row r="28" spans="1:17">
      <c r="A28" s="3" t="s">
        <v>27</v>
      </c>
      <c r="B28" s="13">
        <v>1</v>
      </c>
      <c r="C28" s="54">
        <v>10.397499999999999</v>
      </c>
      <c r="D28" s="54">
        <v>0</v>
      </c>
      <c r="E28" s="54">
        <v>-10.111190000000001</v>
      </c>
      <c r="F28" s="54">
        <v>-0.31819999999999998</v>
      </c>
      <c r="G28" s="54">
        <v>-1.0682</v>
      </c>
      <c r="H28" s="54">
        <v>-2461.1233000000002</v>
      </c>
      <c r="I28" s="55">
        <f>'H3 data'!AN24</f>
        <v>0.44069999999999998</v>
      </c>
      <c r="J28" s="55">
        <f>'H3 data'!AO24-'Sector average 2001-2015'!H6</f>
        <v>-2793.5808999999999</v>
      </c>
      <c r="K28" s="55">
        <f>0.188315033559262-'Sector average 2001-2015'!L6</f>
        <v>-8.9684966440738034E-2</v>
      </c>
      <c r="L28" s="54">
        <v>0.78506297846668749</v>
      </c>
      <c r="M28" s="54">
        <v>-0.18769968051118208</v>
      </c>
    </row>
    <row r="29" spans="1:17">
      <c r="A29" s="3" t="s">
        <v>28</v>
      </c>
      <c r="B29" s="13">
        <v>1</v>
      </c>
      <c r="C29" s="54">
        <v>-3.0998000000000001</v>
      </c>
      <c r="D29" s="54">
        <v>0</v>
      </c>
      <c r="E29" s="54">
        <v>-50.749089999999995</v>
      </c>
      <c r="F29" s="54">
        <v>-0.11049999999999999</v>
      </c>
      <c r="G29" s="54">
        <v>-6.6100000000000048E-2</v>
      </c>
      <c r="H29" s="54">
        <v>1821.4710999999998</v>
      </c>
      <c r="I29" s="55">
        <v>0</v>
      </c>
      <c r="J29" s="55">
        <f>'H3 data'!AA58-'Sector average 2001-2015'!H6</f>
        <v>-2861.8897999999999</v>
      </c>
      <c r="K29" s="55">
        <f>0.336831162080504-'Sector average 2001-2015'!L6</f>
        <v>5.8831162080503985E-2</v>
      </c>
      <c r="L29" s="54">
        <v>0.63320277849101025</v>
      </c>
      <c r="M29" s="54">
        <v>0.11913414718614723</v>
      </c>
    </row>
    <row r="30" spans="1:17">
      <c r="A30" s="3" t="s">
        <v>18</v>
      </c>
      <c r="B30" s="13">
        <v>1</v>
      </c>
      <c r="C30" s="54">
        <v>-1.3693999999999997</v>
      </c>
      <c r="D30" s="54">
        <v>101.72920000000001</v>
      </c>
      <c r="E30" s="54">
        <v>-32.744569999999996</v>
      </c>
      <c r="F30" s="54">
        <v>-0.62579999999999991</v>
      </c>
      <c r="G30" s="54">
        <v>-0.20870000000000011</v>
      </c>
      <c r="H30" s="54">
        <v>19771.101900000001</v>
      </c>
      <c r="I30" s="55">
        <v>0</v>
      </c>
      <c r="J30" s="55">
        <f>'H3 data'!BC33-'Sector average 2001-2015'!H7</f>
        <v>0.58135999999999988</v>
      </c>
      <c r="K30" s="55">
        <f>0.354276189255033-'Sector average 2001-2015'!L7</f>
        <v>0.21897618925503301</v>
      </c>
      <c r="L30" s="54">
        <v>0.22669470470433495</v>
      </c>
      <c r="M30" s="54">
        <v>-5.1684422678005763E-2</v>
      </c>
    </row>
    <row r="31" spans="1:17">
      <c r="A31" s="3" t="s">
        <v>25</v>
      </c>
      <c r="B31" s="13">
        <v>1</v>
      </c>
      <c r="C31" s="54">
        <v>-3.8942999999999999</v>
      </c>
      <c r="D31" s="54">
        <v>2.0059</v>
      </c>
      <c r="E31" s="54">
        <v>-4.3078700000000012</v>
      </c>
      <c r="F31" s="54">
        <v>-0.81509999999999994</v>
      </c>
      <c r="G31" s="54">
        <v>-1.0432000000000001</v>
      </c>
      <c r="H31" s="54">
        <v>-772.8925999999999</v>
      </c>
      <c r="I31" s="55">
        <f>'H3 data'!Z48</f>
        <v>258.37470000000002</v>
      </c>
      <c r="J31" s="55">
        <f>'H3 data'!AA48-'Sector average 2001-2015'!H7</f>
        <v>-0.54064000000000001</v>
      </c>
      <c r="K31" s="55">
        <f>0.183726963140586-'Sector average 2001-2015'!L7</f>
        <v>4.8426963140586005E-2</v>
      </c>
      <c r="L31" s="54">
        <v>0.89531753031741534</v>
      </c>
      <c r="M31" s="54">
        <v>-5.5828848991637821E-2</v>
      </c>
    </row>
    <row r="32" spans="1:17">
      <c r="A32" s="3" t="s">
        <v>23</v>
      </c>
      <c r="B32" s="13">
        <v>1</v>
      </c>
      <c r="C32" s="54">
        <v>-2.7565</v>
      </c>
      <c r="D32" s="54">
        <v>395.79570000000001</v>
      </c>
      <c r="E32" s="54">
        <v>-28.65767</v>
      </c>
      <c r="F32" s="54">
        <v>-0.7298</v>
      </c>
      <c r="G32" s="54">
        <v>-0.73150000000000004</v>
      </c>
      <c r="H32" s="54">
        <v>-1710.8092000000001</v>
      </c>
      <c r="I32" s="55">
        <f>'H3 data'!BB28</f>
        <v>42.7699</v>
      </c>
      <c r="J32" s="55">
        <f>'H3 data'!BC28-'Sector average 2001-2015'!H7</f>
        <v>-0.54064000000000001</v>
      </c>
      <c r="K32" s="55">
        <f>0.237736990068645-'Sector average 2001-2015'!L7</f>
        <v>0.10243699006864498</v>
      </c>
      <c r="L32" s="54">
        <v>0.52213117674791765</v>
      </c>
      <c r="M32" s="54">
        <v>6.5806878306878258E-2</v>
      </c>
    </row>
    <row r="33" spans="1:13">
      <c r="A33" s="3" t="s">
        <v>29</v>
      </c>
      <c r="B33" s="13">
        <v>1</v>
      </c>
      <c r="C33" s="54">
        <v>-1.6566999999999998</v>
      </c>
      <c r="D33" s="54">
        <v>17.292400000000001</v>
      </c>
      <c r="E33" s="54">
        <v>-11.812469999999998</v>
      </c>
      <c r="F33" s="54">
        <v>-0.65480000000000005</v>
      </c>
      <c r="G33" s="54">
        <v>-1.0553000000000001</v>
      </c>
      <c r="H33" s="54">
        <v>27534.953099999999</v>
      </c>
      <c r="I33" s="55">
        <f>'H3 data'!AN58</f>
        <v>3.4163000000000001</v>
      </c>
      <c r="J33" s="55">
        <v>0</v>
      </c>
      <c r="K33" s="55">
        <f>0.315232165563204-'Sector average 2001-2015'!L7</f>
        <v>0.17993216556320399</v>
      </c>
      <c r="L33" s="54">
        <v>0.12606151986928385</v>
      </c>
      <c r="M33" s="54">
        <v>1.8155785530365461E-2</v>
      </c>
    </row>
    <row r="34" spans="1:13">
      <c r="A34" s="3" t="s">
        <v>31</v>
      </c>
      <c r="B34" s="13">
        <v>1</v>
      </c>
      <c r="C34" s="54">
        <v>-3.2462999999999997</v>
      </c>
      <c r="D34" s="54">
        <v>30.933800000000002</v>
      </c>
      <c r="E34" s="54">
        <v>-28.89087</v>
      </c>
      <c r="F34" s="54">
        <v>-5.8699999999999974E-2</v>
      </c>
      <c r="G34" s="54">
        <v>1.1860999999999999</v>
      </c>
      <c r="H34" s="54">
        <v>-1966.3294000000001</v>
      </c>
      <c r="I34" s="55">
        <f>'H3 data'!Z38</f>
        <v>9.2813999999999997</v>
      </c>
      <c r="J34" s="55">
        <f>'H3 data'!AA38-'Sector average 2001-2015'!H7</f>
        <v>-1.8340000000000023E-2</v>
      </c>
      <c r="K34" s="55">
        <f>0.749851906477429-'Sector average 2001-2015'!L7</f>
        <v>0.61455190647742908</v>
      </c>
      <c r="L34" s="54">
        <v>0.73188266301703231</v>
      </c>
      <c r="M34" s="54">
        <v>-0.34718099488919885</v>
      </c>
    </row>
    <row r="35" spans="1:13">
      <c r="A35" s="3" t="s">
        <v>156</v>
      </c>
      <c r="B35">
        <v>0</v>
      </c>
      <c r="C35" s="54">
        <f>'H5 data 2001-2015'!B16-'Sector average 2001-2015'!I7</f>
        <v>7.8141500000000006</v>
      </c>
      <c r="D35" s="54"/>
      <c r="E35" s="54">
        <f>'H5 data 2001-2015'!F16-'Sector average 2001-2015'!E7</f>
        <v>174.79704999999996</v>
      </c>
      <c r="F35" s="54">
        <f>'H5 data 2001-2015'!G16-'Sector average 2001-2015'!J7</f>
        <v>2.4487799999999997</v>
      </c>
      <c r="G35" s="54">
        <f>'H5 data 2001-2015'!D16-'Sector average 2001-2015'!K7</f>
        <v>-0.9588000000000001</v>
      </c>
      <c r="H35" s="54">
        <f>'H5 data 2001-2015'!K16-'Sector average 2001-2015'!B7</f>
        <v>-1941.0075749999999</v>
      </c>
      <c r="I35" s="54"/>
      <c r="J35" s="54"/>
      <c r="K35" s="54">
        <f>'H5 data 2001-2015'!J16-'Sector average 2001-2015'!L7</f>
        <v>3.4441970319755568</v>
      </c>
      <c r="L35" s="54">
        <f>'H5 Logit pre issue run up'!B5</f>
        <v>0.68404969854218645</v>
      </c>
      <c r="M35" s="54">
        <f>'H5 Logit pre issue run up'!B4</f>
        <v>9.6721641730004804E-2</v>
      </c>
    </row>
    <row r="36" spans="1:13">
      <c r="A36" s="3" t="s">
        <v>157</v>
      </c>
      <c r="B36">
        <v>0</v>
      </c>
      <c r="C36" s="54">
        <f>'H5 data 2001-2015'!N17-'Sector average 2001-2015'!I7</f>
        <v>-2.84931</v>
      </c>
      <c r="D36" s="54"/>
      <c r="E36" s="54">
        <f>'H5 data 2001-2015'!R17-'Sector average 2001-2015'!E7</f>
        <v>121.42988</v>
      </c>
      <c r="F36" s="54">
        <f>'H5 data 2001-2015'!S17-'Sector average 2001-2015'!J7</f>
        <v>-0.64393333333333325</v>
      </c>
      <c r="G36" s="54">
        <f>'H5 data 2001-2015'!P17-'Sector average 2001-2015'!K7</f>
        <v>-0.9906600000000001</v>
      </c>
      <c r="H36" s="54">
        <f>'H5 data 2001-2015'!W17-'Sector average 2001-2015'!B7</f>
        <v>-1947.77791</v>
      </c>
      <c r="I36" s="54"/>
      <c r="J36" s="54"/>
      <c r="K36" s="54">
        <f>'H5 data 2001-2015'!V17-'Sector average 2001-2015'!L7</f>
        <v>0.14118367013054831</v>
      </c>
      <c r="L36" s="54">
        <f>'H5 Logit pre issue run up'!F5</f>
        <v>0.95444840884021998</v>
      </c>
      <c r="M36" s="54">
        <f>'H5 Logit pre issue run up'!F4</f>
        <v>6.4903733191007576E-2</v>
      </c>
    </row>
    <row r="37" spans="1:13">
      <c r="A37" s="3" t="s">
        <v>158</v>
      </c>
      <c r="B37">
        <v>0</v>
      </c>
      <c r="C37" s="54">
        <f>'H5 data 2001-2015'!Z12-'Sector average 2001-2015'!I7</f>
        <v>-3.3781999999999996</v>
      </c>
      <c r="D37" s="54"/>
      <c r="E37" s="54">
        <f>'H5 data 2001-2015'!AD12-'Sector average 2001-2015'!E7</f>
        <v>-12.245089999999998</v>
      </c>
      <c r="F37" s="54">
        <f>'H5 data 2001-2015'!AE12-'Sector average 2001-2015'!J7</f>
        <v>-0.80167499999999992</v>
      </c>
      <c r="G37" s="54">
        <f>'H5 data 2001-2015'!AB12-'Sector average 2001-2015'!K7</f>
        <v>-0.48254000000000019</v>
      </c>
      <c r="H37" s="54">
        <f>'H5 data 2001-2015'!AI12-'Sector average 2001-2015'!B7</f>
        <v>-2446.6617666666666</v>
      </c>
      <c r="I37" s="54"/>
      <c r="J37" s="54"/>
      <c r="K37" s="54">
        <f>'H5 data 2001-2015'!AH12-'Sector average 2001-2015'!L7</f>
        <v>2.0161126106411242E-2</v>
      </c>
      <c r="L37" s="54">
        <f>'H5 Logit pre issue run up'!I5</f>
        <v>0.74998100082864871</v>
      </c>
      <c r="M37" s="54">
        <f>'H5 Logit pre issue run up'!I4</f>
        <v>-7.6725819531404185E-2</v>
      </c>
    </row>
    <row r="38" spans="1:13">
      <c r="A38" s="3" t="s">
        <v>159</v>
      </c>
      <c r="B38">
        <v>0</v>
      </c>
      <c r="C38" s="54">
        <f>'H5 data 2001-2015'!AL12-'Sector average 2001-2015'!I7</f>
        <v>-3.035333333333333</v>
      </c>
      <c r="D38" s="54"/>
      <c r="E38" s="54">
        <f>'H5 data 2001-2015'!AP12-'Sector average 2001-2015'!E7</f>
        <v>136.22165500000003</v>
      </c>
      <c r="F38" s="54">
        <f>'H5 data 2001-2015'!AQ12-'Sector average 2001-2015'!J7</f>
        <v>-0.63933333333333331</v>
      </c>
      <c r="G38" s="54">
        <f>'H5 data 2001-2015'!AN12-'Sector average 2001-2015'!K7</f>
        <v>-0.75947500000000012</v>
      </c>
      <c r="H38" s="54">
        <f>'H5 data 2001-2015'!AU12-'Sector average 2001-2015'!B7</f>
        <v>-2472.1424666666667</v>
      </c>
      <c r="I38" s="54"/>
      <c r="J38" s="54"/>
      <c r="K38" s="54">
        <f>'H5 data 2001-2015'!AT12-'Sector average 2001-2015'!L7</f>
        <v>0.21617293785667849</v>
      </c>
      <c r="L38" s="54">
        <f>'H5 Logit pre issue run up'!M5</f>
        <v>1.9062189317564342</v>
      </c>
      <c r="M38" s="54">
        <f>'H5 Logit pre issue run up'!M4</f>
        <v>-0.45454545454545453</v>
      </c>
    </row>
    <row r="39" spans="1:13">
      <c r="A39" s="3" t="s">
        <v>160</v>
      </c>
      <c r="B39">
        <v>0</v>
      </c>
      <c r="C39" s="54">
        <f>'Sector average 2001-2015'!AX22-'Sector average 2001-2015'!I7</f>
        <v>-4.3</v>
      </c>
      <c r="D39" s="54"/>
      <c r="E39" s="54">
        <f>'H5 data 2001-2015'!BB22-'Sector average 2001-2015'!E7</f>
        <v>6.2196085714285658</v>
      </c>
      <c r="F39" s="54">
        <f>'H5 data 2001-2015'!BC22-'Sector average 2001-2015'!J7</f>
        <v>-0.88639999999999997</v>
      </c>
      <c r="G39" s="54">
        <f>'H5 data 2001-2015'!AZ22-'Sector average 2001-2015'!K7</f>
        <v>1.4988500000000002</v>
      </c>
      <c r="H39" s="54">
        <f>'H5 data 2001-2015'!BG22-'Sector average 2001-2015'!B7</f>
        <v>-1047.3153533333336</v>
      </c>
      <c r="I39" s="54"/>
      <c r="J39" s="54"/>
      <c r="K39" s="54">
        <f>'H5 data 2001-2015'!BF22-'Sector average 2001-2015'!L7</f>
        <v>-4.0521133614879107E-2</v>
      </c>
      <c r="L39" s="54">
        <f>'H5 Logit pre issue run up'!Q5</f>
        <v>0.67431182146541047</v>
      </c>
      <c r="M39" s="54">
        <f>'H5 Logit pre issue run up'!Q4</f>
        <v>0.11424648955257101</v>
      </c>
    </row>
    <row r="40" spans="1:13">
      <c r="A40" s="3" t="s">
        <v>161</v>
      </c>
      <c r="B40">
        <v>0</v>
      </c>
      <c r="C40" s="54">
        <f>'H5 data 2001-2015'!BJ22-'Sector average 2001-2015'!I7</f>
        <v>-3.3357428571428569</v>
      </c>
      <c r="D40" s="54"/>
      <c r="E40" s="54">
        <f>'H5 data 2001-2015'!BN22-'Sector average 2001-2015'!E7</f>
        <v>39.893683333333314</v>
      </c>
      <c r="F40" s="54">
        <f>'H5 data 2001-2015'!BO22-'Sector average 2001-2015'!J7</f>
        <v>0.65576428571428602</v>
      </c>
      <c r="G40" s="54">
        <f>'H5 data 2001-2015'!BL22-'Sector average 2001-2015'!K7</f>
        <v>-1.05278</v>
      </c>
      <c r="H40" s="54">
        <f>'H5 data 2001-2015'!BS22-'Sector average 2001-2015'!B7</f>
        <v>-1082.0446571428572</v>
      </c>
      <c r="I40" s="54"/>
      <c r="J40" s="54"/>
      <c r="K40" s="54">
        <f>'H5 data 2001-2015'!BR22-'Sector average 2001-2015'!L7</f>
        <v>1.3328776209230719</v>
      </c>
      <c r="L40" s="54">
        <f>'H5 Logit pre issue run up'!U5</f>
        <v>0.89271011695920344</v>
      </c>
      <c r="M40" s="54">
        <f>'H5 Logit pre issue run up'!U4</f>
        <v>-0.12381615135401998</v>
      </c>
    </row>
    <row r="41" spans="1:13">
      <c r="A41" s="3" t="s">
        <v>162</v>
      </c>
      <c r="B41">
        <v>0</v>
      </c>
      <c r="C41" s="54">
        <f>'H5 data 2001-2015'!BV14-'Sector average 2001-2015'!I7</f>
        <v>-2.1827999999999999</v>
      </c>
      <c r="D41" s="54"/>
      <c r="E41" s="54">
        <f>'H5 data 2001-2015'!BZ14-'Sector average 2001-2015'!E7</f>
        <v>4.8992100000000036</v>
      </c>
      <c r="F41" s="54">
        <f>'H5 data 2001-2015'!CA14-'Sector average 2001-2015'!J7</f>
        <v>-0.50855000000000006</v>
      </c>
      <c r="G41" s="54">
        <f>'H5 data 2001-2015'!BX14-'Sector average 2001-2015'!K7</f>
        <v>-0.7430000000000001</v>
      </c>
      <c r="H41" s="54">
        <f>'H5 data 2001-2015'!CE14-'Sector average 2001-2015'!B7</f>
        <v>5033.1357333333335</v>
      </c>
      <c r="I41" s="54"/>
      <c r="J41" s="54"/>
      <c r="K41" s="54">
        <f>'H5 data 2001-2015'!CD14-'Sector average 2001-2015'!L7</f>
        <v>0.34711402442983141</v>
      </c>
      <c r="L41" s="54">
        <f>'H5 Logit pre issue run up'!Y5</f>
        <v>0.61355552288337045</v>
      </c>
      <c r="M41" s="54">
        <f>'H5 Logit pre issue run up'!Y4</f>
        <v>-0.11655497091785283</v>
      </c>
    </row>
    <row r="42" spans="1:13">
      <c r="A42" s="3" t="s">
        <v>163</v>
      </c>
      <c r="B42">
        <v>0</v>
      </c>
      <c r="C42" s="54">
        <f>'H5 data 2001-2015'!CH22-'Sector average 2001-2015'!I6</f>
        <v>-10.100366666666666</v>
      </c>
      <c r="D42" s="54"/>
      <c r="E42" s="54">
        <f>'H5 data 2001-2015'!CL22-'Sector average 2001-2015'!E6</f>
        <v>-57.293456666666664</v>
      </c>
      <c r="F42" s="54">
        <f>'H5 data 2001-2015'!CM22-'Sector average 2001-2015'!J6</f>
        <v>0.26166000000000011</v>
      </c>
      <c r="G42" s="54">
        <f>'H5 data 2001-2015'!CJ22-'Sector average 2001-2015'!K6</f>
        <v>-2.6820000000000004</v>
      </c>
      <c r="H42" s="54">
        <f>'H5 data 2001-2015'!CQ22-'Sector average 2001-2015'!B6</f>
        <v>194329.41711333336</v>
      </c>
      <c r="I42" s="54"/>
      <c r="J42" s="54"/>
      <c r="K42" s="54">
        <f>'H5 data 2001-2015'!CP22-'Sector average 2001-2015'!L6</f>
        <v>0.43005103669892153</v>
      </c>
      <c r="L42" s="54">
        <f>'H5 Logit pre issue run up'!AC5</f>
        <v>0.17129796064859135</v>
      </c>
      <c r="M42" s="54">
        <f>'H5 Logit pre issue run up'!AC4</f>
        <v>8.1813865740451464E-2</v>
      </c>
    </row>
    <row r="43" spans="1:13">
      <c r="A43" s="3" t="s">
        <v>164</v>
      </c>
      <c r="B43">
        <v>0</v>
      </c>
      <c r="C43" s="54">
        <f>'H5 data 2001-2015'!CT22-'Sector average 2001-2015'!I6</f>
        <v>-11.060593333333333</v>
      </c>
      <c r="D43" s="54"/>
      <c r="E43" s="54">
        <f>'H5 data 2001-2015'!CX22-'Sector average 2001-2015'!E6</f>
        <v>-45.422296666666668</v>
      </c>
      <c r="F43" s="54">
        <f>'H5 data 2001-2015'!CY22-'Sector average 2001-2015'!J6</f>
        <v>-5.6959999999999955E-2</v>
      </c>
      <c r="G43" s="54">
        <f>'H5 data 2001-2015'!CV22-'Sector average 2001-2015'!K6</f>
        <v>-2.6735800000000003</v>
      </c>
      <c r="H43" s="54">
        <f>'H5 data 2001-2015'!DC22-'Sector average 2001-2015'!B6</f>
        <v>181784.81826</v>
      </c>
      <c r="I43" s="54"/>
      <c r="J43" s="54"/>
      <c r="K43" s="54">
        <f>'H5 data 2001-2015'!DB22-'Sector average 2001-2015'!L6</f>
        <v>0.12447739489100701</v>
      </c>
      <c r="L43" s="54">
        <f>'H5 Logit pre issue run up'!AG5</f>
        <v>0.21131165254098661</v>
      </c>
      <c r="M43" s="54">
        <f>'H5 Logit pre issue run up'!AG4</f>
        <v>1.1298318161109879E-2</v>
      </c>
    </row>
    <row r="44" spans="1:13">
      <c r="A44" s="3" t="s">
        <v>165</v>
      </c>
      <c r="B44">
        <v>0</v>
      </c>
      <c r="C44" s="54">
        <f>'H5 data 2001-2015'!DF22-'Sector average 2001-2015'!I6</f>
        <v>-9.7773733333333332</v>
      </c>
      <c r="D44" s="54"/>
      <c r="E44" s="54">
        <f>'H5 data 2001-2015'!DJ22-'Sector average 2001-2015'!E6</f>
        <v>-71.52749</v>
      </c>
      <c r="F44" s="54">
        <f>'H5 data 2001-2015'!DK22-'Sector average 2001-2015'!J6</f>
        <v>0.12550714285714271</v>
      </c>
      <c r="G44" s="54">
        <f>'H5 data 2001-2015'!DH22-'Sector average 2001-2015'!K6</f>
        <v>2.8282714285714281</v>
      </c>
      <c r="H44" s="54">
        <f>'H5 data 2001-2015'!DO22-'Sector average 2001-2015'!B6</f>
        <v>-1608.125486666667</v>
      </c>
      <c r="I44" s="54"/>
      <c r="J44" s="54"/>
      <c r="K44" s="54">
        <f>'H5 data 2001-2015'!DN22-'Sector average 2001-2015'!L6</f>
        <v>0.30266735393686639</v>
      </c>
      <c r="L44" s="54">
        <f>'H5 Logit pre issue run up'!AK5</f>
        <v>0.28765406337036686</v>
      </c>
      <c r="M44" s="54">
        <f>'H5 Logit pre issue run up'!AK4</f>
        <v>-0.1099306722847731</v>
      </c>
    </row>
    <row r="45" spans="1:13">
      <c r="A45" s="3" t="s">
        <v>166</v>
      </c>
      <c r="B45">
        <v>0</v>
      </c>
      <c r="C45" s="54">
        <f>'H5 data 2001-2015'!DR22-'Sector average 2001-2015'!I6</f>
        <v>-7.8935466666666647</v>
      </c>
      <c r="D45" s="54"/>
      <c r="E45" s="54">
        <f>'H5 data 2001-2015'!DV22-'Sector average 2001-2015'!E6</f>
        <v>-56.830396666666665</v>
      </c>
      <c r="F45" s="54">
        <f>'H5 data 2001-2015'!DW22-'Sector average 2001-2015'!J6</f>
        <v>0.85092857142857148</v>
      </c>
      <c r="G45" s="54">
        <f>'H5 data 2001-2015'!DT22-'Sector average 2001-2015'!K6</f>
        <v>-3.2842666666666669</v>
      </c>
      <c r="H45" s="54">
        <f>'H5 data 2001-2015'!EA22-'Sector average 2001-2015'!B6</f>
        <v>-3225.2167133333332</v>
      </c>
      <c r="I45" s="54"/>
      <c r="J45" s="54"/>
      <c r="K45" s="54">
        <f>'H5 data 2001-2015'!DZ22-'Sector average 2001-2015'!L6</f>
        <v>1.0148387192711072</v>
      </c>
      <c r="L45" s="54">
        <f>'H5 Logit pre issue run up'!AO5</f>
        <v>0.45818594190362399</v>
      </c>
      <c r="M45" s="54">
        <f>'H5 Logit pre issue run up'!AO4</f>
        <v>-0.1560491479821991</v>
      </c>
    </row>
    <row r="46" spans="1:13">
      <c r="A46" s="3" t="s">
        <v>167</v>
      </c>
      <c r="B46">
        <v>0</v>
      </c>
      <c r="C46" s="54">
        <f>'H5 data 2001-2015'!ED22-'Sector average 2001-2015'!I6</f>
        <v>-12.288106666666666</v>
      </c>
      <c r="D46" s="54"/>
      <c r="E46" s="54">
        <f>'H5 data 2001-2015'!EH22-'Sector average 2001-2015'!E6</f>
        <v>-60.124290000000002</v>
      </c>
      <c r="F46" s="54">
        <f>'H5 data 2001-2015'!EI22-'Sector average 2001-2015'!J6</f>
        <v>0.29145714285714297</v>
      </c>
      <c r="G46" s="54">
        <f>'H5 data 2001-2015'!EF22-'Sector average 2001-2015'!K6</f>
        <v>-2.354657142857143</v>
      </c>
      <c r="H46" s="54">
        <f>'H5 data 2001-2015'!EM22-'Sector average 2001-2015'!B6</f>
        <v>-3163.9132199999999</v>
      </c>
      <c r="I46" s="54"/>
      <c r="J46" s="54"/>
      <c r="K46" s="54">
        <f>'H5 data 2001-2015'!EL22-'Sector average 2001-2015'!L6</f>
        <v>0.47792865612555879</v>
      </c>
      <c r="L46" s="54">
        <f>'H5 Logit pre issue run up'!AS5</f>
        <v>0.65501295904451284</v>
      </c>
      <c r="M46" s="54">
        <f>'H5 Logit pre issue run up'!AS4</f>
        <v>-0.25885558583106261</v>
      </c>
    </row>
    <row r="47" spans="1:13">
      <c r="A47" s="3" t="s">
        <v>168</v>
      </c>
      <c r="B47">
        <v>0</v>
      </c>
      <c r="C47" s="54">
        <f>'H5 data 2001-2015'!EP22-'Sector average 2001-2015'!I6</f>
        <v>-4.5048444444444442</v>
      </c>
      <c r="D47" s="54"/>
      <c r="E47" s="54">
        <f>'H5 data 2001-2015'!ET22-'Sector average 2001-2015'!E6</f>
        <v>-70.896035454545455</v>
      </c>
      <c r="F47" s="54">
        <f>'H5 data 2001-2015'!EU22-'Sector average 2001-2015'!J6</f>
        <v>-0.34241538461538457</v>
      </c>
      <c r="G47" s="54">
        <f>'H5 data 2001-2015'!ER22-'Sector average 2001-2015'!K6</f>
        <v>4.6794214285714295</v>
      </c>
      <c r="H47" s="54">
        <f>'H5 data 2001-2015'!EY22-'Sector average 2001-2015'!B6</f>
        <v>-3162.9157727272727</v>
      </c>
      <c r="I47" s="54"/>
      <c r="J47" s="54"/>
      <c r="K47" s="54">
        <f>'H5 data 2001-2015'!EX22-'Sector average 2001-2015'!L6</f>
        <v>-0.13632882793979878</v>
      </c>
      <c r="L47" s="54">
        <f>'H5 Logit pre issue run up'!AW5</f>
        <v>1.8999657078133656</v>
      </c>
      <c r="M47" s="54">
        <f>'H5 Logit pre issue run up'!AW4</f>
        <v>-0.21153846153846162</v>
      </c>
    </row>
    <row r="48" spans="1:13">
      <c r="A48" s="3" t="s">
        <v>169</v>
      </c>
      <c r="B48">
        <v>0</v>
      </c>
      <c r="C48" s="54">
        <f>'H5 data 2001-2015'!FB22-'Sector average 2001-2015'!I5</f>
        <v>3.7527066666666657</v>
      </c>
      <c r="D48" s="54"/>
      <c r="E48" s="54">
        <f>'H5 data 2001-2015'!FF22-'Sector average 2001-2015'!E5</f>
        <v>-134.53644999999997</v>
      </c>
      <c r="F48" s="54">
        <f>'H5 data 2001-2015'!FG22-'Sector average 2001-2015'!J5</f>
        <v>-0.26998666666666682</v>
      </c>
      <c r="G48" s="54">
        <f>'H5 data 2001-2015'!FD22-'Sector average 2001-2015'!K5</f>
        <v>0.52780000000000027</v>
      </c>
      <c r="H48" s="54">
        <f>'H5 data 2001-2015'!FK22-'Sector average 2001-2015'!B5</f>
        <v>231063.49308666665</v>
      </c>
      <c r="I48" s="54"/>
      <c r="J48" s="54"/>
      <c r="K48" s="54">
        <f>'H5 data 2001-2015'!FJ22-'Sector average 2001-2015'!L5</f>
        <v>0.71432683080879134</v>
      </c>
      <c r="L48" s="54">
        <f>'H5 Logit pre issue run up'!BA5</f>
        <v>0.28589511650417665</v>
      </c>
      <c r="M48" s="54">
        <f>'H5 Logit pre issue run up'!BA4</f>
        <v>1.7885195856148808E-2</v>
      </c>
    </row>
    <row r="49" spans="1:13">
      <c r="A49" s="3" t="s">
        <v>170</v>
      </c>
      <c r="B49">
        <v>0</v>
      </c>
      <c r="C49" s="54">
        <f>'H5 data 2001-2015'!FN22-'Sector average 2001-2015'!I5</f>
        <v>2.2611066666666666</v>
      </c>
      <c r="D49" s="54"/>
      <c r="E49" s="54">
        <f>'H5 data 2001-2015'!FR22-'Sector average 2001-2015'!E5</f>
        <v>-122.59991666666664</v>
      </c>
      <c r="F49" s="54">
        <f>'H5 data 2001-2015'!FS22-'Sector average 2001-2015'!J5</f>
        <v>-0.74941333333333338</v>
      </c>
      <c r="G49" s="54">
        <f>'H5 data 2001-2015'!FP22-'Sector average 2001-2015'!K5</f>
        <v>0.78317333333333328</v>
      </c>
      <c r="H49" s="54">
        <f>'H5 data 2001-2015'!FW22-'Sector average 2001-2015'!B5</f>
        <v>122612.22062666668</v>
      </c>
      <c r="I49" s="54"/>
      <c r="J49" s="54"/>
      <c r="K49" s="54">
        <f>'H5 data 2001-2015'!FV22-'Sector average 2001-2015'!L5</f>
        <v>0.33161699950859846</v>
      </c>
      <c r="L49" s="54">
        <f>'H5 Logit pre issue run up'!BE5</f>
        <v>0.30480677643026566</v>
      </c>
      <c r="M49" s="54">
        <f>'H5 Logit pre issue run up'!BE4</f>
        <v>5.709362863847868E-2</v>
      </c>
    </row>
    <row r="50" spans="1:13">
      <c r="A50" s="3" t="s">
        <v>171</v>
      </c>
      <c r="B50">
        <v>0</v>
      </c>
      <c r="C50" s="54">
        <f>'H5 data 2001-2015'!FZ22-'Sector average 2001-2015'!I5</f>
        <v>5.8322599999999998</v>
      </c>
      <c r="D50" s="54"/>
      <c r="E50" s="54">
        <f>'H5 data 2001-2015'!GD22-'Sector average 2001-2015'!E5</f>
        <v>-27.575576666666649</v>
      </c>
      <c r="F50" s="54">
        <f>'H5 data 2001-2015'!GE22-'Sector average 2001-2015'!J5</f>
        <v>-0.46644000000000008</v>
      </c>
      <c r="G50" s="54">
        <f>'H5 data 2001-2015'!GB22-'Sector average 2001-2015'!K5</f>
        <v>-0.78744666666666663</v>
      </c>
      <c r="H50" s="54">
        <f>'H5 data 2001-2015'!GI22-'Sector average 2001-2015'!B5</f>
        <v>161304.11597999994</v>
      </c>
      <c r="I50" s="54"/>
      <c r="J50" s="54"/>
      <c r="K50" s="54">
        <f>'H5 data 2001-2015'!GH22-'Sector average 2001-2015'!L5</f>
        <v>0.63142006424689046</v>
      </c>
      <c r="L50" s="54">
        <f>'H5 Logit pre issue run up'!BI5</f>
        <v>0.24212625014782493</v>
      </c>
      <c r="M50" s="54">
        <f>'H5 Logit pre issue run up'!BI4</f>
        <v>0.1134726223038168</v>
      </c>
    </row>
    <row r="51" spans="1:13">
      <c r="A51" s="3" t="s">
        <v>172</v>
      </c>
      <c r="B51">
        <v>0</v>
      </c>
      <c r="C51" s="54">
        <f>'H5 data 2001-2015'!GL22-'Sector average 2001-2015'!I5</f>
        <v>-0.16732666666666673</v>
      </c>
      <c r="D51" s="54"/>
      <c r="E51" s="54">
        <f>'H5 data 2001-2015'!GP22-'Sector average 2001-2015'!E5</f>
        <v>-105.02892999999997</v>
      </c>
      <c r="F51" s="54">
        <f>'H5 data 2001-2015'!GQ22-'Sector average 2001-2015'!J5</f>
        <v>-0.23929333333333358</v>
      </c>
      <c r="G51" s="54">
        <f>'H5 data 2001-2015'!GN22-'Sector average 2001-2015'!K5</f>
        <v>-0.71648666666666672</v>
      </c>
      <c r="H51" s="54">
        <f>'H5 data 2001-2015'!GU22-'Sector average 2001-2015'!B5</f>
        <v>67550.162086666664</v>
      </c>
      <c r="I51" s="54"/>
      <c r="J51" s="54"/>
      <c r="K51" s="54">
        <f>'H5 data 2001-2015'!GT22-'Sector average 2001-2015'!L5</f>
        <v>0.83301996205378637</v>
      </c>
      <c r="L51" s="54">
        <f>'H5 Logit pre issue run up'!BM5</f>
        <v>0.38048288983242312</v>
      </c>
      <c r="M51" s="54">
        <f>'H5 Logit pre issue run up'!BM4</f>
        <v>6.6951847737655099E-2</v>
      </c>
    </row>
    <row r="52" spans="1:13">
      <c r="A52" s="3" t="s">
        <v>173</v>
      </c>
      <c r="B52">
        <v>0</v>
      </c>
      <c r="C52" s="54">
        <f>'H5 data 2001-2015'!GX13-'Sector average 2001-2015'!I5</f>
        <v>4.4022999999999994</v>
      </c>
      <c r="D52" s="54"/>
      <c r="E52" s="54">
        <f>'H5 data 2001-2015'!HB13-'Sector average 2001-2015'!E5</f>
        <v>139.88990999999996</v>
      </c>
      <c r="F52" s="54">
        <f>'H5 data 2001-2015'!HC13-'Sector average 2001-2015'!J5</f>
        <v>-0.99070000000000014</v>
      </c>
      <c r="G52" s="54">
        <f>'H5 data 2001-2015'!GZ13-'Sector average 2001-2015'!K5</f>
        <v>-0.46208000000000016</v>
      </c>
      <c r="H52" s="54">
        <f>'H5 data 2001-2015'!HG13-'Sector average 2001-2015'!B5</f>
        <v>4126.59555</v>
      </c>
      <c r="I52" s="54"/>
      <c r="J52" s="54"/>
      <c r="K52" s="54">
        <f>'H5 data 2001-2015'!HF13-'Sector average 2001-2015'!L5</f>
        <v>0.1059486920105544</v>
      </c>
      <c r="L52" s="54">
        <f>'H5 Logit pre issue run up'!BQ5</f>
        <v>0.20893882972037059</v>
      </c>
      <c r="M52" s="54">
        <f>'H5 Logit pre issue run up'!BQ4</f>
        <v>1.0448955108359156E-2</v>
      </c>
    </row>
    <row r="53" spans="1:13">
      <c r="A53" s="3" t="s">
        <v>174</v>
      </c>
      <c r="B53">
        <v>0</v>
      </c>
      <c r="C53" s="54">
        <f>'H5 data 2001-2015'!HJ11-'Sector average 2001-2015'!I5</f>
        <v>7.5901000000000005</v>
      </c>
      <c r="D53" s="54"/>
      <c r="E53" s="54">
        <f>'H5 data 2001-2015'!HN11-'Sector average 2001-2015'!E5</f>
        <v>-137.55490999999998</v>
      </c>
      <c r="F53" s="54">
        <f>'H5 data 2001-2015'!HO11-'Sector average 2001-2015'!J5</f>
        <v>0.54035000000000011</v>
      </c>
      <c r="G53" s="54">
        <f>'H5 data 2001-2015'!HL11-'Sector average 2001-2015'!K5</f>
        <v>0.22946666666666649</v>
      </c>
      <c r="H53" s="54">
        <f>'H5 data 2001-2015'!HS11-'Sector average 2001-2015'!B5</f>
        <v>15.810599999999795</v>
      </c>
      <c r="I53" s="54"/>
      <c r="J53" s="54"/>
      <c r="K53" s="54">
        <f>'H5 data 2001-2015'!HR11-'Sector average 2001-2015'!L5</f>
        <v>1.3475763418111533</v>
      </c>
      <c r="L53" s="54">
        <f>'H5 Logit pre issue run up'!BU5</f>
        <v>0.65545223386633389</v>
      </c>
      <c r="M53" s="54">
        <f>'H5 Logit pre issue run up'!BU4</f>
        <v>0.23611111111111116</v>
      </c>
    </row>
  </sheetData>
  <mergeCells count="1">
    <mergeCell ref="B1:L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BW4142"/>
  <sheetViews>
    <sheetView workbookViewId="0">
      <selection activeCell="A82" sqref="A82:XFD82"/>
    </sheetView>
  </sheetViews>
  <sheetFormatPr baseColWidth="10" defaultRowHeight="15"/>
  <sheetData>
    <row r="1" spans="1:75" s="13" customFormat="1">
      <c r="C1" s="75" t="s">
        <v>217</v>
      </c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7"/>
    </row>
    <row r="2" spans="1:75" s="13" customFormat="1" ht="15.75" thickBot="1">
      <c r="C2" s="78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80"/>
    </row>
    <row r="3" spans="1:75" s="13" customFormat="1"/>
    <row r="4" spans="1:75">
      <c r="A4" s="13" t="s">
        <v>44</v>
      </c>
      <c r="B4">
        <f>(B8-B82)/B82</f>
        <v>9.6721641730004804E-2</v>
      </c>
      <c r="F4">
        <f>(F8-F82)/F82</f>
        <v>6.4903733191007576E-2</v>
      </c>
      <c r="I4">
        <f>(J8-J82)/J82</f>
        <v>-7.6725819531404185E-2</v>
      </c>
      <c r="M4">
        <f>(N8-N82)/N82</f>
        <v>-0.45454545454545453</v>
      </c>
      <c r="Q4">
        <f>(R8-R82)/R82</f>
        <v>0.11424648955257101</v>
      </c>
      <c r="U4">
        <f>(V8-V82)/V82</f>
        <v>-0.12381615135401998</v>
      </c>
      <c r="Y4">
        <f>(Z8-Z82)/Z82</f>
        <v>-0.11655497091785283</v>
      </c>
      <c r="AC4">
        <f>(AD8-AD82)/AD82</f>
        <v>8.1813865740451464E-2</v>
      </c>
      <c r="AG4">
        <f>(AH8-AH82)/AH82</f>
        <v>1.1298318161109879E-2</v>
      </c>
      <c r="AK4">
        <f>(AL8-AL82)/AL82</f>
        <v>-0.1099306722847731</v>
      </c>
      <c r="AO4">
        <f>(AP8-AP82)/AP82</f>
        <v>-0.1560491479821991</v>
      </c>
      <c r="AS4">
        <f>(AT8-AT82)/AT82</f>
        <v>-0.25885558583106261</v>
      </c>
      <c r="AW4">
        <f>(AX8-AX82)/AX82</f>
        <v>-0.21153846153846162</v>
      </c>
      <c r="BA4">
        <f>(BB8-BB82)/BB82</f>
        <v>1.7885195856148808E-2</v>
      </c>
      <c r="BE4">
        <f>(BF8-BF82)/BF82</f>
        <v>5.709362863847868E-2</v>
      </c>
      <c r="BI4">
        <f>(BJ8-BJ82)/BJ82</f>
        <v>0.1134726223038168</v>
      </c>
      <c r="BM4">
        <f>(BN8-BN82)/BN82</f>
        <v>6.6951847737655099E-2</v>
      </c>
      <c r="BQ4">
        <f>(BR8-BR82)/BR82</f>
        <v>1.0448955108359156E-2</v>
      </c>
      <c r="BU4">
        <f>(BV8-BV82)/BV82</f>
        <v>0.23611111111111116</v>
      </c>
    </row>
    <row r="5" spans="1:75">
      <c r="A5" s="13" t="s">
        <v>95</v>
      </c>
      <c r="B5">
        <f>STDEV(C8:C82)*SQRT(252)</f>
        <v>0.68404969854218645</v>
      </c>
      <c r="F5">
        <f>STDEV(G8:G82)*SQRT(252)</f>
        <v>0.95444840884021998</v>
      </c>
      <c r="I5">
        <f>STDEV(K8:K82)*SQRT(252)</f>
        <v>0.74998100082864871</v>
      </c>
      <c r="M5">
        <f>STDEV(O8:O82)*SQRT(252)</f>
        <v>1.9062189317564342</v>
      </c>
      <c r="Q5">
        <f>STDEV(S8:S82)*SQRT(252)</f>
        <v>0.67431182146541047</v>
      </c>
      <c r="U5">
        <f>STDEV(W8:W82)*SQRT(252)</f>
        <v>0.89271011695920344</v>
      </c>
      <c r="Y5">
        <f>STDEV(AA8:AA82)*SQRT(252)</f>
        <v>0.61355552288337045</v>
      </c>
      <c r="AC5">
        <f>STDEV(AE8:AE82)*SQRT(252)</f>
        <v>0.17129796064859135</v>
      </c>
      <c r="AG5">
        <f>STDEV(AI8:AI82)*SQRT(252)</f>
        <v>0.21131165254098661</v>
      </c>
      <c r="AK5">
        <f>STDEV(AM8:AM82)*SQRT(252)</f>
        <v>0.28765406337036686</v>
      </c>
      <c r="AO5">
        <f>STDEV(AQ8:AQ82)*SQRT(252)</f>
        <v>0.45818594190362399</v>
      </c>
      <c r="AS5">
        <f>STDEV(AU8:AU82)*SQRT(252)</f>
        <v>0.65501295904451284</v>
      </c>
      <c r="AW5">
        <f>STDEV(AY8:AY82)*SQRT(252)</f>
        <v>1.8999657078133656</v>
      </c>
      <c r="BA5">
        <f>STDEV(BC8:BC82)*SQRT(252)</f>
        <v>0.28589511650417665</v>
      </c>
      <c r="BE5">
        <f>STDEV(BG8:BG82)*SQRT(252)</f>
        <v>0.30480677643026566</v>
      </c>
      <c r="BI5">
        <f>STDEV(BK8:BK82)*SQRT(252)</f>
        <v>0.24212625014782493</v>
      </c>
      <c r="BM5">
        <f>STDEV(BO8:BO82)*SQRT(252)</f>
        <v>0.38048288983242312</v>
      </c>
      <c r="BQ5">
        <f>STDEV(BS8:BS82)*SQRT(252)</f>
        <v>0.20893882972037059</v>
      </c>
      <c r="BU5">
        <f>STDEV(BW8:BW82)*SQRT(252)</f>
        <v>0.65545223386633389</v>
      </c>
    </row>
    <row r="6" spans="1:75">
      <c r="A6" s="13" t="s">
        <v>156</v>
      </c>
      <c r="E6" s="13" t="s">
        <v>157</v>
      </c>
      <c r="I6" s="13" t="s">
        <v>158</v>
      </c>
      <c r="M6" s="13" t="s">
        <v>159</v>
      </c>
      <c r="Q6" s="13" t="s">
        <v>160</v>
      </c>
      <c r="U6" s="13" t="s">
        <v>161</v>
      </c>
      <c r="Y6" s="13" t="s">
        <v>162</v>
      </c>
      <c r="AC6" s="13" t="s">
        <v>163</v>
      </c>
      <c r="AG6" s="13" t="s">
        <v>164</v>
      </c>
      <c r="AK6" s="13" t="s">
        <v>165</v>
      </c>
      <c r="AO6" s="13" t="s">
        <v>166</v>
      </c>
      <c r="AS6" s="13" t="s">
        <v>167</v>
      </c>
      <c r="AW6" s="13" t="s">
        <v>168</v>
      </c>
      <c r="BA6" s="13" t="s">
        <v>169</v>
      </c>
      <c r="BE6" s="13" t="s">
        <v>170</v>
      </c>
      <c r="BI6" s="13" t="s">
        <v>171</v>
      </c>
      <c r="BM6" s="13" t="s">
        <v>172</v>
      </c>
      <c r="BQ6" s="13" t="s">
        <v>173</v>
      </c>
      <c r="BU6" s="13" t="s">
        <v>174</v>
      </c>
    </row>
    <row r="7" spans="1:75">
      <c r="A7" s="13" t="s">
        <v>42</v>
      </c>
      <c r="B7" s="13" t="s">
        <v>43</v>
      </c>
      <c r="E7" s="13" t="s">
        <v>42</v>
      </c>
      <c r="F7" s="13" t="s">
        <v>43</v>
      </c>
      <c r="I7" s="13" t="s">
        <v>42</v>
      </c>
      <c r="J7" s="13" t="s">
        <v>43</v>
      </c>
      <c r="M7" s="13" t="s">
        <v>42</v>
      </c>
      <c r="N7" s="13" t="s">
        <v>43</v>
      </c>
      <c r="Q7" s="13" t="s">
        <v>42</v>
      </c>
      <c r="R7" s="13" t="s">
        <v>43</v>
      </c>
      <c r="U7" s="13" t="s">
        <v>42</v>
      </c>
      <c r="V7" s="13" t="s">
        <v>43</v>
      </c>
      <c r="Y7" s="13" t="s">
        <v>42</v>
      </c>
      <c r="Z7" s="13" t="s">
        <v>43</v>
      </c>
      <c r="AC7" s="13" t="s">
        <v>42</v>
      </c>
      <c r="AD7" s="13" t="s">
        <v>43</v>
      </c>
      <c r="AG7" s="13" t="s">
        <v>42</v>
      </c>
      <c r="AH7" s="13" t="s">
        <v>43</v>
      </c>
      <c r="AK7" s="13" t="s">
        <v>42</v>
      </c>
      <c r="AL7" s="13" t="s">
        <v>43</v>
      </c>
      <c r="AO7" s="13" t="s">
        <v>42</v>
      </c>
      <c r="AP7" s="13" t="s">
        <v>43</v>
      </c>
      <c r="AS7" s="13" t="s">
        <v>42</v>
      </c>
      <c r="AT7" s="13" t="s">
        <v>43</v>
      </c>
      <c r="AW7" s="13" t="s">
        <v>42</v>
      </c>
      <c r="AX7" s="13" t="s">
        <v>43</v>
      </c>
      <c r="BA7" s="13" t="s">
        <v>42</v>
      </c>
      <c r="BB7" s="13" t="s">
        <v>43</v>
      </c>
      <c r="BE7" s="13" t="s">
        <v>42</v>
      </c>
      <c r="BF7" s="13" t="s">
        <v>43</v>
      </c>
      <c r="BI7" s="13" t="s">
        <v>42</v>
      </c>
      <c r="BJ7" s="13" t="s">
        <v>43</v>
      </c>
      <c r="BM7" s="13" t="s">
        <v>42</v>
      </c>
      <c r="BN7" s="13" t="s">
        <v>43</v>
      </c>
      <c r="BQ7" s="13" t="s">
        <v>42</v>
      </c>
      <c r="BR7" s="13" t="s">
        <v>43</v>
      </c>
      <c r="BU7" s="13" t="s">
        <v>42</v>
      </c>
      <c r="BV7" s="13" t="s">
        <v>43</v>
      </c>
    </row>
    <row r="8" spans="1:75">
      <c r="A8" s="14">
        <v>42468</v>
      </c>
      <c r="B8" s="13">
        <v>30.959999</v>
      </c>
      <c r="C8">
        <f>(B8-B9)/B9</f>
        <v>2.4487095449606016E-2</v>
      </c>
      <c r="E8" s="14">
        <v>42468</v>
      </c>
      <c r="F8" s="13">
        <v>10.9</v>
      </c>
      <c r="G8">
        <f>(F8-F9)/F9</f>
        <v>8.1349206349206379E-2</v>
      </c>
      <c r="I8" s="14">
        <v>42468</v>
      </c>
      <c r="J8" s="13">
        <v>10.11</v>
      </c>
      <c r="K8">
        <f>(J8-J9)/J9</f>
        <v>9.9900099900099553E-3</v>
      </c>
      <c r="M8" s="14">
        <v>42468</v>
      </c>
      <c r="N8" s="13">
        <v>1.08</v>
      </c>
      <c r="O8">
        <f>(N8-N9)/N9</f>
        <v>-3.571428571428574E-2</v>
      </c>
      <c r="Q8" s="14">
        <v>42468</v>
      </c>
      <c r="R8" s="13">
        <v>49.279998999999997</v>
      </c>
      <c r="S8">
        <f>(R8-R9)/R9</f>
        <v>9.4223473986070512E-3</v>
      </c>
      <c r="U8" s="14">
        <v>42468</v>
      </c>
      <c r="V8" s="13">
        <v>12.48</v>
      </c>
      <c r="W8">
        <f>(V8-V9)/V9</f>
        <v>4.6102263202011794E-2</v>
      </c>
      <c r="Y8" s="14">
        <v>42468</v>
      </c>
      <c r="Z8" s="13">
        <v>63.290000999999997</v>
      </c>
      <c r="AA8">
        <f>(Z8-Z9)/Z9</f>
        <v>-1.5094941951604724E-2</v>
      </c>
      <c r="AC8" s="14">
        <v>42468</v>
      </c>
      <c r="AD8" s="13">
        <v>109.099998</v>
      </c>
      <c r="AE8">
        <f>(AD8-AD9)/AD9</f>
        <v>-1.5557701534484733E-3</v>
      </c>
      <c r="AG8" s="14">
        <v>42468</v>
      </c>
      <c r="AH8" s="13">
        <v>32.5</v>
      </c>
      <c r="AI8">
        <f>(AH8-AH9)/AH9</f>
        <v>-7.9364473709675754E-3</v>
      </c>
      <c r="AK8" s="14">
        <v>42468</v>
      </c>
      <c r="AL8" s="13">
        <v>38.540000999999997</v>
      </c>
      <c r="AM8">
        <f>(AL8-AL9)/AL9</f>
        <v>-1.9587890623559208E-2</v>
      </c>
      <c r="AO8" s="14">
        <v>42468</v>
      </c>
      <c r="AP8" s="13">
        <v>28.879999000000002</v>
      </c>
      <c r="AQ8">
        <f>(AP8-AP9)/AP9</f>
        <v>-8.2418266400470577E-3</v>
      </c>
      <c r="AS8" s="14">
        <v>42468</v>
      </c>
      <c r="AT8" s="13">
        <v>2.72</v>
      </c>
      <c r="AU8">
        <f>(AT8-AT9)/AT9</f>
        <v>-1.4492753623188259E-2</v>
      </c>
      <c r="AW8" s="14">
        <v>42468</v>
      </c>
      <c r="AX8" s="13">
        <v>0.41</v>
      </c>
      <c r="AY8">
        <f>(AX8-AX9)/AX9</f>
        <v>-4.6511627906976785E-2</v>
      </c>
      <c r="BA8" s="14">
        <v>42468</v>
      </c>
      <c r="BB8" s="13">
        <v>108.660004</v>
      </c>
      <c r="BC8">
        <f>(BB8-BB9)/BB9</f>
        <v>1.1056108245290782E-3</v>
      </c>
      <c r="BE8" s="14">
        <v>42468</v>
      </c>
      <c r="BF8" s="13">
        <v>27.690000999999999</v>
      </c>
      <c r="BG8">
        <f>(BF8-BF9)/BF9</f>
        <v>3.2609057971013525E-3</v>
      </c>
      <c r="BI8" s="14">
        <v>42468</v>
      </c>
      <c r="BJ8" s="13">
        <v>149.35000600000001</v>
      </c>
      <c r="BK8">
        <f>(BJ8-BJ9)/BJ9</f>
        <v>7.4199392917369822E-3</v>
      </c>
      <c r="BM8" s="14">
        <v>42468</v>
      </c>
      <c r="BN8" s="13">
        <v>12.06</v>
      </c>
      <c r="BO8">
        <f>(BN8-BN9)/BN9</f>
        <v>5.8381984987489807E-3</v>
      </c>
      <c r="BQ8" s="14">
        <v>42468</v>
      </c>
      <c r="BR8" s="13">
        <v>26.110001</v>
      </c>
      <c r="BS8">
        <f>(BR8-BR9)/BR9</f>
        <v>-3.054600876112922E-3</v>
      </c>
      <c r="BU8" s="14">
        <v>42468</v>
      </c>
      <c r="BV8" s="13">
        <v>15.13</v>
      </c>
      <c r="BW8">
        <f>(BV8-BV9)/BV9</f>
        <v>2.1607022282241747E-2</v>
      </c>
    </row>
    <row r="9" spans="1:75">
      <c r="A9" s="14">
        <v>42467</v>
      </c>
      <c r="B9" s="13">
        <v>30.219999000000001</v>
      </c>
      <c r="C9" s="13">
        <f t="shared" ref="C9:C72" si="0">(B9-B10)/B10</f>
        <v>1.2395276381909546E-2</v>
      </c>
      <c r="E9" s="14">
        <v>42467</v>
      </c>
      <c r="F9" s="13">
        <v>10.08</v>
      </c>
      <c r="G9" s="13">
        <f t="shared" ref="G9:G72" si="1">(F9-F10)/F10</f>
        <v>-1.4662756598240503E-2</v>
      </c>
      <c r="I9" s="14">
        <v>42467</v>
      </c>
      <c r="J9" s="13">
        <v>10.01</v>
      </c>
      <c r="K9" s="13">
        <f t="shared" ref="K9:K72" si="2">(J9-J10)/J10</f>
        <v>9.9999999999997877E-4</v>
      </c>
      <c r="M9" s="14">
        <v>42467</v>
      </c>
      <c r="N9" s="13">
        <v>1.1200000000000001</v>
      </c>
      <c r="O9" s="13">
        <f t="shared" ref="O9:O72" si="3">(N9-N10)/N10</f>
        <v>-1.7543859649122629E-2</v>
      </c>
      <c r="Q9" s="14">
        <v>42467</v>
      </c>
      <c r="R9" s="13">
        <v>48.82</v>
      </c>
      <c r="S9" s="13">
        <f t="shared" ref="S9:S72" si="4">(R9-R10)/R10</f>
        <v>8.0528597976460992E-3</v>
      </c>
      <c r="U9" s="14">
        <v>42467</v>
      </c>
      <c r="V9" s="13">
        <v>11.93</v>
      </c>
      <c r="W9" s="13">
        <f t="shared" ref="W9:W72" si="5">(V9-V10)/V10</f>
        <v>2.7562446167097354E-2</v>
      </c>
      <c r="Y9" s="14">
        <v>42467</v>
      </c>
      <c r="Z9" s="13">
        <v>64.260002</v>
      </c>
      <c r="AA9" s="13">
        <f t="shared" ref="AA9:AA72" si="6">(Z9-Z10)/Z10</f>
        <v>-1.4870473024506781E-2</v>
      </c>
      <c r="AC9" s="14">
        <v>42467</v>
      </c>
      <c r="AD9" s="13">
        <v>109.269997</v>
      </c>
      <c r="AE9" s="13">
        <f t="shared" ref="AE9:AE72" si="7">(AD9-AD10)/AD10</f>
        <v>-1.3708737227357941E-3</v>
      </c>
      <c r="AG9" s="14">
        <v>42467</v>
      </c>
      <c r="AH9" s="13">
        <v>32.759998000000003</v>
      </c>
      <c r="AI9" s="13">
        <f t="shared" ref="AI9:AI72" si="8">(AH9-AH10)/AH10</f>
        <v>-5.1625265715152342E-3</v>
      </c>
      <c r="AK9" s="14">
        <v>42467</v>
      </c>
      <c r="AL9" s="13">
        <v>39.310001</v>
      </c>
      <c r="AM9" s="13">
        <f t="shared" ref="AM9:AM72" si="9">(AL9-AL10)/AL10</f>
        <v>6.4004094623551083E-3</v>
      </c>
      <c r="AO9" s="14">
        <v>42467</v>
      </c>
      <c r="AP9" s="13">
        <v>29.120000999999998</v>
      </c>
      <c r="AQ9" s="13">
        <f t="shared" ref="AQ9:AQ72" si="10">(AP9-AP10)/AP10</f>
        <v>-3.5761588219815017E-2</v>
      </c>
      <c r="AS9" s="14">
        <v>42467</v>
      </c>
      <c r="AT9" s="13">
        <v>2.76</v>
      </c>
      <c r="AU9" s="13">
        <f t="shared" ref="AU9:AU72" si="11">(AT9-AT10)/AT10</f>
        <v>-3.1578947368421158E-2</v>
      </c>
      <c r="AW9" s="14">
        <v>42467</v>
      </c>
      <c r="AX9" s="13">
        <v>0.43</v>
      </c>
      <c r="AY9" s="13">
        <f t="shared" ref="AY9:AY72" si="12">(AX9-AX10)/AX10</f>
        <v>-4.4444444444444481E-2</v>
      </c>
      <c r="BA9" s="14">
        <v>42467</v>
      </c>
      <c r="BB9" s="13">
        <v>108.540001</v>
      </c>
      <c r="BC9" s="13">
        <f t="shared" ref="BC9:BC72" si="13">(BB9-BB10)/BB10</f>
        <v>-2.1809643311189942E-2</v>
      </c>
      <c r="BE9" s="14">
        <v>42467</v>
      </c>
      <c r="BF9" s="13">
        <v>27.6</v>
      </c>
      <c r="BG9" s="13">
        <f t="shared" ref="BG9:BG72" si="14">(BF9-BF10)/BF10</f>
        <v>-1.4285714285714235E-2</v>
      </c>
      <c r="BI9" s="14">
        <v>42467</v>
      </c>
      <c r="BJ9" s="13">
        <v>148.25</v>
      </c>
      <c r="BK9" s="13">
        <f t="shared" ref="BK9:BK72" si="15">(BJ9-BJ10)/BJ10</f>
        <v>-1.1798453224944589E-2</v>
      </c>
      <c r="BM9" s="14">
        <v>42467</v>
      </c>
      <c r="BN9" s="13">
        <v>11.99</v>
      </c>
      <c r="BO9" s="13">
        <f t="shared" ref="BO9:BO72" si="16">(BN9-BN10)/BN10</f>
        <v>-2.3615635179153025E-2</v>
      </c>
      <c r="BQ9" s="14">
        <v>42467</v>
      </c>
      <c r="BR9" s="13">
        <v>26.190000999999999</v>
      </c>
      <c r="BS9" s="13">
        <f t="shared" ref="BS9:BS72" si="17">(BR9-BR10)/BR10</f>
        <v>-1.0951623867069549E-2</v>
      </c>
      <c r="BU9" s="14">
        <v>42467</v>
      </c>
      <c r="BV9" s="13">
        <v>14.81</v>
      </c>
      <c r="BW9" s="13">
        <f t="shared" ref="BW9:BW72" si="18">(BV9-BV10)/BV10</f>
        <v>-1.0688042752171018E-2</v>
      </c>
    </row>
    <row r="10" spans="1:75">
      <c r="A10" s="14">
        <v>42466</v>
      </c>
      <c r="B10" s="13">
        <v>29.85</v>
      </c>
      <c r="C10" s="13">
        <f t="shared" si="0"/>
        <v>1.6343172749636713E-2</v>
      </c>
      <c r="E10" s="14">
        <v>42466</v>
      </c>
      <c r="F10" s="13">
        <v>10.23</v>
      </c>
      <c r="G10" s="13">
        <f t="shared" si="1"/>
        <v>2.1978021978022042E-2</v>
      </c>
      <c r="I10" s="14">
        <v>42466</v>
      </c>
      <c r="J10" s="13">
        <v>10</v>
      </c>
      <c r="K10" s="13">
        <f t="shared" si="2"/>
        <v>1.5228426395939123E-2</v>
      </c>
      <c r="M10" s="14">
        <v>42466</v>
      </c>
      <c r="N10" s="13">
        <v>1.1399999999999999</v>
      </c>
      <c r="O10" s="13">
        <f t="shared" si="3"/>
        <v>8.8495575221239024E-3</v>
      </c>
      <c r="Q10" s="14">
        <v>42466</v>
      </c>
      <c r="R10" s="13">
        <v>48.43</v>
      </c>
      <c r="S10" s="13">
        <f t="shared" si="4"/>
        <v>1.8935430652965157E-2</v>
      </c>
      <c r="U10" s="14">
        <v>42466</v>
      </c>
      <c r="V10" s="13">
        <v>11.61</v>
      </c>
      <c r="W10" s="13">
        <f t="shared" si="5"/>
        <v>6.5137614678898989E-2</v>
      </c>
      <c r="Y10" s="14">
        <v>42466</v>
      </c>
      <c r="Z10" s="13">
        <v>65.230002999999996</v>
      </c>
      <c r="AA10" s="13">
        <f t="shared" si="6"/>
        <v>4.3680047999999944E-2</v>
      </c>
      <c r="AC10" s="14">
        <v>42466</v>
      </c>
      <c r="AD10" s="13">
        <v>109.41999800000001</v>
      </c>
      <c r="AE10" s="13">
        <f t="shared" si="7"/>
        <v>4.3139147585291859E-3</v>
      </c>
      <c r="AG10" s="14">
        <v>42466</v>
      </c>
      <c r="AH10" s="13">
        <v>32.93</v>
      </c>
      <c r="AI10" s="13">
        <f t="shared" si="8"/>
        <v>5.0063742026028611E-2</v>
      </c>
      <c r="AK10" s="14">
        <v>42466</v>
      </c>
      <c r="AL10" s="13">
        <v>39.060001</v>
      </c>
      <c r="AM10" s="13">
        <f t="shared" si="9"/>
        <v>3.41541170240931E-2</v>
      </c>
      <c r="AO10" s="14">
        <v>42466</v>
      </c>
      <c r="AP10" s="13">
        <v>30.200001</v>
      </c>
      <c r="AQ10" s="13">
        <f t="shared" si="10"/>
        <v>2.9311554192229056E-2</v>
      </c>
      <c r="AS10" s="14">
        <v>42466</v>
      </c>
      <c r="AT10" s="13">
        <v>2.85</v>
      </c>
      <c r="AU10" s="13">
        <f t="shared" si="11"/>
        <v>-2.7303754266211625E-2</v>
      </c>
      <c r="AW10" s="14">
        <v>42466</v>
      </c>
      <c r="AX10" s="13">
        <v>0.45</v>
      </c>
      <c r="AY10" s="13">
        <f t="shared" si="12"/>
        <v>0</v>
      </c>
      <c r="BA10" s="14">
        <v>42466</v>
      </c>
      <c r="BB10" s="13">
        <v>110.959999</v>
      </c>
      <c r="BC10" s="13">
        <f t="shared" si="13"/>
        <v>1.0472643847967316E-2</v>
      </c>
      <c r="BE10" s="14">
        <v>42466</v>
      </c>
      <c r="BF10" s="13">
        <v>28</v>
      </c>
      <c r="BG10" s="13">
        <f t="shared" si="14"/>
        <v>1.5228426395939149E-2</v>
      </c>
      <c r="BI10" s="14">
        <v>42466</v>
      </c>
      <c r="BJ10" s="13">
        <v>150.020004</v>
      </c>
      <c r="BK10" s="13">
        <f t="shared" si="15"/>
        <v>1.3336000000000088E-4</v>
      </c>
      <c r="BM10" s="14">
        <v>42466</v>
      </c>
      <c r="BN10" s="13">
        <v>12.28</v>
      </c>
      <c r="BO10" s="13">
        <f t="shared" si="16"/>
        <v>2.7615062761506284E-2</v>
      </c>
      <c r="BQ10" s="14">
        <v>42466</v>
      </c>
      <c r="BR10" s="13">
        <v>26.48</v>
      </c>
      <c r="BS10" s="13">
        <f t="shared" si="17"/>
        <v>7.9939094023601387E-3</v>
      </c>
      <c r="BU10" s="14">
        <v>42466</v>
      </c>
      <c r="BV10" s="13">
        <v>14.97</v>
      </c>
      <c r="BW10" s="13">
        <f t="shared" si="18"/>
        <v>4.9789621318373133E-2</v>
      </c>
    </row>
    <row r="11" spans="1:75">
      <c r="A11" s="14">
        <v>42465</v>
      </c>
      <c r="B11" s="13">
        <v>29.370000999999998</v>
      </c>
      <c r="C11" s="13">
        <f t="shared" si="0"/>
        <v>-4.6428508000925621E-2</v>
      </c>
      <c r="E11" s="14">
        <v>42465</v>
      </c>
      <c r="F11" s="13">
        <v>10.01</v>
      </c>
      <c r="G11" s="13">
        <f t="shared" si="1"/>
        <v>6.0301507537688943E-3</v>
      </c>
      <c r="I11" s="14">
        <v>42465</v>
      </c>
      <c r="J11" s="13">
        <v>9.85</v>
      </c>
      <c r="K11" s="13">
        <f t="shared" si="2"/>
        <v>-9.0543259557343929E-3</v>
      </c>
      <c r="M11" s="14">
        <v>42465</v>
      </c>
      <c r="N11" s="13">
        <v>1.1299999999999999</v>
      </c>
      <c r="O11" s="13">
        <f t="shared" si="3"/>
        <v>-2.5862068965517265E-2</v>
      </c>
      <c r="Q11" s="14">
        <v>42465</v>
      </c>
      <c r="R11" s="13">
        <v>47.529998999999997</v>
      </c>
      <c r="S11" s="13">
        <f t="shared" si="4"/>
        <v>-2.7276751993285781E-3</v>
      </c>
      <c r="U11" s="14">
        <v>42465</v>
      </c>
      <c r="V11" s="13">
        <v>10.9</v>
      </c>
      <c r="W11" s="13">
        <f t="shared" si="5"/>
        <v>1.4897579143389213E-2</v>
      </c>
      <c r="Y11" s="14">
        <v>42465</v>
      </c>
      <c r="Z11" s="13">
        <v>62.5</v>
      </c>
      <c r="AA11" s="13">
        <f t="shared" si="6"/>
        <v>-1.9607843137254902E-2</v>
      </c>
      <c r="AC11" s="14">
        <v>42465</v>
      </c>
      <c r="AD11" s="13">
        <v>108.949997</v>
      </c>
      <c r="AE11" s="13">
        <f t="shared" si="7"/>
        <v>3.315231727239376E-3</v>
      </c>
      <c r="AG11" s="14">
        <v>42465</v>
      </c>
      <c r="AH11" s="13">
        <v>31.360001</v>
      </c>
      <c r="AI11" s="13">
        <f t="shared" si="8"/>
        <v>2.0833399115670514E-2</v>
      </c>
      <c r="AK11" s="14">
        <v>42465</v>
      </c>
      <c r="AL11" s="13">
        <v>37.770000000000003</v>
      </c>
      <c r="AM11" s="13">
        <f t="shared" si="9"/>
        <v>-1.0738606600314211E-2</v>
      </c>
      <c r="AO11" s="14">
        <v>42465</v>
      </c>
      <c r="AP11" s="13">
        <v>29.34</v>
      </c>
      <c r="AQ11" s="13">
        <f t="shared" si="10"/>
        <v>-2.4276687728633204E-2</v>
      </c>
      <c r="AS11" s="14">
        <v>42465</v>
      </c>
      <c r="AT11" s="13">
        <v>2.93</v>
      </c>
      <c r="AU11" s="13">
        <f t="shared" si="11"/>
        <v>-2.3333333333333279E-2</v>
      </c>
      <c r="AW11" s="14">
        <v>42465</v>
      </c>
      <c r="AX11" s="13">
        <v>0.45</v>
      </c>
      <c r="AY11" s="13">
        <f t="shared" si="12"/>
        <v>0</v>
      </c>
      <c r="BA11" s="14">
        <v>42465</v>
      </c>
      <c r="BB11" s="13">
        <v>109.80999799999999</v>
      </c>
      <c r="BC11" s="13">
        <f t="shared" si="13"/>
        <v>-1.1789101553570007E-2</v>
      </c>
      <c r="BE11" s="14">
        <v>42465</v>
      </c>
      <c r="BF11" s="13">
        <v>27.58</v>
      </c>
      <c r="BG11" s="13">
        <f t="shared" si="14"/>
        <v>-1.9900462683029991E-2</v>
      </c>
      <c r="BI11" s="14">
        <v>42465</v>
      </c>
      <c r="BJ11" s="13">
        <v>150</v>
      </c>
      <c r="BK11" s="13">
        <f t="shared" si="15"/>
        <v>-1.3612197703127639E-2</v>
      </c>
      <c r="BM11" s="14">
        <v>42465</v>
      </c>
      <c r="BN11" s="13">
        <v>11.95</v>
      </c>
      <c r="BO11" s="13">
        <f t="shared" si="16"/>
        <v>-1.2396694214876063E-2</v>
      </c>
      <c r="BQ11" s="14">
        <v>42465</v>
      </c>
      <c r="BR11" s="13">
        <v>26.27</v>
      </c>
      <c r="BS11" s="13">
        <f t="shared" si="17"/>
        <v>-1.054610209213191E-2</v>
      </c>
      <c r="BU11" s="14">
        <v>42465</v>
      </c>
      <c r="BV11" s="13">
        <v>14.26</v>
      </c>
      <c r="BW11" s="13">
        <f t="shared" si="18"/>
        <v>-1.4005602240896062E-3</v>
      </c>
    </row>
    <row r="12" spans="1:75">
      <c r="A12" s="14">
        <v>42464</v>
      </c>
      <c r="B12" s="13">
        <v>30.799999</v>
      </c>
      <c r="C12" s="13">
        <f t="shared" si="0"/>
        <v>-1.0918433234374858E-2</v>
      </c>
      <c r="E12" s="14">
        <v>42464</v>
      </c>
      <c r="F12" s="13">
        <v>9.9499999999999993</v>
      </c>
      <c r="G12" s="13">
        <f t="shared" si="1"/>
        <v>-3.8647342995169115E-2</v>
      </c>
      <c r="I12" s="14">
        <v>42464</v>
      </c>
      <c r="J12" s="13">
        <v>9.94</v>
      </c>
      <c r="K12" s="13">
        <f t="shared" si="2"/>
        <v>3.2191069574247007E-2</v>
      </c>
      <c r="M12" s="14">
        <v>42464</v>
      </c>
      <c r="N12" s="13">
        <v>1.1599999999999999</v>
      </c>
      <c r="O12" s="13">
        <f t="shared" si="3"/>
        <v>1.7543859649122823E-2</v>
      </c>
      <c r="Q12" s="14">
        <v>42464</v>
      </c>
      <c r="R12" s="13">
        <v>47.66</v>
      </c>
      <c r="S12" s="13">
        <f t="shared" si="4"/>
        <v>-4.5948411738755699E-3</v>
      </c>
      <c r="U12" s="14">
        <v>42464</v>
      </c>
      <c r="V12" s="13">
        <v>10.74</v>
      </c>
      <c r="W12" s="13">
        <f t="shared" si="5"/>
        <v>-6.6086956521739113E-2</v>
      </c>
      <c r="Y12" s="14">
        <v>42464</v>
      </c>
      <c r="Z12" s="13">
        <v>63.75</v>
      </c>
      <c r="AA12" s="13">
        <f t="shared" si="6"/>
        <v>-8.7077906611036301E-3</v>
      </c>
      <c r="AC12" s="14">
        <v>42464</v>
      </c>
      <c r="AD12" s="13">
        <v>108.589996</v>
      </c>
      <c r="AE12" s="13">
        <f t="shared" si="7"/>
        <v>-5.4950635498661089E-3</v>
      </c>
      <c r="AG12" s="14">
        <v>42464</v>
      </c>
      <c r="AH12" s="13">
        <v>30.719999000000001</v>
      </c>
      <c r="AI12" s="13">
        <f t="shared" si="8"/>
        <v>2.2636417355645269E-2</v>
      </c>
      <c r="AK12" s="14">
        <v>42464</v>
      </c>
      <c r="AL12" s="13">
        <v>38.18</v>
      </c>
      <c r="AM12" s="13">
        <f t="shared" si="9"/>
        <v>-1.5690898760935532E-3</v>
      </c>
      <c r="AO12" s="14">
        <v>42464</v>
      </c>
      <c r="AP12" s="13">
        <v>30.07</v>
      </c>
      <c r="AQ12" s="13">
        <f t="shared" si="10"/>
        <v>-2.2113821138211372E-2</v>
      </c>
      <c r="AS12" s="14">
        <v>42464</v>
      </c>
      <c r="AT12" s="13">
        <v>3</v>
      </c>
      <c r="AU12" s="13">
        <f t="shared" si="11"/>
        <v>-1.6393442622950762E-2</v>
      </c>
      <c r="AW12" s="14">
        <v>42464</v>
      </c>
      <c r="AX12" s="13">
        <v>0.45</v>
      </c>
      <c r="AY12" s="13">
        <f t="shared" si="12"/>
        <v>-2.1739130434782625E-2</v>
      </c>
      <c r="BA12" s="14">
        <v>42464</v>
      </c>
      <c r="BB12" s="13">
        <v>111.120003</v>
      </c>
      <c r="BC12" s="13">
        <f t="shared" si="13"/>
        <v>1.0273706887420773E-2</v>
      </c>
      <c r="BE12" s="14">
        <v>42464</v>
      </c>
      <c r="BF12" s="13">
        <v>28.139999</v>
      </c>
      <c r="BG12" s="13">
        <f t="shared" si="14"/>
        <v>-1.0200527611677812E-2</v>
      </c>
      <c r="BI12" s="14">
        <v>42464</v>
      </c>
      <c r="BJ12" s="13">
        <v>152.070007</v>
      </c>
      <c r="BK12" s="13">
        <f t="shared" si="15"/>
        <v>-2.95041298320446E-3</v>
      </c>
      <c r="BM12" s="14">
        <v>42464</v>
      </c>
      <c r="BN12" s="13">
        <v>12.1</v>
      </c>
      <c r="BO12" s="13">
        <f t="shared" si="16"/>
        <v>-1.3050570962479619E-2</v>
      </c>
      <c r="BQ12" s="14">
        <v>42464</v>
      </c>
      <c r="BR12" s="13">
        <v>26.549999</v>
      </c>
      <c r="BS12" s="13">
        <f t="shared" si="17"/>
        <v>-3.7523827392119662E-3</v>
      </c>
      <c r="BU12" s="14">
        <v>42464</v>
      </c>
      <c r="BV12" s="13">
        <v>14.28</v>
      </c>
      <c r="BW12" s="13">
        <f t="shared" si="18"/>
        <v>4.2194092827003314E-3</v>
      </c>
    </row>
    <row r="13" spans="1:75">
      <c r="A13" s="14">
        <v>42461</v>
      </c>
      <c r="B13" s="13">
        <v>31.139999</v>
      </c>
      <c r="C13" s="13">
        <f t="shared" si="0"/>
        <v>-8.2802866242037906E-3</v>
      </c>
      <c r="E13" s="14">
        <v>42461</v>
      </c>
      <c r="F13" s="13">
        <v>10.35</v>
      </c>
      <c r="G13" s="13">
        <f t="shared" si="1"/>
        <v>-6.5884476534296063E-2</v>
      </c>
      <c r="I13" s="14">
        <v>42461</v>
      </c>
      <c r="J13" s="13">
        <v>9.6300000000000008</v>
      </c>
      <c r="K13" s="13">
        <f t="shared" si="2"/>
        <v>-5.8651026392961839E-2</v>
      </c>
      <c r="M13" s="14">
        <v>42461</v>
      </c>
      <c r="N13" s="13">
        <v>1.1399999999999999</v>
      </c>
      <c r="O13" s="13">
        <f t="shared" si="3"/>
        <v>-8.8000000000000078E-2</v>
      </c>
      <c r="Q13" s="14">
        <v>42461</v>
      </c>
      <c r="R13" s="13">
        <v>47.880001</v>
      </c>
      <c r="S13" s="13">
        <f t="shared" si="4"/>
        <v>-7.0510160296347437E-3</v>
      </c>
      <c r="U13" s="14">
        <v>42461</v>
      </c>
      <c r="V13" s="13">
        <v>11.5</v>
      </c>
      <c r="W13" s="13">
        <f t="shared" si="5"/>
        <v>-4.7224523612261829E-2</v>
      </c>
      <c r="Y13" s="14">
        <v>42461</v>
      </c>
      <c r="Z13" s="13">
        <v>64.309997999999993</v>
      </c>
      <c r="AA13" s="13">
        <f t="shared" si="6"/>
        <v>4.9445154201128445E-2</v>
      </c>
      <c r="AC13" s="14">
        <v>42461</v>
      </c>
      <c r="AD13" s="13">
        <v>109.19000200000001</v>
      </c>
      <c r="AE13" s="13">
        <f t="shared" si="7"/>
        <v>9.1497692000861216E-3</v>
      </c>
      <c r="AG13" s="14">
        <v>42461</v>
      </c>
      <c r="AH13" s="13">
        <v>30.040001</v>
      </c>
      <c r="AI13" s="13">
        <f t="shared" si="8"/>
        <v>1.3495344584863199E-2</v>
      </c>
      <c r="AK13" s="14">
        <v>42461</v>
      </c>
      <c r="AL13" s="13">
        <v>38.240001999999997</v>
      </c>
      <c r="AM13" s="13">
        <f t="shared" si="9"/>
        <v>2.1640448837830544E-2</v>
      </c>
      <c r="AO13" s="14">
        <v>42461</v>
      </c>
      <c r="AP13" s="13">
        <v>30.75</v>
      </c>
      <c r="AQ13" s="13">
        <f t="shared" si="10"/>
        <v>7.8947368421052627E-2</v>
      </c>
      <c r="AS13" s="14">
        <v>42461</v>
      </c>
      <c r="AT13" s="13">
        <v>3.05</v>
      </c>
      <c r="AU13" s="13">
        <f t="shared" si="11"/>
        <v>9.9337748344370206E-3</v>
      </c>
      <c r="AW13" s="14">
        <v>42461</v>
      </c>
      <c r="AX13" s="13">
        <v>0.46</v>
      </c>
      <c r="AY13" s="13">
        <f t="shared" si="12"/>
        <v>0</v>
      </c>
      <c r="BA13" s="14">
        <v>42461</v>
      </c>
      <c r="BB13" s="13">
        <v>109.989998</v>
      </c>
      <c r="BC13" s="13">
        <f t="shared" si="13"/>
        <v>9.1751538521910973E-3</v>
      </c>
      <c r="BE13" s="14">
        <v>42461</v>
      </c>
      <c r="BF13" s="13">
        <v>28.43</v>
      </c>
      <c r="BG13" s="13">
        <f t="shared" si="14"/>
        <v>7.7274583188787858E-3</v>
      </c>
      <c r="BI13" s="14">
        <v>42461</v>
      </c>
      <c r="BJ13" s="13">
        <v>152.520004</v>
      </c>
      <c r="BK13" s="13">
        <f t="shared" si="15"/>
        <v>7.0650843261489396E-3</v>
      </c>
      <c r="BM13" s="14">
        <v>42461</v>
      </c>
      <c r="BN13" s="13">
        <v>12.26</v>
      </c>
      <c r="BO13" s="13">
        <f t="shared" si="16"/>
        <v>-4.8701298701299108E-3</v>
      </c>
      <c r="BQ13" s="14">
        <v>42461</v>
      </c>
      <c r="BR13" s="13">
        <v>26.65</v>
      </c>
      <c r="BS13" s="13">
        <f t="shared" si="17"/>
        <v>3.7665161493979304E-3</v>
      </c>
      <c r="BU13" s="14">
        <v>42461</v>
      </c>
      <c r="BV13" s="13">
        <v>14.22</v>
      </c>
      <c r="BW13" s="13">
        <f t="shared" si="18"/>
        <v>-6.937172774869102E-2</v>
      </c>
    </row>
    <row r="14" spans="1:75">
      <c r="A14" s="14">
        <v>42460</v>
      </c>
      <c r="B14" s="13">
        <v>31.4</v>
      </c>
      <c r="C14" s="13">
        <f t="shared" si="0"/>
        <v>1.3557133634602909E-2</v>
      </c>
      <c r="E14" s="14">
        <v>42460</v>
      </c>
      <c r="F14" s="13">
        <v>11.08</v>
      </c>
      <c r="G14" s="13">
        <f t="shared" si="1"/>
        <v>3.8425492033739468E-2</v>
      </c>
      <c r="I14" s="14">
        <v>42460</v>
      </c>
      <c r="J14" s="13">
        <v>10.23</v>
      </c>
      <c r="K14" s="13">
        <f t="shared" si="2"/>
        <v>-7.7594568380213447E-3</v>
      </c>
      <c r="M14" s="14">
        <v>42460</v>
      </c>
      <c r="N14" s="13">
        <v>1.25</v>
      </c>
      <c r="O14" s="13">
        <f t="shared" si="3"/>
        <v>-0.11347517730496449</v>
      </c>
      <c r="Q14" s="14">
        <v>42460</v>
      </c>
      <c r="R14" s="13">
        <v>48.220001000000003</v>
      </c>
      <c r="S14" s="13">
        <f t="shared" si="4"/>
        <v>-9.2458807990909754E-3</v>
      </c>
      <c r="U14" s="14">
        <v>42460</v>
      </c>
      <c r="V14" s="13">
        <v>12.07</v>
      </c>
      <c r="W14" s="13">
        <f t="shared" si="5"/>
        <v>4.1415012942191583E-2</v>
      </c>
      <c r="Y14" s="14">
        <v>42460</v>
      </c>
      <c r="Z14" s="13">
        <v>61.279998999999997</v>
      </c>
      <c r="AA14" s="13">
        <f t="shared" si="6"/>
        <v>2.2867618093807378E-2</v>
      </c>
      <c r="AC14" s="14">
        <v>42460</v>
      </c>
      <c r="AD14" s="13">
        <v>108.199997</v>
      </c>
      <c r="AE14" s="13">
        <f t="shared" si="7"/>
        <v>-7.157331423453899E-3</v>
      </c>
      <c r="AG14" s="14">
        <v>42460</v>
      </c>
      <c r="AH14" s="13">
        <v>29.639999</v>
      </c>
      <c r="AI14" s="13">
        <f t="shared" si="8"/>
        <v>-1.4300000000000024E-2</v>
      </c>
      <c r="AK14" s="14">
        <v>42460</v>
      </c>
      <c r="AL14" s="13">
        <v>37.43</v>
      </c>
      <c r="AM14" s="13">
        <f t="shared" si="9"/>
        <v>4.5625874698113685E-3</v>
      </c>
      <c r="AO14" s="14">
        <v>42460</v>
      </c>
      <c r="AP14" s="13">
        <v>28.5</v>
      </c>
      <c r="AQ14" s="13">
        <f t="shared" si="10"/>
        <v>3.5211267605634307E-3</v>
      </c>
      <c r="AS14" s="14">
        <v>42460</v>
      </c>
      <c r="AT14" s="13">
        <v>3.02</v>
      </c>
      <c r="AU14" s="13">
        <f t="shared" si="11"/>
        <v>0</v>
      </c>
      <c r="AW14" s="14">
        <v>42460</v>
      </c>
      <c r="AX14" s="13">
        <v>0.46</v>
      </c>
      <c r="AY14" s="13">
        <f t="shared" si="12"/>
        <v>2.222222222222224E-2</v>
      </c>
      <c r="BA14" s="14">
        <v>42460</v>
      </c>
      <c r="BB14" s="13">
        <v>108.989998</v>
      </c>
      <c r="BC14" s="13">
        <f t="shared" si="13"/>
        <v>-5.2026287915776818E-3</v>
      </c>
      <c r="BE14" s="14">
        <v>42460</v>
      </c>
      <c r="BF14" s="13">
        <v>28.211993</v>
      </c>
      <c r="BG14" s="13">
        <f t="shared" si="14"/>
        <v>3.513924840233049E-4</v>
      </c>
      <c r="BI14" s="14">
        <v>42460</v>
      </c>
      <c r="BJ14" s="13">
        <v>151.449997</v>
      </c>
      <c r="BK14" s="13">
        <f t="shared" si="15"/>
        <v>2.0483747173809186E-2</v>
      </c>
      <c r="BM14" s="14">
        <v>42460</v>
      </c>
      <c r="BN14" s="13">
        <v>12.32</v>
      </c>
      <c r="BO14" s="13">
        <f t="shared" si="16"/>
        <v>1.6260162601625669E-3</v>
      </c>
      <c r="BQ14" s="14">
        <v>42460</v>
      </c>
      <c r="BR14" s="13">
        <v>26.549999</v>
      </c>
      <c r="BS14" s="13">
        <f t="shared" si="17"/>
        <v>1.997687207157622E-2</v>
      </c>
      <c r="BU14" s="14">
        <v>42460</v>
      </c>
      <c r="BV14" s="13">
        <v>15.28</v>
      </c>
      <c r="BW14" s="13">
        <f t="shared" si="18"/>
        <v>1.7310252996005311E-2</v>
      </c>
    </row>
    <row r="15" spans="1:75">
      <c r="A15" s="14">
        <v>42459</v>
      </c>
      <c r="B15" s="13">
        <v>30.98</v>
      </c>
      <c r="C15" s="13">
        <f t="shared" si="0"/>
        <v>9.6927298968423645E-4</v>
      </c>
      <c r="E15" s="14">
        <v>42459</v>
      </c>
      <c r="F15" s="13">
        <v>10.67</v>
      </c>
      <c r="G15" s="13">
        <f t="shared" si="1"/>
        <v>2.892960462873681E-2</v>
      </c>
      <c r="I15" s="14">
        <v>42459</v>
      </c>
      <c r="J15" s="13">
        <v>10.31</v>
      </c>
      <c r="K15" s="13">
        <f t="shared" si="2"/>
        <v>2.9182879377433013E-3</v>
      </c>
      <c r="M15" s="14">
        <v>42459</v>
      </c>
      <c r="N15" s="13">
        <v>1.41</v>
      </c>
      <c r="O15" s="13">
        <f t="shared" si="3"/>
        <v>-0.13496932515337423</v>
      </c>
      <c r="Q15" s="14">
        <v>42459</v>
      </c>
      <c r="R15" s="13">
        <v>48.669998</v>
      </c>
      <c r="S15" s="13">
        <f t="shared" si="4"/>
        <v>-1.2378267296636856E-2</v>
      </c>
      <c r="U15" s="14">
        <v>42459</v>
      </c>
      <c r="V15" s="13">
        <v>11.59</v>
      </c>
      <c r="W15" s="13">
        <f t="shared" si="5"/>
        <v>3.6672629695885521E-2</v>
      </c>
      <c r="Y15" s="14">
        <v>42459</v>
      </c>
      <c r="Z15" s="13">
        <v>59.91</v>
      </c>
      <c r="AA15" s="13">
        <f t="shared" si="6"/>
        <v>-2.363104589910291E-2</v>
      </c>
      <c r="AC15" s="14">
        <v>42459</v>
      </c>
      <c r="AD15" s="13">
        <v>108.980003</v>
      </c>
      <c r="AE15" s="13">
        <f t="shared" si="7"/>
        <v>-1.4659703267910667E-3</v>
      </c>
      <c r="AG15" s="14">
        <v>42459</v>
      </c>
      <c r="AH15" s="13">
        <v>30.07</v>
      </c>
      <c r="AI15" s="13">
        <f t="shared" si="8"/>
        <v>6.6559070434580052E-4</v>
      </c>
      <c r="AK15" s="14">
        <v>42459</v>
      </c>
      <c r="AL15" s="13">
        <v>37.259998000000003</v>
      </c>
      <c r="AM15" s="13">
        <f t="shared" si="9"/>
        <v>-2.676739757046416E-3</v>
      </c>
      <c r="AO15" s="14">
        <v>42459</v>
      </c>
      <c r="AP15" s="13">
        <v>28.4</v>
      </c>
      <c r="AQ15" s="13">
        <f t="shared" si="10"/>
        <v>-3.9242186713199907E-2</v>
      </c>
      <c r="AS15" s="14">
        <v>42459</v>
      </c>
      <c r="AT15" s="13">
        <v>3.02</v>
      </c>
      <c r="AU15" s="13">
        <f t="shared" si="11"/>
        <v>-2.5806451612903247E-2</v>
      </c>
      <c r="AW15" s="14">
        <v>42459</v>
      </c>
      <c r="AX15" s="13">
        <v>0.45</v>
      </c>
      <c r="AY15" s="13">
        <f t="shared" si="12"/>
        <v>-2.1739130434782625E-2</v>
      </c>
      <c r="BA15" s="14">
        <v>42459</v>
      </c>
      <c r="BB15" s="13">
        <v>109.55999799999999</v>
      </c>
      <c r="BC15" s="13">
        <f t="shared" si="13"/>
        <v>1.7459119613670006E-2</v>
      </c>
      <c r="BE15" s="14">
        <v>42459</v>
      </c>
      <c r="BF15" s="13">
        <v>28.202082999999998</v>
      </c>
      <c r="BG15" s="13">
        <f t="shared" si="14"/>
        <v>1.2811332536096532E-2</v>
      </c>
      <c r="BI15" s="14">
        <v>42459</v>
      </c>
      <c r="BJ15" s="13">
        <v>148.41000399999999</v>
      </c>
      <c r="BK15" s="13">
        <f t="shared" si="15"/>
        <v>-6.1608383290587578E-3</v>
      </c>
      <c r="BM15" s="14">
        <v>42459</v>
      </c>
      <c r="BN15" s="13">
        <v>12.3</v>
      </c>
      <c r="BO15" s="13">
        <f t="shared" si="16"/>
        <v>1.6286644951141165E-3</v>
      </c>
      <c r="BQ15" s="14">
        <v>42459</v>
      </c>
      <c r="BR15" s="13">
        <v>26.030000999999999</v>
      </c>
      <c r="BS15" s="13">
        <f t="shared" si="17"/>
        <v>1.9245958429560503E-3</v>
      </c>
      <c r="BU15" s="14">
        <v>42459</v>
      </c>
      <c r="BV15" s="13">
        <v>15.02</v>
      </c>
      <c r="BW15" s="13">
        <f t="shared" si="18"/>
        <v>9.3158660844250313E-2</v>
      </c>
    </row>
    <row r="16" spans="1:75">
      <c r="A16" s="14">
        <v>42458</v>
      </c>
      <c r="B16" s="13">
        <v>30.950001</v>
      </c>
      <c r="C16" s="13">
        <f t="shared" si="0"/>
        <v>-3.5414682402275972E-3</v>
      </c>
      <c r="E16" s="14">
        <v>42458</v>
      </c>
      <c r="F16" s="13">
        <v>10.37</v>
      </c>
      <c r="G16" s="13">
        <f t="shared" si="1"/>
        <v>2.673267326732669E-2</v>
      </c>
      <c r="I16" s="14">
        <v>42458</v>
      </c>
      <c r="J16" s="13">
        <v>10.28</v>
      </c>
      <c r="K16" s="13">
        <f t="shared" si="2"/>
        <v>-4.8402710551791591E-3</v>
      </c>
      <c r="M16" s="14">
        <v>42458</v>
      </c>
      <c r="N16" s="13">
        <v>1.63</v>
      </c>
      <c r="O16" s="13">
        <f t="shared" si="3"/>
        <v>6.5359477124182913E-2</v>
      </c>
      <c r="Q16" s="14">
        <v>42458</v>
      </c>
      <c r="R16" s="13">
        <v>49.279998999999997</v>
      </c>
      <c r="S16" s="13">
        <f t="shared" si="4"/>
        <v>5.9195139449065475E-3</v>
      </c>
      <c r="U16" s="14">
        <v>42458</v>
      </c>
      <c r="V16" s="13">
        <v>11.18</v>
      </c>
      <c r="W16" s="13">
        <f t="shared" si="5"/>
        <v>7.2072072072072143E-3</v>
      </c>
      <c r="Y16" s="14">
        <v>42458</v>
      </c>
      <c r="Z16" s="13">
        <v>61.360000999999997</v>
      </c>
      <c r="AA16" s="13">
        <f t="shared" si="6"/>
        <v>4.0352678874194643E-2</v>
      </c>
      <c r="AC16" s="14">
        <v>42458</v>
      </c>
      <c r="AD16" s="13">
        <v>109.139999</v>
      </c>
      <c r="AE16" s="13">
        <f t="shared" si="7"/>
        <v>8.4079827661097516E-3</v>
      </c>
      <c r="AG16" s="14">
        <v>42458</v>
      </c>
      <c r="AH16" s="13">
        <v>30.049999</v>
      </c>
      <c r="AI16" s="13">
        <f t="shared" si="8"/>
        <v>9.0664201119402613E-3</v>
      </c>
      <c r="AK16" s="14">
        <v>42458</v>
      </c>
      <c r="AL16" s="13">
        <v>37.360000999999997</v>
      </c>
      <c r="AM16" s="13">
        <f t="shared" si="9"/>
        <v>4.3575476077527188E-2</v>
      </c>
      <c r="AO16" s="14">
        <v>42458</v>
      </c>
      <c r="AP16" s="13">
        <v>29.559999000000001</v>
      </c>
      <c r="AQ16" s="13">
        <f t="shared" si="10"/>
        <v>6.8691214750542337E-2</v>
      </c>
      <c r="AS16" s="14">
        <v>42458</v>
      </c>
      <c r="AT16" s="13">
        <v>3.1</v>
      </c>
      <c r="AU16" s="13">
        <f t="shared" si="11"/>
        <v>0.16541353383458643</v>
      </c>
      <c r="AW16" s="14">
        <v>42458</v>
      </c>
      <c r="AX16" s="13">
        <v>0.46</v>
      </c>
      <c r="AY16" s="13">
        <f t="shared" si="12"/>
        <v>4.5454545454545497E-2</v>
      </c>
      <c r="BA16" s="14">
        <v>42458</v>
      </c>
      <c r="BB16" s="13">
        <v>107.68</v>
      </c>
      <c r="BC16" s="13">
        <f t="shared" si="13"/>
        <v>2.3671432195618743E-2</v>
      </c>
      <c r="BE16" s="14">
        <v>42458</v>
      </c>
      <c r="BF16" s="13">
        <v>27.845347</v>
      </c>
      <c r="BG16" s="13">
        <f t="shared" si="14"/>
        <v>7.1685125827399433E-3</v>
      </c>
      <c r="BI16" s="14">
        <v>42458</v>
      </c>
      <c r="BJ16" s="13">
        <v>149.33000200000001</v>
      </c>
      <c r="BK16" s="13">
        <f t="shared" si="15"/>
        <v>6.2669005229206085E-3</v>
      </c>
      <c r="BM16" s="14">
        <v>42458</v>
      </c>
      <c r="BN16" s="13">
        <v>12.28</v>
      </c>
      <c r="BO16" s="13">
        <f t="shared" si="16"/>
        <v>1.7398508699254273E-2</v>
      </c>
      <c r="BQ16" s="14">
        <v>42458</v>
      </c>
      <c r="BR16" s="13">
        <v>25.98</v>
      </c>
      <c r="BS16" s="13">
        <f t="shared" si="17"/>
        <v>1.0894902299809254E-2</v>
      </c>
      <c r="BU16" s="14">
        <v>42458</v>
      </c>
      <c r="BV16" s="13">
        <v>13.74</v>
      </c>
      <c r="BW16" s="13">
        <f t="shared" si="18"/>
        <v>2.5373134328358197E-2</v>
      </c>
    </row>
    <row r="17" spans="1:75">
      <c r="A17" s="14">
        <v>42457</v>
      </c>
      <c r="B17" s="13">
        <v>31.059999000000001</v>
      </c>
      <c r="C17" s="13">
        <f t="shared" si="0"/>
        <v>8.7690156294571425E-3</v>
      </c>
      <c r="E17" s="14">
        <v>42457</v>
      </c>
      <c r="F17" s="13">
        <v>10.1</v>
      </c>
      <c r="G17" s="13">
        <f t="shared" si="1"/>
        <v>-7.858546168958749E-3</v>
      </c>
      <c r="I17" s="14">
        <v>42457</v>
      </c>
      <c r="J17" s="13">
        <v>10.33</v>
      </c>
      <c r="K17" s="13">
        <f t="shared" si="2"/>
        <v>9.7751710654936114E-3</v>
      </c>
      <c r="M17" s="14">
        <v>42457</v>
      </c>
      <c r="N17" s="13">
        <v>1.53</v>
      </c>
      <c r="O17" s="13">
        <f t="shared" si="3"/>
        <v>-5.5555555555555601E-2</v>
      </c>
      <c r="Q17" s="14">
        <v>42457</v>
      </c>
      <c r="R17" s="13">
        <v>48.990001999999997</v>
      </c>
      <c r="S17" s="13">
        <f t="shared" si="4"/>
        <v>-1.7054534510433515E-2</v>
      </c>
      <c r="U17" s="14">
        <v>42457</v>
      </c>
      <c r="V17" s="13">
        <v>11.1</v>
      </c>
      <c r="W17" s="13">
        <f t="shared" si="5"/>
        <v>-2.2887323943661955E-2</v>
      </c>
      <c r="Y17" s="14">
        <v>42457</v>
      </c>
      <c r="Z17" s="13">
        <v>58.98</v>
      </c>
      <c r="AA17" s="13">
        <f t="shared" si="6"/>
        <v>-1.7982034332633508E-2</v>
      </c>
      <c r="AC17" s="14">
        <v>42457</v>
      </c>
      <c r="AD17" s="13">
        <v>108.230003</v>
      </c>
      <c r="AE17" s="13">
        <f t="shared" si="7"/>
        <v>-7.3857447582998488E-4</v>
      </c>
      <c r="AG17" s="14">
        <v>42457</v>
      </c>
      <c r="AH17" s="13">
        <v>29.780000999999999</v>
      </c>
      <c r="AI17" s="13">
        <f t="shared" si="8"/>
        <v>-9.9733710106382871E-3</v>
      </c>
      <c r="AK17" s="14">
        <v>42457</v>
      </c>
      <c r="AL17" s="13">
        <v>35.799999</v>
      </c>
      <c r="AM17" s="13">
        <f t="shared" si="9"/>
        <v>-1.5130647324932444E-2</v>
      </c>
      <c r="AO17" s="14">
        <v>42457</v>
      </c>
      <c r="AP17" s="13">
        <v>27.66</v>
      </c>
      <c r="AQ17" s="13">
        <f t="shared" si="10"/>
        <v>-2.536994451620669E-2</v>
      </c>
      <c r="AS17" s="14">
        <v>42457</v>
      </c>
      <c r="AT17" s="13">
        <v>2.66</v>
      </c>
      <c r="AU17" s="13">
        <f t="shared" si="11"/>
        <v>1.9157088122605467E-2</v>
      </c>
      <c r="AW17" s="14">
        <v>42457</v>
      </c>
      <c r="AX17" s="13">
        <v>0.44</v>
      </c>
      <c r="AY17" s="13">
        <f t="shared" si="12"/>
        <v>0</v>
      </c>
      <c r="BA17" s="14">
        <v>42457</v>
      </c>
      <c r="BB17" s="13">
        <v>105.19000200000001</v>
      </c>
      <c r="BC17" s="13">
        <f t="shared" si="13"/>
        <v>-4.542405688320348E-3</v>
      </c>
      <c r="BE17" s="14">
        <v>42457</v>
      </c>
      <c r="BF17" s="13">
        <v>27.647158000000001</v>
      </c>
      <c r="BG17" s="13">
        <f t="shared" si="14"/>
        <v>-2.1459136074872699E-3</v>
      </c>
      <c r="BI17" s="14">
        <v>42457</v>
      </c>
      <c r="BJ17" s="13">
        <v>148.39999399999999</v>
      </c>
      <c r="BK17" s="13">
        <f t="shared" si="15"/>
        <v>3.041547881883338E-3</v>
      </c>
      <c r="BM17" s="14">
        <v>42457</v>
      </c>
      <c r="BN17" s="13">
        <v>12.07</v>
      </c>
      <c r="BO17" s="13">
        <f t="shared" si="16"/>
        <v>0</v>
      </c>
      <c r="BQ17" s="14">
        <v>42457</v>
      </c>
      <c r="BR17" s="13">
        <v>25.700001</v>
      </c>
      <c r="BS17" s="13">
        <f t="shared" si="17"/>
        <v>3.9062890624999569E-3</v>
      </c>
      <c r="BU17" s="14">
        <v>42457</v>
      </c>
      <c r="BV17" s="13">
        <v>13.4</v>
      </c>
      <c r="BW17" s="13">
        <f t="shared" si="18"/>
        <v>4.0372670807453381E-2</v>
      </c>
    </row>
    <row r="18" spans="1:75">
      <c r="A18" s="14">
        <v>42453</v>
      </c>
      <c r="B18" s="13">
        <v>30.790001</v>
      </c>
      <c r="C18" s="13">
        <f t="shared" si="0"/>
        <v>-3.2461040014967232E-4</v>
      </c>
      <c r="E18" s="14">
        <v>42453</v>
      </c>
      <c r="F18" s="13">
        <v>10.18</v>
      </c>
      <c r="G18" s="13">
        <f t="shared" si="1"/>
        <v>-6.6055045871559692E-2</v>
      </c>
      <c r="I18" s="14">
        <v>42453</v>
      </c>
      <c r="J18" s="13">
        <v>10.23</v>
      </c>
      <c r="K18" s="13">
        <f t="shared" si="2"/>
        <v>6.8897637795275867E-3</v>
      </c>
      <c r="M18" s="14">
        <v>42453</v>
      </c>
      <c r="N18" s="13">
        <v>1.62</v>
      </c>
      <c r="O18" s="13">
        <f t="shared" si="3"/>
        <v>-1.2195121951219388E-2</v>
      </c>
      <c r="Q18" s="14">
        <v>42453</v>
      </c>
      <c r="R18" s="13">
        <v>49.84</v>
      </c>
      <c r="S18" s="13">
        <f t="shared" si="4"/>
        <v>-2.6942619544267483E-2</v>
      </c>
      <c r="U18" s="14">
        <v>42453</v>
      </c>
      <c r="V18" s="13">
        <v>11.36</v>
      </c>
      <c r="W18" s="13">
        <f t="shared" si="5"/>
        <v>-2.6338893766462805E-3</v>
      </c>
      <c r="Y18" s="14">
        <v>42453</v>
      </c>
      <c r="Z18" s="13">
        <v>60.060001</v>
      </c>
      <c r="AA18" s="13">
        <f t="shared" si="6"/>
        <v>-6.2871940153407429E-3</v>
      </c>
      <c r="AC18" s="14">
        <v>42453</v>
      </c>
      <c r="AD18" s="13">
        <v>108.30999799999999</v>
      </c>
      <c r="AE18" s="13">
        <f t="shared" si="7"/>
        <v>-1.7511705069125059E-3</v>
      </c>
      <c r="AG18" s="14">
        <v>42453</v>
      </c>
      <c r="AH18" s="13">
        <v>30.08</v>
      </c>
      <c r="AI18" s="13">
        <f t="shared" si="8"/>
        <v>-3.6436235957726685E-3</v>
      </c>
      <c r="AK18" s="14">
        <v>42453</v>
      </c>
      <c r="AL18" s="13">
        <v>36.349997999999999</v>
      </c>
      <c r="AM18" s="13">
        <f t="shared" si="9"/>
        <v>-1.0992305880526054E-3</v>
      </c>
      <c r="AO18" s="14">
        <v>42453</v>
      </c>
      <c r="AP18" s="13">
        <v>28.379999000000002</v>
      </c>
      <c r="AQ18" s="13">
        <f t="shared" si="10"/>
        <v>3.463357637623047E-2</v>
      </c>
      <c r="AS18" s="14">
        <v>42453</v>
      </c>
      <c r="AT18" s="13">
        <v>2.61</v>
      </c>
      <c r="AU18" s="13">
        <f t="shared" si="11"/>
        <v>1.5564202334630364E-2</v>
      </c>
      <c r="AW18" s="14">
        <v>42453</v>
      </c>
      <c r="AX18" s="13">
        <v>0.44</v>
      </c>
      <c r="AY18" s="13">
        <f t="shared" si="12"/>
        <v>-4.3478260869565251E-2</v>
      </c>
      <c r="BA18" s="14">
        <v>42453</v>
      </c>
      <c r="BB18" s="13">
        <v>105.66999800000001</v>
      </c>
      <c r="BC18" s="13">
        <f t="shared" si="13"/>
        <v>-4.3342976821152297E-3</v>
      </c>
      <c r="BE18" s="14">
        <v>42453</v>
      </c>
      <c r="BF18" s="13">
        <v>27.706613999999998</v>
      </c>
      <c r="BG18" s="13">
        <f t="shared" si="14"/>
        <v>4.6711859792405623E-3</v>
      </c>
      <c r="BI18" s="14">
        <v>42453</v>
      </c>
      <c r="BJ18" s="13">
        <v>147.949997</v>
      </c>
      <c r="BK18" s="13">
        <f t="shared" si="15"/>
        <v>1.7537848041451802E-2</v>
      </c>
      <c r="BM18" s="14">
        <v>42453</v>
      </c>
      <c r="BN18" s="13">
        <v>12.07</v>
      </c>
      <c r="BO18" s="13">
        <f t="shared" si="16"/>
        <v>4.1597337770383292E-3</v>
      </c>
      <c r="BQ18" s="14">
        <v>42453</v>
      </c>
      <c r="BR18" s="13">
        <v>25.6</v>
      </c>
      <c r="BS18" s="13">
        <f t="shared" si="17"/>
        <v>-8.904374758033174E-3</v>
      </c>
      <c r="BU18" s="14">
        <v>42453</v>
      </c>
      <c r="BV18" s="13">
        <v>12.88</v>
      </c>
      <c r="BW18" s="13">
        <f t="shared" si="18"/>
        <v>2.3034154090548129E-2</v>
      </c>
    </row>
    <row r="19" spans="1:75">
      <c r="A19" s="14">
        <v>42452</v>
      </c>
      <c r="B19" s="13">
        <v>30.799999</v>
      </c>
      <c r="C19" s="13">
        <f t="shared" si="0"/>
        <v>3.9113102998696208E-3</v>
      </c>
      <c r="E19" s="14">
        <v>42452</v>
      </c>
      <c r="F19" s="13">
        <v>10.9</v>
      </c>
      <c r="G19" s="13">
        <f t="shared" si="1"/>
        <v>-3.6251105216622469E-2</v>
      </c>
      <c r="I19" s="14">
        <v>42452</v>
      </c>
      <c r="J19" s="13">
        <v>10.16</v>
      </c>
      <c r="K19" s="13">
        <f t="shared" si="2"/>
        <v>-4.3314500941619503E-2</v>
      </c>
      <c r="M19" s="14">
        <v>42452</v>
      </c>
      <c r="N19" s="13">
        <v>1.64</v>
      </c>
      <c r="O19" s="13">
        <f t="shared" si="3"/>
        <v>-0.11827956989247322</v>
      </c>
      <c r="Q19" s="14">
        <v>42452</v>
      </c>
      <c r="R19" s="13">
        <v>51.220001000000003</v>
      </c>
      <c r="S19" s="13">
        <f t="shared" si="4"/>
        <v>-6.2087697670008424E-3</v>
      </c>
      <c r="U19" s="14">
        <v>42452</v>
      </c>
      <c r="V19" s="13">
        <v>11.39</v>
      </c>
      <c r="W19" s="13">
        <f t="shared" si="5"/>
        <v>-7.8478964401294413E-2</v>
      </c>
      <c r="Y19" s="14">
        <v>42452</v>
      </c>
      <c r="Z19" s="13">
        <v>60.439999</v>
      </c>
      <c r="AA19" s="13">
        <f t="shared" si="6"/>
        <v>-9.9918101554759969E-3</v>
      </c>
      <c r="AC19" s="14">
        <v>42452</v>
      </c>
      <c r="AD19" s="13">
        <v>108.5</v>
      </c>
      <c r="AE19" s="13">
        <f t="shared" si="7"/>
        <v>1.0430275947949569E-2</v>
      </c>
      <c r="AG19" s="14">
        <v>42452</v>
      </c>
      <c r="AH19" s="13">
        <v>30.190000999999999</v>
      </c>
      <c r="AI19" s="13">
        <f t="shared" si="8"/>
        <v>-6.2540489221215171E-3</v>
      </c>
      <c r="AK19" s="14">
        <v>42452</v>
      </c>
      <c r="AL19" s="13">
        <v>36.389999000000003</v>
      </c>
      <c r="AM19" s="13">
        <f t="shared" si="9"/>
        <v>-2.0984639278161826E-2</v>
      </c>
      <c r="AO19" s="14">
        <v>42452</v>
      </c>
      <c r="AP19" s="13">
        <v>27.43</v>
      </c>
      <c r="AQ19" s="13">
        <f t="shared" si="10"/>
        <v>-2.5454545454545556E-3</v>
      </c>
      <c r="AS19" s="14">
        <v>42452</v>
      </c>
      <c r="AT19" s="13">
        <v>2.57</v>
      </c>
      <c r="AU19" s="13">
        <f t="shared" si="11"/>
        <v>-4.4609665427509333E-2</v>
      </c>
      <c r="AW19" s="14">
        <v>42452</v>
      </c>
      <c r="AX19" s="13">
        <v>0.46</v>
      </c>
      <c r="AY19" s="13">
        <f t="shared" si="12"/>
        <v>-9.8039215686274481E-2</v>
      </c>
      <c r="BA19" s="14">
        <v>42452</v>
      </c>
      <c r="BB19" s="13">
        <v>106.129997</v>
      </c>
      <c r="BC19" s="13">
        <f t="shared" si="13"/>
        <v>-5.5285231865767441E-3</v>
      </c>
      <c r="BE19" s="14">
        <v>42452</v>
      </c>
      <c r="BF19" s="13">
        <v>27.577793</v>
      </c>
      <c r="BG19" s="13">
        <f t="shared" si="14"/>
        <v>-1.591234367348001E-2</v>
      </c>
      <c r="BI19" s="14">
        <v>42452</v>
      </c>
      <c r="BJ19" s="13">
        <v>145.39999399999999</v>
      </c>
      <c r="BK19" s="13">
        <f t="shared" si="15"/>
        <v>-1.8231005338379357E-2</v>
      </c>
      <c r="BM19" s="14">
        <v>42452</v>
      </c>
      <c r="BN19" s="13">
        <v>12.02</v>
      </c>
      <c r="BO19" s="13">
        <f t="shared" si="16"/>
        <v>-1.9575856443719432E-2</v>
      </c>
      <c r="BQ19" s="14">
        <v>42452</v>
      </c>
      <c r="BR19" s="13">
        <v>25.83</v>
      </c>
      <c r="BS19" s="13">
        <f t="shared" si="17"/>
        <v>-1.374574212501941E-2</v>
      </c>
      <c r="BU19" s="14">
        <v>42452</v>
      </c>
      <c r="BV19" s="13">
        <v>12.59</v>
      </c>
      <c r="BW19" s="13">
        <f t="shared" si="18"/>
        <v>-3.5987748851454872E-2</v>
      </c>
    </row>
    <row r="20" spans="1:75">
      <c r="A20" s="14">
        <v>42451</v>
      </c>
      <c r="B20" s="13">
        <v>30.68</v>
      </c>
      <c r="C20" s="13">
        <f t="shared" si="0"/>
        <v>-2.600780234070281E-3</v>
      </c>
      <c r="E20" s="14">
        <v>42451</v>
      </c>
      <c r="F20" s="13">
        <v>11.31</v>
      </c>
      <c r="G20" s="13">
        <f t="shared" si="1"/>
        <v>3.0993618960802174E-2</v>
      </c>
      <c r="I20" s="14">
        <v>42451</v>
      </c>
      <c r="J20" s="13">
        <v>10.62</v>
      </c>
      <c r="K20" s="13">
        <f t="shared" si="2"/>
        <v>1.1428571428571354E-2</v>
      </c>
      <c r="M20" s="14">
        <v>42451</v>
      </c>
      <c r="N20" s="13">
        <v>1.86</v>
      </c>
      <c r="O20" s="13">
        <f t="shared" si="3"/>
        <v>0.22368421052631585</v>
      </c>
      <c r="Q20" s="14">
        <v>42451</v>
      </c>
      <c r="R20" s="13">
        <v>51.540000999999997</v>
      </c>
      <c r="S20" s="13">
        <f t="shared" si="4"/>
        <v>2.3634618615079137E-2</v>
      </c>
      <c r="U20" s="14">
        <v>42451</v>
      </c>
      <c r="V20" s="13">
        <v>12.36</v>
      </c>
      <c r="W20" s="13">
        <f t="shared" si="5"/>
        <v>4.6570702794242073E-2</v>
      </c>
      <c r="Y20" s="14">
        <v>42451</v>
      </c>
      <c r="Z20" s="13">
        <v>61.049999</v>
      </c>
      <c r="AA20" s="13">
        <f t="shared" si="6"/>
        <v>3.5447761795246911E-2</v>
      </c>
      <c r="AC20" s="14">
        <v>42451</v>
      </c>
      <c r="AD20" s="13">
        <v>107.379997</v>
      </c>
      <c r="AE20" s="13">
        <f t="shared" si="7"/>
        <v>9.3212155976995636E-4</v>
      </c>
      <c r="AG20" s="14">
        <v>42451</v>
      </c>
      <c r="AH20" s="13">
        <v>30.379999000000002</v>
      </c>
      <c r="AI20" s="13">
        <f t="shared" si="8"/>
        <v>1.0309245094778891E-2</v>
      </c>
      <c r="AK20" s="14">
        <v>42451</v>
      </c>
      <c r="AL20" s="13">
        <v>37.169998</v>
      </c>
      <c r="AM20" s="13">
        <f t="shared" si="9"/>
        <v>-1.3011205523101354E-2</v>
      </c>
      <c r="AO20" s="14">
        <v>42451</v>
      </c>
      <c r="AP20" s="13">
        <v>27.5</v>
      </c>
      <c r="AQ20" s="13">
        <f t="shared" si="10"/>
        <v>8.0644791765220759E-3</v>
      </c>
      <c r="AS20" s="14">
        <v>42451</v>
      </c>
      <c r="AT20" s="13">
        <v>2.69</v>
      </c>
      <c r="AU20" s="13">
        <f t="shared" si="11"/>
        <v>-2.8880866425992805E-2</v>
      </c>
      <c r="AW20" s="14">
        <v>42451</v>
      </c>
      <c r="AX20" s="13">
        <v>0.51</v>
      </c>
      <c r="AY20" s="13">
        <f t="shared" si="12"/>
        <v>0</v>
      </c>
      <c r="BA20" s="14">
        <v>42451</v>
      </c>
      <c r="BB20" s="13">
        <v>106.720001</v>
      </c>
      <c r="BC20" s="13">
        <f t="shared" si="13"/>
        <v>7.647974406648079E-3</v>
      </c>
      <c r="BE20" s="14">
        <v>42451</v>
      </c>
      <c r="BF20" s="13">
        <v>28.023716</v>
      </c>
      <c r="BG20" s="13">
        <f t="shared" si="14"/>
        <v>3.1926435421450431E-3</v>
      </c>
      <c r="BI20" s="14">
        <v>42451</v>
      </c>
      <c r="BJ20" s="13">
        <v>148.10000600000001</v>
      </c>
      <c r="BK20" s="13">
        <f t="shared" si="15"/>
        <v>-3.5658950559814867E-3</v>
      </c>
      <c r="BM20" s="14">
        <v>42451</v>
      </c>
      <c r="BN20" s="13">
        <v>12.26</v>
      </c>
      <c r="BO20" s="13">
        <f t="shared" si="16"/>
        <v>4.0950040950040074E-3</v>
      </c>
      <c r="BQ20" s="14">
        <v>42451</v>
      </c>
      <c r="BR20" s="13">
        <v>26.190000999999999</v>
      </c>
      <c r="BS20" s="13">
        <f t="shared" si="17"/>
        <v>-3.8167937474512171E-4</v>
      </c>
      <c r="BU20" s="14">
        <v>42451</v>
      </c>
      <c r="BV20" s="13">
        <v>13.06</v>
      </c>
      <c r="BW20" s="13">
        <f t="shared" si="18"/>
        <v>-2.5373134328358197E-2</v>
      </c>
    </row>
    <row r="21" spans="1:75">
      <c r="A21" s="14">
        <v>42450</v>
      </c>
      <c r="B21" s="13">
        <v>30.76</v>
      </c>
      <c r="C21" s="13">
        <f t="shared" si="0"/>
        <v>1.2175090890921123E-2</v>
      </c>
      <c r="E21" s="14">
        <v>42450</v>
      </c>
      <c r="F21" s="13">
        <v>10.97</v>
      </c>
      <c r="G21" s="13">
        <f t="shared" si="1"/>
        <v>-1.7905102954341924E-2</v>
      </c>
      <c r="I21" s="14">
        <v>42450</v>
      </c>
      <c r="J21" s="13">
        <v>10.5</v>
      </c>
      <c r="K21" s="13">
        <f t="shared" si="2"/>
        <v>-1.0367577756833123E-2</v>
      </c>
      <c r="M21" s="14">
        <v>42450</v>
      </c>
      <c r="N21" s="13">
        <v>1.52</v>
      </c>
      <c r="O21" s="13">
        <f t="shared" si="3"/>
        <v>-6.5359477124183061E-3</v>
      </c>
      <c r="Q21" s="14">
        <v>42450</v>
      </c>
      <c r="R21" s="13">
        <v>50.349997999999999</v>
      </c>
      <c r="S21" s="13">
        <f t="shared" si="4"/>
        <v>-3.1730807692307704E-2</v>
      </c>
      <c r="U21" s="14">
        <v>42450</v>
      </c>
      <c r="V21" s="13">
        <v>11.81</v>
      </c>
      <c r="W21" s="13">
        <f t="shared" si="5"/>
        <v>-1.8287614297589266E-2</v>
      </c>
      <c r="Y21" s="14">
        <v>42450</v>
      </c>
      <c r="Z21" s="13">
        <v>58.959999000000003</v>
      </c>
      <c r="AA21" s="13">
        <f t="shared" si="6"/>
        <v>7.9458075420323668E-2</v>
      </c>
      <c r="AC21" s="14">
        <v>42450</v>
      </c>
      <c r="AD21" s="13">
        <v>107.279999</v>
      </c>
      <c r="AE21" s="13">
        <f t="shared" si="7"/>
        <v>-2.0465209302325243E-3</v>
      </c>
      <c r="AG21" s="14">
        <v>42450</v>
      </c>
      <c r="AH21" s="13">
        <v>30.07</v>
      </c>
      <c r="AI21" s="13">
        <f t="shared" si="8"/>
        <v>2.1052596908231004E-2</v>
      </c>
      <c r="AK21" s="14">
        <v>42450</v>
      </c>
      <c r="AL21" s="13">
        <v>37.659999999999997</v>
      </c>
      <c r="AM21" s="13">
        <f t="shared" si="9"/>
        <v>-3.4400898798600203E-3</v>
      </c>
      <c r="AO21" s="14">
        <v>42450</v>
      </c>
      <c r="AP21" s="13">
        <v>27.280000999999999</v>
      </c>
      <c r="AQ21" s="13">
        <f t="shared" si="10"/>
        <v>-2.5366166488031434E-2</v>
      </c>
      <c r="AS21" s="14">
        <v>42450</v>
      </c>
      <c r="AT21" s="13">
        <v>2.77</v>
      </c>
      <c r="AU21" s="13">
        <f t="shared" si="11"/>
        <v>0</v>
      </c>
      <c r="AW21" s="14">
        <v>42450</v>
      </c>
      <c r="AX21" s="13">
        <v>0.51</v>
      </c>
      <c r="AY21" s="13">
        <f t="shared" si="12"/>
        <v>2.0000000000000018E-2</v>
      </c>
      <c r="BA21" s="14">
        <v>42450</v>
      </c>
      <c r="BB21" s="13">
        <v>105.910004</v>
      </c>
      <c r="BC21" s="13">
        <f t="shared" si="13"/>
        <v>-9.4354231388921029E-5</v>
      </c>
      <c r="BE21" s="14">
        <v>42450</v>
      </c>
      <c r="BF21" s="13">
        <v>27.934531</v>
      </c>
      <c r="BG21" s="13">
        <f t="shared" si="14"/>
        <v>-4.9417484865136065E-3</v>
      </c>
      <c r="BI21" s="14">
        <v>42450</v>
      </c>
      <c r="BJ21" s="13">
        <v>148.63000500000001</v>
      </c>
      <c r="BK21" s="13">
        <f t="shared" si="15"/>
        <v>1.0469841878301482E-2</v>
      </c>
      <c r="BM21" s="14">
        <v>42450</v>
      </c>
      <c r="BN21" s="13">
        <v>12.21</v>
      </c>
      <c r="BO21" s="13">
        <f t="shared" si="16"/>
        <v>2.4630541871922115E-3</v>
      </c>
      <c r="BQ21" s="14">
        <v>42450</v>
      </c>
      <c r="BR21" s="13">
        <v>26.200001</v>
      </c>
      <c r="BS21" s="13">
        <f t="shared" si="17"/>
        <v>5.7582343861126688E-3</v>
      </c>
      <c r="BU21" s="14">
        <v>42450</v>
      </c>
      <c r="BV21" s="13">
        <v>13.4</v>
      </c>
      <c r="BW21" s="13">
        <f t="shared" si="18"/>
        <v>0.11295681063122934</v>
      </c>
    </row>
    <row r="22" spans="1:75">
      <c r="A22" s="14">
        <v>42447</v>
      </c>
      <c r="B22" s="13">
        <v>30.389999</v>
      </c>
      <c r="C22" s="13">
        <f t="shared" si="0"/>
        <v>-6.8627777777778391E-3</v>
      </c>
      <c r="E22" s="14">
        <v>42447</v>
      </c>
      <c r="F22" s="13">
        <v>11.17</v>
      </c>
      <c r="G22" s="13">
        <f t="shared" si="1"/>
        <v>2.383134738771767E-2</v>
      </c>
      <c r="I22" s="14">
        <v>42447</v>
      </c>
      <c r="J22" s="13">
        <v>10.61</v>
      </c>
      <c r="K22" s="13">
        <f t="shared" si="2"/>
        <v>1.7257909875359512E-2</v>
      </c>
      <c r="M22" s="14">
        <v>42447</v>
      </c>
      <c r="N22" s="13">
        <v>1.53</v>
      </c>
      <c r="O22" s="13">
        <f t="shared" si="3"/>
        <v>2.6845637583892641E-2</v>
      </c>
      <c r="Q22" s="14">
        <v>42447</v>
      </c>
      <c r="R22" s="13">
        <v>52</v>
      </c>
      <c r="S22" s="13">
        <f t="shared" si="4"/>
        <v>-2.3840810963018641E-2</v>
      </c>
      <c r="U22" s="14">
        <v>42447</v>
      </c>
      <c r="V22" s="13">
        <v>12.03</v>
      </c>
      <c r="W22" s="13">
        <f t="shared" si="5"/>
        <v>3.3505154639175153E-2</v>
      </c>
      <c r="Y22" s="14">
        <v>42447</v>
      </c>
      <c r="Z22" s="13">
        <v>54.619999</v>
      </c>
      <c r="AA22" s="13">
        <f t="shared" si="6"/>
        <v>2.2463516378267188E-2</v>
      </c>
      <c r="AC22" s="14">
        <v>42447</v>
      </c>
      <c r="AD22" s="13">
        <v>107.5</v>
      </c>
      <c r="AE22" s="13">
        <f t="shared" si="7"/>
        <v>7.1201237983909279E-3</v>
      </c>
      <c r="AG22" s="14">
        <v>42447</v>
      </c>
      <c r="AH22" s="13">
        <v>29.450001</v>
      </c>
      <c r="AI22" s="13">
        <f t="shared" si="8"/>
        <v>3.749182004089995E-3</v>
      </c>
      <c r="AK22" s="14">
        <v>42447</v>
      </c>
      <c r="AL22" s="13">
        <v>37.790000999999997</v>
      </c>
      <c r="AM22" s="13">
        <f t="shared" si="9"/>
        <v>1.7501400578928218E-2</v>
      </c>
      <c r="AO22" s="14">
        <v>42447</v>
      </c>
      <c r="AP22" s="13">
        <v>27.99</v>
      </c>
      <c r="AQ22" s="13">
        <f t="shared" si="10"/>
        <v>-5.2471257533132844E-2</v>
      </c>
      <c r="AS22" s="14">
        <v>42447</v>
      </c>
      <c r="AT22" s="13">
        <v>2.77</v>
      </c>
      <c r="AU22" s="13">
        <f t="shared" si="11"/>
        <v>0</v>
      </c>
      <c r="AW22" s="14">
        <v>42447</v>
      </c>
      <c r="AX22" s="13">
        <v>0.5</v>
      </c>
      <c r="AY22" s="13">
        <f t="shared" si="12"/>
        <v>4.1666666666666706E-2</v>
      </c>
      <c r="BA22" s="14">
        <v>42447</v>
      </c>
      <c r="BB22" s="13">
        <v>105.91999800000001</v>
      </c>
      <c r="BC22" s="13">
        <f t="shared" si="13"/>
        <v>1.1341682098062224E-3</v>
      </c>
      <c r="BE22" s="14">
        <v>42447</v>
      </c>
      <c r="BF22" s="13">
        <v>28.073262</v>
      </c>
      <c r="BG22" s="13">
        <f t="shared" si="14"/>
        <v>4.9662906457960555E-3</v>
      </c>
      <c r="BI22" s="14">
        <v>42447</v>
      </c>
      <c r="BJ22" s="13">
        <v>147.08999600000001</v>
      </c>
      <c r="BK22" s="13">
        <f t="shared" si="15"/>
        <v>3.4006394437194912E-4</v>
      </c>
      <c r="BM22" s="14">
        <v>42447</v>
      </c>
      <c r="BN22" s="13">
        <v>12.18</v>
      </c>
      <c r="BO22" s="13">
        <f t="shared" si="16"/>
        <v>3.9249146757679099E-2</v>
      </c>
      <c r="BQ22" s="14">
        <v>42447</v>
      </c>
      <c r="BR22" s="13">
        <v>26.049999</v>
      </c>
      <c r="BS22" s="13">
        <f t="shared" si="17"/>
        <v>4.2404778627418297E-3</v>
      </c>
      <c r="BU22" s="14">
        <v>42447</v>
      </c>
      <c r="BV22" s="13">
        <v>12.04</v>
      </c>
      <c r="BW22" s="13">
        <f t="shared" si="18"/>
        <v>7.5313807531380639E-3</v>
      </c>
    </row>
    <row r="23" spans="1:75">
      <c r="A23" s="14">
        <v>42446</v>
      </c>
      <c r="B23" s="13">
        <v>30.6</v>
      </c>
      <c r="C23" s="13">
        <f t="shared" si="0"/>
        <v>2.0680453635757205E-2</v>
      </c>
      <c r="E23" s="14">
        <v>42446</v>
      </c>
      <c r="F23" s="13">
        <v>10.91</v>
      </c>
      <c r="G23" s="13">
        <f t="shared" si="1"/>
        <v>8.2341269841269854E-2</v>
      </c>
      <c r="I23" s="14">
        <v>42446</v>
      </c>
      <c r="J23" s="13">
        <v>10.43</v>
      </c>
      <c r="K23" s="13">
        <f t="shared" si="2"/>
        <v>9.5969289827253237E-4</v>
      </c>
      <c r="M23" s="14">
        <v>42446</v>
      </c>
      <c r="N23" s="13">
        <v>1.49</v>
      </c>
      <c r="O23" s="13">
        <f t="shared" si="3"/>
        <v>1.360544217687076E-2</v>
      </c>
      <c r="Q23" s="14">
        <v>42446</v>
      </c>
      <c r="R23" s="13">
        <v>53.27</v>
      </c>
      <c r="S23" s="13">
        <f t="shared" si="4"/>
        <v>3.3165224337369646E-2</v>
      </c>
      <c r="U23" s="14">
        <v>42446</v>
      </c>
      <c r="V23" s="13">
        <v>11.64</v>
      </c>
      <c r="W23" s="13">
        <f t="shared" si="5"/>
        <v>2.1052631578947385E-2</v>
      </c>
      <c r="Y23" s="14">
        <v>42446</v>
      </c>
      <c r="Z23" s="13">
        <v>53.419998</v>
      </c>
      <c r="AA23" s="13">
        <f t="shared" si="6"/>
        <v>-4.0761376203292815E-2</v>
      </c>
      <c r="AC23" s="14">
        <v>42446</v>
      </c>
      <c r="AD23" s="13">
        <v>106.739998</v>
      </c>
      <c r="AE23" s="13">
        <f t="shared" si="7"/>
        <v>-6.2378360957886262E-3</v>
      </c>
      <c r="AG23" s="14">
        <v>42446</v>
      </c>
      <c r="AH23" s="13">
        <v>29.34</v>
      </c>
      <c r="AI23" s="13">
        <f t="shared" si="8"/>
        <v>1.0330543721399998E-2</v>
      </c>
      <c r="AK23" s="14">
        <v>42446</v>
      </c>
      <c r="AL23" s="13">
        <v>37.139999000000003</v>
      </c>
      <c r="AM23" s="13">
        <f t="shared" si="9"/>
        <v>2.3704521050290178E-2</v>
      </c>
      <c r="AO23" s="14">
        <v>42446</v>
      </c>
      <c r="AP23" s="13">
        <v>29.540001</v>
      </c>
      <c r="AQ23" s="13">
        <f t="shared" si="10"/>
        <v>-1.9907034502555869E-2</v>
      </c>
      <c r="AS23" s="14">
        <v>42446</v>
      </c>
      <c r="AT23" s="13">
        <v>2.77</v>
      </c>
      <c r="AU23" s="13">
        <f t="shared" si="11"/>
        <v>7.2727272727272788E-3</v>
      </c>
      <c r="AW23" s="14">
        <v>42446</v>
      </c>
      <c r="AX23" s="13">
        <v>0.48</v>
      </c>
      <c r="AY23" s="13">
        <f t="shared" si="12"/>
        <v>-2.0408163265306142E-2</v>
      </c>
      <c r="BA23" s="14">
        <v>42446</v>
      </c>
      <c r="BB23" s="13">
        <v>105.800003</v>
      </c>
      <c r="BC23" s="13">
        <f t="shared" si="13"/>
        <v>-1.6042087231837674E-3</v>
      </c>
      <c r="BE23" s="14">
        <v>42446</v>
      </c>
      <c r="BF23" s="13">
        <v>27.934531</v>
      </c>
      <c r="BG23" s="13">
        <f t="shared" si="14"/>
        <v>1.1119130944894858E-2</v>
      </c>
      <c r="BI23" s="14">
        <v>42446</v>
      </c>
      <c r="BJ23" s="13">
        <v>147.03999300000001</v>
      </c>
      <c r="BK23" s="13">
        <f t="shared" si="15"/>
        <v>1.553974797139468E-2</v>
      </c>
      <c r="BM23" s="14">
        <v>42446</v>
      </c>
      <c r="BN23" s="13">
        <v>11.72</v>
      </c>
      <c r="BO23" s="13">
        <f t="shared" si="16"/>
        <v>8.6058519793460776E-3</v>
      </c>
      <c r="BQ23" s="14">
        <v>42446</v>
      </c>
      <c r="BR23" s="13">
        <v>25.940000999999999</v>
      </c>
      <c r="BS23" s="13">
        <f t="shared" si="17"/>
        <v>3.8569224836093477E-4</v>
      </c>
      <c r="BU23" s="14">
        <v>42446</v>
      </c>
      <c r="BV23" s="13">
        <v>11.95</v>
      </c>
      <c r="BW23" s="13">
        <f t="shared" si="18"/>
        <v>6.7396798652064093E-3</v>
      </c>
    </row>
    <row r="24" spans="1:75">
      <c r="A24" s="14">
        <v>42445</v>
      </c>
      <c r="B24" s="13">
        <v>29.98</v>
      </c>
      <c r="C24" s="13">
        <f t="shared" si="0"/>
        <v>3.1303749570003446E-2</v>
      </c>
      <c r="E24" s="14">
        <v>42445</v>
      </c>
      <c r="F24" s="13">
        <v>10.08</v>
      </c>
      <c r="G24" s="13">
        <f t="shared" si="1"/>
        <v>0.16531791907514448</v>
      </c>
      <c r="I24" s="14">
        <v>42445</v>
      </c>
      <c r="J24" s="13">
        <v>10.42</v>
      </c>
      <c r="K24" s="13">
        <f t="shared" si="2"/>
        <v>3.8535645472060833E-3</v>
      </c>
      <c r="M24" s="14">
        <v>42445</v>
      </c>
      <c r="N24" s="13">
        <v>1.47</v>
      </c>
      <c r="O24" s="13">
        <f t="shared" si="3"/>
        <v>-1.3422818791946321E-2</v>
      </c>
      <c r="Q24" s="14">
        <v>42445</v>
      </c>
      <c r="R24" s="13">
        <v>51.560001</v>
      </c>
      <c r="S24" s="13">
        <f t="shared" si="4"/>
        <v>5.4181169494990869E-2</v>
      </c>
      <c r="U24" s="14">
        <v>42445</v>
      </c>
      <c r="V24" s="13">
        <v>11.4</v>
      </c>
      <c r="W24" s="13">
        <f t="shared" si="5"/>
        <v>9.3000958772770911E-2</v>
      </c>
      <c r="Y24" s="14">
        <v>42445</v>
      </c>
      <c r="Z24" s="13">
        <v>55.689999</v>
      </c>
      <c r="AA24" s="13">
        <f t="shared" si="6"/>
        <v>-6.4190877640426108E-2</v>
      </c>
      <c r="AC24" s="14">
        <v>42445</v>
      </c>
      <c r="AD24" s="13">
        <v>107.410004</v>
      </c>
      <c r="AE24" s="13">
        <f t="shared" si="7"/>
        <v>-3.2479398060887132E-3</v>
      </c>
      <c r="AG24" s="14">
        <v>42445</v>
      </c>
      <c r="AH24" s="13">
        <v>29.040001</v>
      </c>
      <c r="AI24" s="13">
        <f t="shared" si="8"/>
        <v>-1.6926201187332391E-2</v>
      </c>
      <c r="AK24" s="14">
        <v>42445</v>
      </c>
      <c r="AL24" s="13">
        <v>36.279998999999997</v>
      </c>
      <c r="AM24" s="13">
        <f t="shared" si="9"/>
        <v>6.1008872406852349E-3</v>
      </c>
      <c r="AO24" s="14">
        <v>42445</v>
      </c>
      <c r="AP24" s="13">
        <v>30.139999</v>
      </c>
      <c r="AQ24" s="13">
        <f t="shared" si="10"/>
        <v>-1.2450884665792923E-2</v>
      </c>
      <c r="AS24" s="14">
        <v>42445</v>
      </c>
      <c r="AT24" s="13">
        <v>2.75</v>
      </c>
      <c r="AU24" s="13">
        <f t="shared" si="11"/>
        <v>7.3260073260073329E-3</v>
      </c>
      <c r="AW24" s="14">
        <v>42445</v>
      </c>
      <c r="AX24" s="13">
        <v>0.49</v>
      </c>
      <c r="AY24" s="13">
        <f t="shared" si="12"/>
        <v>2.0833333333333353E-2</v>
      </c>
      <c r="BA24" s="14">
        <v>42445</v>
      </c>
      <c r="BB24" s="13">
        <v>105.970001</v>
      </c>
      <c r="BC24" s="13">
        <f t="shared" si="13"/>
        <v>1.3291250462970952E-2</v>
      </c>
      <c r="BE24" s="14">
        <v>42445</v>
      </c>
      <c r="BF24" s="13">
        <v>27.627338999999999</v>
      </c>
      <c r="BG24" s="13">
        <f t="shared" si="14"/>
        <v>7.9536773859590314E-3</v>
      </c>
      <c r="BI24" s="14">
        <v>42445</v>
      </c>
      <c r="BJ24" s="13">
        <v>144.78999300000001</v>
      </c>
      <c r="BK24" s="13">
        <f t="shared" si="15"/>
        <v>1.2800684879653227E-2</v>
      </c>
      <c r="BM24" s="14">
        <v>42445</v>
      </c>
      <c r="BN24" s="13">
        <v>11.62</v>
      </c>
      <c r="BO24" s="13">
        <f t="shared" si="16"/>
        <v>1.9298245614034988E-2</v>
      </c>
      <c r="BQ24" s="14">
        <v>42445</v>
      </c>
      <c r="BR24" s="13">
        <v>25.93</v>
      </c>
      <c r="BS24" s="13">
        <f t="shared" si="17"/>
        <v>1.0916179337232013E-2</v>
      </c>
      <c r="BU24" s="14">
        <v>42445</v>
      </c>
      <c r="BV24" s="13">
        <v>11.87</v>
      </c>
      <c r="BW24" s="13">
        <f t="shared" si="18"/>
        <v>-6.6945606694560735E-3</v>
      </c>
    </row>
    <row r="25" spans="1:75">
      <c r="A25" s="14">
        <v>42444</v>
      </c>
      <c r="B25" s="13">
        <v>29.07</v>
      </c>
      <c r="C25" s="13">
        <f t="shared" si="0"/>
        <v>-1.3907734056987793E-2</v>
      </c>
      <c r="E25" s="14">
        <v>42444</v>
      </c>
      <c r="F25" s="13">
        <v>8.65</v>
      </c>
      <c r="G25" s="13">
        <f t="shared" si="1"/>
        <v>-2.6996625421822296E-2</v>
      </c>
      <c r="I25" s="14">
        <v>42444</v>
      </c>
      <c r="J25" s="13">
        <v>10.38</v>
      </c>
      <c r="K25" s="13">
        <f t="shared" si="2"/>
        <v>1.2682926829268368E-2</v>
      </c>
      <c r="M25" s="14">
        <v>42444</v>
      </c>
      <c r="N25" s="13">
        <v>1.49</v>
      </c>
      <c r="O25" s="13">
        <f t="shared" si="3"/>
        <v>-5.0955414012738898E-2</v>
      </c>
      <c r="Q25" s="14">
        <v>42444</v>
      </c>
      <c r="R25" s="13">
        <v>48.91</v>
      </c>
      <c r="S25" s="13">
        <f t="shared" si="4"/>
        <v>-1.0920141336296509E-2</v>
      </c>
      <c r="U25" s="14">
        <v>42444</v>
      </c>
      <c r="V25" s="13">
        <v>10.43</v>
      </c>
      <c r="W25" s="13">
        <f t="shared" si="5"/>
        <v>4.8169556840076044E-3</v>
      </c>
      <c r="Y25" s="14">
        <v>42444</v>
      </c>
      <c r="Z25" s="13">
        <v>59.509998000000003</v>
      </c>
      <c r="AA25" s="13">
        <f t="shared" si="6"/>
        <v>-0.1450941366887783</v>
      </c>
      <c r="AC25" s="14">
        <v>42444</v>
      </c>
      <c r="AD25" s="13">
        <v>107.760002</v>
      </c>
      <c r="AE25" s="13">
        <f t="shared" si="7"/>
        <v>9.2883147208502209E-4</v>
      </c>
      <c r="AG25" s="14">
        <v>42444</v>
      </c>
      <c r="AH25" s="13">
        <v>29.540001</v>
      </c>
      <c r="AI25" s="13">
        <f t="shared" si="8"/>
        <v>-1.8604617940199377E-2</v>
      </c>
      <c r="AK25" s="14">
        <v>42444</v>
      </c>
      <c r="AL25" s="13">
        <v>36.060001</v>
      </c>
      <c r="AM25" s="13">
        <f t="shared" si="9"/>
        <v>-2.7245724305368237E-2</v>
      </c>
      <c r="AO25" s="14">
        <v>42444</v>
      </c>
      <c r="AP25" s="13">
        <v>30.52</v>
      </c>
      <c r="AQ25" s="13">
        <f t="shared" si="10"/>
        <v>-4.6250000000000013E-2</v>
      </c>
      <c r="AS25" s="14">
        <v>42444</v>
      </c>
      <c r="AT25" s="13">
        <v>2.73</v>
      </c>
      <c r="AU25" s="13">
        <f t="shared" si="11"/>
        <v>-2.1505376344086041E-2</v>
      </c>
      <c r="AW25" s="14">
        <v>42444</v>
      </c>
      <c r="AX25" s="13">
        <v>0.48</v>
      </c>
      <c r="AY25" s="13">
        <f t="shared" si="12"/>
        <v>-9.433962264150951E-2</v>
      </c>
      <c r="BA25" s="14">
        <v>42444</v>
      </c>
      <c r="BB25" s="13">
        <v>104.58000199999999</v>
      </c>
      <c r="BC25" s="13">
        <f t="shared" si="13"/>
        <v>2.0093689624278759E-2</v>
      </c>
      <c r="BE25" s="14">
        <v>42444</v>
      </c>
      <c r="BF25" s="13">
        <v>27.409334000000001</v>
      </c>
      <c r="BG25" s="13">
        <f t="shared" si="14"/>
        <v>-1.4440613659411385E-3</v>
      </c>
      <c r="BI25" s="14">
        <v>42444</v>
      </c>
      <c r="BJ25" s="13">
        <v>142.96000699999999</v>
      </c>
      <c r="BK25" s="13">
        <f t="shared" si="15"/>
        <v>1.2607368067006823E-3</v>
      </c>
      <c r="BM25" s="14">
        <v>42444</v>
      </c>
      <c r="BN25" s="13">
        <v>11.4</v>
      </c>
      <c r="BO25" s="13">
        <f t="shared" si="16"/>
        <v>-6.1028770706190302E-3</v>
      </c>
      <c r="BQ25" s="14">
        <v>42444</v>
      </c>
      <c r="BR25" s="13">
        <v>25.65</v>
      </c>
      <c r="BS25" s="13">
        <f t="shared" si="17"/>
        <v>-2.5085481759235438E-2</v>
      </c>
      <c r="BU25" s="14">
        <v>42444</v>
      </c>
      <c r="BV25" s="13">
        <v>11.95</v>
      </c>
      <c r="BW25" s="13">
        <f t="shared" si="18"/>
        <v>2.9285099052540901E-2</v>
      </c>
    </row>
    <row r="26" spans="1:75">
      <c r="A26" s="14">
        <v>42443</v>
      </c>
      <c r="B26" s="13">
        <v>29.48</v>
      </c>
      <c r="C26" s="13">
        <f t="shared" si="0"/>
        <v>2.7177664558269532E-2</v>
      </c>
      <c r="E26" s="14">
        <v>42443</v>
      </c>
      <c r="F26" s="13">
        <v>8.89</v>
      </c>
      <c r="G26" s="13">
        <f t="shared" si="1"/>
        <v>0.13537675606641131</v>
      </c>
      <c r="I26" s="14">
        <v>42443</v>
      </c>
      <c r="J26" s="13">
        <v>10.25</v>
      </c>
      <c r="K26" s="13">
        <f t="shared" si="2"/>
        <v>1.8886679920477087E-2</v>
      </c>
      <c r="M26" s="14">
        <v>42443</v>
      </c>
      <c r="N26" s="13">
        <v>1.57</v>
      </c>
      <c r="O26" s="13">
        <f t="shared" si="3"/>
        <v>-3.0864197530864224E-2</v>
      </c>
      <c r="Q26" s="14">
        <v>42443</v>
      </c>
      <c r="R26" s="13">
        <v>49.450001</v>
      </c>
      <c r="S26" s="13">
        <f t="shared" si="4"/>
        <v>-1.0604221688675402E-2</v>
      </c>
      <c r="U26" s="14">
        <v>42443</v>
      </c>
      <c r="V26" s="13">
        <v>10.38</v>
      </c>
      <c r="W26" s="13">
        <f t="shared" si="5"/>
        <v>2.8985507246377909E-3</v>
      </c>
      <c r="Y26" s="14">
        <v>42443</v>
      </c>
      <c r="Z26" s="13">
        <v>69.610000999999997</v>
      </c>
      <c r="AA26" s="13">
        <f t="shared" si="6"/>
        <v>9.2793967046629535E-3</v>
      </c>
      <c r="AC26" s="14">
        <v>42443</v>
      </c>
      <c r="AD26" s="13">
        <v>107.660004</v>
      </c>
      <c r="AE26" s="13">
        <f t="shared" si="7"/>
        <v>-4.6416303466863436E-4</v>
      </c>
      <c r="AG26" s="14">
        <v>42443</v>
      </c>
      <c r="AH26" s="13">
        <v>30.1</v>
      </c>
      <c r="AI26" s="13">
        <f t="shared" si="8"/>
        <v>-1.3114754098360609E-2</v>
      </c>
      <c r="AK26" s="14">
        <v>42443</v>
      </c>
      <c r="AL26" s="13">
        <v>37.07</v>
      </c>
      <c r="AM26" s="13">
        <f t="shared" si="9"/>
        <v>-9.3532340648441337E-3</v>
      </c>
      <c r="AO26" s="14">
        <v>42443</v>
      </c>
      <c r="AP26" s="13">
        <v>32</v>
      </c>
      <c r="AQ26" s="13">
        <f t="shared" si="10"/>
        <v>-2.8536703962862908E-2</v>
      </c>
      <c r="AS26" s="14">
        <v>42443</v>
      </c>
      <c r="AT26" s="13">
        <v>2.79</v>
      </c>
      <c r="AU26" s="13">
        <f t="shared" si="11"/>
        <v>-2.7874564459930338E-2</v>
      </c>
      <c r="AW26" s="14">
        <v>42443</v>
      </c>
      <c r="AX26" s="13">
        <v>0.53</v>
      </c>
      <c r="AY26" s="13">
        <f t="shared" si="12"/>
        <v>-3.636363636363639E-2</v>
      </c>
      <c r="BA26" s="14">
        <v>42443</v>
      </c>
      <c r="BB26" s="13">
        <v>102.519997</v>
      </c>
      <c r="BC26" s="13">
        <f t="shared" si="13"/>
        <v>2.5424896823295928E-3</v>
      </c>
      <c r="BE26" s="14">
        <v>42443</v>
      </c>
      <c r="BF26" s="13">
        <v>27.448972000000001</v>
      </c>
      <c r="BG26" s="13">
        <f t="shared" si="14"/>
        <v>-5.743000041800137E-3</v>
      </c>
      <c r="BI26" s="14">
        <v>42443</v>
      </c>
      <c r="BJ26" s="13">
        <v>142.779999</v>
      </c>
      <c r="BK26" s="13">
        <f t="shared" si="15"/>
        <v>2.9502528592985364E-3</v>
      </c>
      <c r="BM26" s="14">
        <v>42443</v>
      </c>
      <c r="BN26" s="13">
        <v>11.47</v>
      </c>
      <c r="BO26" s="13">
        <f t="shared" si="16"/>
        <v>-1.9658119658119543E-2</v>
      </c>
      <c r="BQ26" s="14">
        <v>42443</v>
      </c>
      <c r="BR26" s="13">
        <v>26.309999000000001</v>
      </c>
      <c r="BS26" s="13">
        <f t="shared" si="17"/>
        <v>-7.596278009873547E-4</v>
      </c>
      <c r="BU26" s="14">
        <v>42443</v>
      </c>
      <c r="BV26" s="13">
        <v>11.61</v>
      </c>
      <c r="BW26" s="13">
        <f t="shared" si="18"/>
        <v>4.5945945945945928E-2</v>
      </c>
    </row>
    <row r="27" spans="1:75">
      <c r="A27" s="14">
        <v>42440</v>
      </c>
      <c r="B27" s="13">
        <v>28.700001</v>
      </c>
      <c r="C27" s="13">
        <f t="shared" si="0"/>
        <v>-2.8764738706082506E-2</v>
      </c>
      <c r="E27" s="14">
        <v>42440</v>
      </c>
      <c r="F27" s="13">
        <v>7.83</v>
      </c>
      <c r="G27" s="13">
        <f t="shared" si="1"/>
        <v>8.9012517385257256E-2</v>
      </c>
      <c r="I27" s="14">
        <v>42440</v>
      </c>
      <c r="J27" s="13">
        <v>10.06</v>
      </c>
      <c r="K27" s="13">
        <f t="shared" si="2"/>
        <v>-0.10338680926916222</v>
      </c>
      <c r="M27" s="14">
        <v>42440</v>
      </c>
      <c r="N27" s="13">
        <v>1.62</v>
      </c>
      <c r="O27" s="13">
        <f t="shared" si="3"/>
        <v>-3.5714285714285615E-2</v>
      </c>
      <c r="Q27" s="14">
        <v>42440</v>
      </c>
      <c r="R27" s="13">
        <v>49.98</v>
      </c>
      <c r="S27" s="13">
        <f t="shared" si="4"/>
        <v>-4.0000000000006252E-4</v>
      </c>
      <c r="U27" s="14">
        <v>42440</v>
      </c>
      <c r="V27" s="13">
        <v>10.35</v>
      </c>
      <c r="W27" s="13">
        <f t="shared" si="5"/>
        <v>2.3738872403560853E-2</v>
      </c>
      <c r="Y27" s="14">
        <v>42440</v>
      </c>
      <c r="Z27" s="13">
        <v>68.970000999999996</v>
      </c>
      <c r="AA27" s="13">
        <f t="shared" si="6"/>
        <v>8.6141748031496004E-2</v>
      </c>
      <c r="AC27" s="14">
        <v>42440</v>
      </c>
      <c r="AD27" s="13">
        <v>107.709999</v>
      </c>
      <c r="AE27" s="13">
        <f t="shared" si="7"/>
        <v>5.3201419201057967E-3</v>
      </c>
      <c r="AG27" s="14">
        <v>42440</v>
      </c>
      <c r="AH27" s="13">
        <v>30.5</v>
      </c>
      <c r="AI27" s="13">
        <f t="shared" si="8"/>
        <v>3.075363298411626E-2</v>
      </c>
      <c r="AK27" s="14">
        <v>42440</v>
      </c>
      <c r="AL27" s="13">
        <v>37.419998</v>
      </c>
      <c r="AM27" s="13">
        <f t="shared" si="9"/>
        <v>1.0700106722843483E-3</v>
      </c>
      <c r="AO27" s="14">
        <v>42440</v>
      </c>
      <c r="AP27" s="13">
        <v>32.939999</v>
      </c>
      <c r="AQ27" s="13">
        <f t="shared" si="10"/>
        <v>2.8410865701244754E-2</v>
      </c>
      <c r="AS27" s="14">
        <v>42440</v>
      </c>
      <c r="AT27" s="13">
        <v>2.87</v>
      </c>
      <c r="AU27" s="13">
        <f t="shared" si="11"/>
        <v>1.413427561837457E-2</v>
      </c>
      <c r="AW27" s="14">
        <v>42440</v>
      </c>
      <c r="AX27" s="13">
        <v>0.55000000000000004</v>
      </c>
      <c r="AY27" s="13">
        <f t="shared" si="12"/>
        <v>0.83333333333333359</v>
      </c>
      <c r="BA27" s="14">
        <v>42440</v>
      </c>
      <c r="BB27" s="13">
        <v>102.260002</v>
      </c>
      <c r="BC27" s="13">
        <f t="shared" si="13"/>
        <v>1.0773984595709819E-2</v>
      </c>
      <c r="BE27" s="14">
        <v>42440</v>
      </c>
      <c r="BF27" s="13">
        <v>27.607521999999999</v>
      </c>
      <c r="BG27" s="13">
        <f t="shared" si="14"/>
        <v>1.7531117464443115E-2</v>
      </c>
      <c r="BI27" s="14">
        <v>42440</v>
      </c>
      <c r="BJ27" s="13">
        <v>142.36000100000001</v>
      </c>
      <c r="BK27" s="13">
        <f t="shared" si="15"/>
        <v>1.5478985441486895E-2</v>
      </c>
      <c r="BM27" s="14">
        <v>42440</v>
      </c>
      <c r="BN27" s="13">
        <v>11.7</v>
      </c>
      <c r="BO27" s="13">
        <f t="shared" si="16"/>
        <v>2.451838879159364E-2</v>
      </c>
      <c r="BQ27" s="14">
        <v>42440</v>
      </c>
      <c r="BR27" s="13">
        <v>26.33</v>
      </c>
      <c r="BS27" s="13">
        <f t="shared" si="17"/>
        <v>1.7781174418972766E-2</v>
      </c>
      <c r="BU27" s="14">
        <v>42440</v>
      </c>
      <c r="BV27" s="13">
        <v>11.1</v>
      </c>
      <c r="BW27" s="13">
        <f t="shared" si="18"/>
        <v>-1.7699115044247881E-2</v>
      </c>
    </row>
    <row r="28" spans="1:75">
      <c r="A28" s="14">
        <v>42439</v>
      </c>
      <c r="B28" s="13">
        <v>29.549999</v>
      </c>
      <c r="C28" s="13">
        <f t="shared" si="0"/>
        <v>3.0334693165969314E-2</v>
      </c>
      <c r="E28" s="14">
        <v>42439</v>
      </c>
      <c r="F28" s="13">
        <v>7.19</v>
      </c>
      <c r="G28" s="13">
        <f t="shared" si="1"/>
        <v>-4.8941798941798842E-2</v>
      </c>
      <c r="I28" s="14">
        <v>42439</v>
      </c>
      <c r="J28" s="13">
        <v>11.22</v>
      </c>
      <c r="K28" s="13">
        <f t="shared" si="2"/>
        <v>-4.3478260869565195E-2</v>
      </c>
      <c r="M28" s="14">
        <v>42439</v>
      </c>
      <c r="N28" s="13">
        <v>1.68</v>
      </c>
      <c r="O28" s="13">
        <f t="shared" si="3"/>
        <v>9.8039215686274453E-2</v>
      </c>
      <c r="Q28" s="14">
        <v>42439</v>
      </c>
      <c r="R28" s="13">
        <v>50</v>
      </c>
      <c r="S28" s="13">
        <f t="shared" si="4"/>
        <v>4.1883682355337327E-2</v>
      </c>
      <c r="U28" s="14">
        <v>42439</v>
      </c>
      <c r="V28" s="13">
        <v>10.11</v>
      </c>
      <c r="W28" s="13">
        <f t="shared" si="5"/>
        <v>-6.8762278978389277E-3</v>
      </c>
      <c r="Y28" s="14">
        <v>42439</v>
      </c>
      <c r="Z28" s="13">
        <v>63.5</v>
      </c>
      <c r="AA28" s="13">
        <f t="shared" si="6"/>
        <v>1.1035787482263958E-3</v>
      </c>
      <c r="AC28" s="14">
        <v>42439</v>
      </c>
      <c r="AD28" s="13">
        <v>107.139999</v>
      </c>
      <c r="AE28" s="13">
        <f t="shared" si="7"/>
        <v>2.8079652867078336E-3</v>
      </c>
      <c r="AG28" s="14">
        <v>42439</v>
      </c>
      <c r="AH28" s="13">
        <v>29.59</v>
      </c>
      <c r="AI28" s="13">
        <f t="shared" si="8"/>
        <v>-5.0437121721586611E-3</v>
      </c>
      <c r="AK28" s="14">
        <v>42439</v>
      </c>
      <c r="AL28" s="13">
        <v>37.380001</v>
      </c>
      <c r="AM28" s="13">
        <f t="shared" si="9"/>
        <v>-6.6436352207378362E-3</v>
      </c>
      <c r="AO28" s="14">
        <v>42439</v>
      </c>
      <c r="AP28" s="13">
        <v>32.029998999999997</v>
      </c>
      <c r="AQ28" s="13">
        <f t="shared" si="10"/>
        <v>-1.5067681426814469E-2</v>
      </c>
      <c r="AS28" s="14">
        <v>42439</v>
      </c>
      <c r="AT28" s="13">
        <v>2.83</v>
      </c>
      <c r="AU28" s="13">
        <f t="shared" si="11"/>
        <v>-3.5211267605633053E-3</v>
      </c>
      <c r="AW28" s="14">
        <v>42439</v>
      </c>
      <c r="AX28" s="13">
        <v>0.3</v>
      </c>
      <c r="AY28" s="13">
        <f t="shared" si="12"/>
        <v>-9.0909090909090981E-2</v>
      </c>
      <c r="BA28" s="14">
        <v>42439</v>
      </c>
      <c r="BB28" s="13">
        <v>101.16999800000001</v>
      </c>
      <c r="BC28" s="13">
        <f t="shared" si="13"/>
        <v>4.9441256444592648E-4</v>
      </c>
      <c r="BE28" s="14">
        <v>42439</v>
      </c>
      <c r="BF28" s="13">
        <v>27.131869999999999</v>
      </c>
      <c r="BG28" s="13">
        <f t="shared" si="14"/>
        <v>-8.3303645602212286E-3</v>
      </c>
      <c r="BI28" s="14">
        <v>42439</v>
      </c>
      <c r="BJ28" s="13">
        <v>140.19000199999999</v>
      </c>
      <c r="BK28" s="13">
        <f t="shared" si="15"/>
        <v>-1.5668541680263312E-3</v>
      </c>
      <c r="BM28" s="14">
        <v>42439</v>
      </c>
      <c r="BN28" s="13">
        <v>11.42</v>
      </c>
      <c r="BO28" s="13">
        <f t="shared" si="16"/>
        <v>5.2816901408451146E-3</v>
      </c>
      <c r="BQ28" s="14">
        <v>42439</v>
      </c>
      <c r="BR28" s="13">
        <v>25.870000999999998</v>
      </c>
      <c r="BS28" s="13">
        <f t="shared" si="17"/>
        <v>-1.4100571646341462E-2</v>
      </c>
      <c r="BU28" s="14">
        <v>42439</v>
      </c>
      <c r="BV28" s="13">
        <v>11.3</v>
      </c>
      <c r="BW28" s="13">
        <f t="shared" si="18"/>
        <v>-6.0681629260182765E-2</v>
      </c>
    </row>
    <row r="29" spans="1:75">
      <c r="A29" s="14">
        <v>42438</v>
      </c>
      <c r="B29" s="13">
        <v>28.68</v>
      </c>
      <c r="C29" s="13">
        <f t="shared" si="0"/>
        <v>5.3637070302610897E-2</v>
      </c>
      <c r="E29" s="14">
        <v>42438</v>
      </c>
      <c r="F29" s="13">
        <v>7.56</v>
      </c>
      <c r="G29" s="13">
        <f t="shared" si="1"/>
        <v>-1.3210039630119782E-3</v>
      </c>
      <c r="I29" s="14">
        <v>42438</v>
      </c>
      <c r="J29" s="13">
        <v>11.73</v>
      </c>
      <c r="K29" s="13">
        <f t="shared" si="2"/>
        <v>2.5641025641026612E-3</v>
      </c>
      <c r="M29" s="14">
        <v>42438</v>
      </c>
      <c r="N29" s="13">
        <v>1.53</v>
      </c>
      <c r="O29" s="13">
        <f t="shared" si="3"/>
        <v>-0.34893617021276596</v>
      </c>
      <c r="Q29" s="14">
        <v>42438</v>
      </c>
      <c r="R29" s="13">
        <v>47.990001999999997</v>
      </c>
      <c r="S29" s="13">
        <f t="shared" si="4"/>
        <v>-2.0212290730910576E-2</v>
      </c>
      <c r="U29" s="14">
        <v>42438</v>
      </c>
      <c r="V29" s="13">
        <v>10.18</v>
      </c>
      <c r="W29" s="13">
        <f t="shared" si="5"/>
        <v>1.9019019019018969E-2</v>
      </c>
      <c r="Y29" s="14">
        <v>42438</v>
      </c>
      <c r="Z29" s="13">
        <v>63.43</v>
      </c>
      <c r="AA29" s="13">
        <f t="shared" si="6"/>
        <v>2.4386337996974743E-2</v>
      </c>
      <c r="AC29" s="14">
        <v>42438</v>
      </c>
      <c r="AD29" s="13">
        <v>106.839996</v>
      </c>
      <c r="AE29" s="13">
        <f t="shared" si="7"/>
        <v>5.836895068377969E-3</v>
      </c>
      <c r="AG29" s="14">
        <v>42438</v>
      </c>
      <c r="AH29" s="13">
        <v>29.74</v>
      </c>
      <c r="AI29" s="13">
        <f t="shared" si="8"/>
        <v>1.2942744790778378E-2</v>
      </c>
      <c r="AK29" s="14">
        <v>42438</v>
      </c>
      <c r="AL29" s="13">
        <v>37.630001</v>
      </c>
      <c r="AM29" s="13">
        <f t="shared" si="9"/>
        <v>4.8064084163842802E-3</v>
      </c>
      <c r="AO29" s="14">
        <v>42438</v>
      </c>
      <c r="AP29" s="13">
        <v>32.520000000000003</v>
      </c>
      <c r="AQ29" s="13">
        <f t="shared" si="10"/>
        <v>1.4664618242265887E-2</v>
      </c>
      <c r="AS29" s="14">
        <v>42438</v>
      </c>
      <c r="AT29" s="13">
        <v>2.84</v>
      </c>
      <c r="AU29" s="13">
        <f t="shared" si="11"/>
        <v>3.5335689045935641E-3</v>
      </c>
      <c r="AW29" s="14">
        <v>42438</v>
      </c>
      <c r="AX29" s="13">
        <v>0.33</v>
      </c>
      <c r="AY29" s="13">
        <f t="shared" si="12"/>
        <v>-8.3333333333333259E-2</v>
      </c>
      <c r="BA29" s="14">
        <v>42438</v>
      </c>
      <c r="BB29" s="13">
        <v>101.120003</v>
      </c>
      <c r="BC29" s="13">
        <f t="shared" si="13"/>
        <v>8.9086410859009623E-4</v>
      </c>
      <c r="BE29" s="14">
        <v>42438</v>
      </c>
      <c r="BF29" s="13">
        <v>27.359787000000001</v>
      </c>
      <c r="BG29" s="13">
        <f t="shared" si="14"/>
        <v>2.0702439009103679E-2</v>
      </c>
      <c r="BI29" s="14">
        <v>42438</v>
      </c>
      <c r="BJ29" s="13">
        <v>140.41000399999999</v>
      </c>
      <c r="BK29" s="13">
        <f t="shared" si="15"/>
        <v>9.635413335385699E-3</v>
      </c>
      <c r="BM29" s="14">
        <v>42438</v>
      </c>
      <c r="BN29" s="13">
        <v>11.36</v>
      </c>
      <c r="BO29" s="13">
        <f t="shared" si="16"/>
        <v>2.805429864253382E-2</v>
      </c>
      <c r="BQ29" s="14">
        <v>42438</v>
      </c>
      <c r="BR29" s="13">
        <v>26.24</v>
      </c>
      <c r="BS29" s="13">
        <f t="shared" si="17"/>
        <v>8.4550345887778201E-3</v>
      </c>
      <c r="BU29" s="14">
        <v>42438</v>
      </c>
      <c r="BV29" s="13">
        <v>12.03</v>
      </c>
      <c r="BW29" s="13">
        <f t="shared" si="18"/>
        <v>4.7909407665505131E-2</v>
      </c>
    </row>
    <row r="30" spans="1:75">
      <c r="A30" s="14">
        <v>42437</v>
      </c>
      <c r="B30" s="13">
        <v>27.219999000000001</v>
      </c>
      <c r="C30" s="13">
        <f t="shared" si="0"/>
        <v>-2.7857178571428522E-2</v>
      </c>
      <c r="E30" s="14">
        <v>42437</v>
      </c>
      <c r="F30" s="13">
        <v>7.57</v>
      </c>
      <c r="G30" s="13">
        <f t="shared" si="1"/>
        <v>-7.90754257907543E-2</v>
      </c>
      <c r="I30" s="14">
        <v>42437</v>
      </c>
      <c r="J30" s="13">
        <v>11.7</v>
      </c>
      <c r="K30" s="13">
        <f t="shared" si="2"/>
        <v>-3.5449299258038046E-2</v>
      </c>
      <c r="M30" s="14">
        <v>42437</v>
      </c>
      <c r="N30" s="13">
        <v>2.35</v>
      </c>
      <c r="O30" s="13">
        <f t="shared" si="3"/>
        <v>-8.9147286821705418E-2</v>
      </c>
      <c r="Q30" s="14">
        <v>42437</v>
      </c>
      <c r="R30" s="13">
        <v>48.98</v>
      </c>
      <c r="S30" s="13">
        <f t="shared" si="4"/>
        <v>-4.4479088742844002E-2</v>
      </c>
      <c r="U30" s="14">
        <v>42437</v>
      </c>
      <c r="V30" s="13">
        <v>9.99</v>
      </c>
      <c r="W30" s="13">
        <f t="shared" si="5"/>
        <v>-9.9188458070333607E-2</v>
      </c>
      <c r="Y30" s="14">
        <v>42437</v>
      </c>
      <c r="Z30" s="13">
        <v>61.919998</v>
      </c>
      <c r="AA30" s="13">
        <f t="shared" si="6"/>
        <v>-4.6210722310866474E-2</v>
      </c>
      <c r="AC30" s="14">
        <v>42437</v>
      </c>
      <c r="AD30" s="13">
        <v>106.220001</v>
      </c>
      <c r="AE30" s="13">
        <f t="shared" si="7"/>
        <v>-4.8716227257190282E-3</v>
      </c>
      <c r="AG30" s="14">
        <v>42437</v>
      </c>
      <c r="AH30" s="13">
        <v>29.360001</v>
      </c>
      <c r="AI30" s="13">
        <f t="shared" si="8"/>
        <v>-1.443437346645271E-2</v>
      </c>
      <c r="AK30" s="14">
        <v>42437</v>
      </c>
      <c r="AL30" s="13">
        <v>37.450001</v>
      </c>
      <c r="AM30" s="13">
        <f t="shared" si="9"/>
        <v>-1.8348649103609491E-2</v>
      </c>
      <c r="AO30" s="14">
        <v>42437</v>
      </c>
      <c r="AP30" s="13">
        <v>32.049999</v>
      </c>
      <c r="AQ30" s="13">
        <f t="shared" si="10"/>
        <v>1.9401971393067097E-2</v>
      </c>
      <c r="AS30" s="14">
        <v>42437</v>
      </c>
      <c r="AT30" s="13">
        <v>2.83</v>
      </c>
      <c r="AU30" s="13">
        <f t="shared" si="11"/>
        <v>-9.5846645367412081E-2</v>
      </c>
      <c r="AW30" s="14">
        <v>42437</v>
      </c>
      <c r="AX30" s="13">
        <v>0.36</v>
      </c>
      <c r="AY30" s="13">
        <f t="shared" si="12"/>
        <v>-0.10000000000000009</v>
      </c>
      <c r="BA30" s="14">
        <v>42437</v>
      </c>
      <c r="BB30" s="13">
        <v>101.029999</v>
      </c>
      <c r="BC30" s="13">
        <f t="shared" si="13"/>
        <v>-8.2458424979136736E-3</v>
      </c>
      <c r="BE30" s="14">
        <v>42437</v>
      </c>
      <c r="BF30" s="13">
        <v>26.804860999999999</v>
      </c>
      <c r="BG30" s="13">
        <f t="shared" si="14"/>
        <v>-3.3161615028099718E-3</v>
      </c>
      <c r="BI30" s="14">
        <v>42437</v>
      </c>
      <c r="BJ30" s="13">
        <v>139.070007</v>
      </c>
      <c r="BK30" s="13">
        <f t="shared" si="15"/>
        <v>-7.7059368265116621E-3</v>
      </c>
      <c r="BM30" s="14">
        <v>42437</v>
      </c>
      <c r="BN30" s="13">
        <v>11.05</v>
      </c>
      <c r="BO30" s="13">
        <f t="shared" si="16"/>
        <v>-2.2988505747126416E-2</v>
      </c>
      <c r="BQ30" s="14">
        <v>42437</v>
      </c>
      <c r="BR30" s="13">
        <v>26.02</v>
      </c>
      <c r="BS30" s="13">
        <f t="shared" si="17"/>
        <v>-3.065134099616929E-3</v>
      </c>
      <c r="BU30" s="14">
        <v>42437</v>
      </c>
      <c r="BV30" s="13">
        <v>11.48</v>
      </c>
      <c r="BW30" s="13">
        <f t="shared" si="18"/>
        <v>-6.3621533442088041E-2</v>
      </c>
    </row>
    <row r="31" spans="1:75">
      <c r="A31" s="14">
        <v>42436</v>
      </c>
      <c r="B31" s="13">
        <v>28</v>
      </c>
      <c r="C31" s="13">
        <f t="shared" si="0"/>
        <v>-2.5408980160111398E-2</v>
      </c>
      <c r="E31" s="14">
        <v>42436</v>
      </c>
      <c r="F31" s="13">
        <v>8.2200000000000006</v>
      </c>
      <c r="G31" s="13">
        <f t="shared" si="1"/>
        <v>4.8469387755102143E-2</v>
      </c>
      <c r="I31" s="14">
        <v>42436</v>
      </c>
      <c r="J31" s="13">
        <v>12.13</v>
      </c>
      <c r="K31" s="13">
        <f t="shared" si="2"/>
        <v>-1.3018714401952675E-2</v>
      </c>
      <c r="M31" s="14">
        <v>42436</v>
      </c>
      <c r="N31" s="13">
        <v>2.58</v>
      </c>
      <c r="O31" s="13">
        <f t="shared" si="3"/>
        <v>5.7377049180327919E-2</v>
      </c>
      <c r="Q31" s="14">
        <v>42436</v>
      </c>
      <c r="R31" s="13">
        <v>51.259998000000003</v>
      </c>
      <c r="S31" s="13">
        <f t="shared" si="4"/>
        <v>3.3051169549600419E-2</v>
      </c>
      <c r="U31" s="14">
        <v>42436</v>
      </c>
      <c r="V31" s="13">
        <v>11.09</v>
      </c>
      <c r="W31" s="13">
        <f t="shared" si="5"/>
        <v>2.2119815668202786E-2</v>
      </c>
      <c r="Y31" s="14">
        <v>42436</v>
      </c>
      <c r="Z31" s="13">
        <v>64.919998000000007</v>
      </c>
      <c r="AA31" s="13">
        <f t="shared" si="6"/>
        <v>4.4569523907658219E-2</v>
      </c>
      <c r="AC31" s="14">
        <v>42436</v>
      </c>
      <c r="AD31" s="13">
        <v>106.739998</v>
      </c>
      <c r="AE31" s="13">
        <f t="shared" si="7"/>
        <v>2.2535023474178398E-3</v>
      </c>
      <c r="AG31" s="14">
        <v>42436</v>
      </c>
      <c r="AH31" s="13">
        <v>29.790001</v>
      </c>
      <c r="AI31" s="13">
        <f t="shared" si="8"/>
        <v>2.6927634699684894E-3</v>
      </c>
      <c r="AK31" s="14">
        <v>42436</v>
      </c>
      <c r="AL31" s="13">
        <v>38.150002000000001</v>
      </c>
      <c r="AM31" s="13">
        <f t="shared" si="9"/>
        <v>1.9780860732424594E-2</v>
      </c>
      <c r="AO31" s="14">
        <v>42436</v>
      </c>
      <c r="AP31" s="13">
        <v>31.440000999999999</v>
      </c>
      <c r="AQ31" s="13">
        <f t="shared" si="10"/>
        <v>4.6256307695717362E-2</v>
      </c>
      <c r="AS31" s="14">
        <v>42436</v>
      </c>
      <c r="AT31" s="13">
        <v>3.13</v>
      </c>
      <c r="AU31" s="13">
        <f t="shared" si="11"/>
        <v>3.9867109634551534E-2</v>
      </c>
      <c r="AW31" s="14">
        <v>42436</v>
      </c>
      <c r="AX31" s="13">
        <v>0.4</v>
      </c>
      <c r="AY31" s="13">
        <f t="shared" si="12"/>
        <v>0.29032258064516137</v>
      </c>
      <c r="BA31" s="14">
        <v>42436</v>
      </c>
      <c r="BB31" s="13">
        <v>101.870003</v>
      </c>
      <c r="BC31" s="13">
        <f t="shared" si="13"/>
        <v>-1.1066876787362873E-2</v>
      </c>
      <c r="BE31" s="14">
        <v>42436</v>
      </c>
      <c r="BF31" s="13">
        <v>26.894045999999999</v>
      </c>
      <c r="BG31" s="13">
        <f t="shared" si="14"/>
        <v>1.2686575622430776E-2</v>
      </c>
      <c r="BI31" s="14">
        <v>42436</v>
      </c>
      <c r="BJ31" s="13">
        <v>140.14999399999999</v>
      </c>
      <c r="BK31" s="13">
        <f t="shared" si="15"/>
        <v>1.7053635332649364E-2</v>
      </c>
      <c r="BM31" s="14">
        <v>42436</v>
      </c>
      <c r="BN31" s="13">
        <v>11.31</v>
      </c>
      <c r="BO31" s="13">
        <f t="shared" si="16"/>
        <v>2.2973950795948023E-2</v>
      </c>
      <c r="BQ31" s="14">
        <v>42436</v>
      </c>
      <c r="BR31" s="13">
        <v>26.1</v>
      </c>
      <c r="BS31" s="13">
        <f t="shared" si="17"/>
        <v>2.6891662432130836E-3</v>
      </c>
      <c r="BU31" s="14">
        <v>42436</v>
      </c>
      <c r="BV31" s="13">
        <v>12.26</v>
      </c>
      <c r="BW31" s="13">
        <f t="shared" si="18"/>
        <v>2.0815986677768527E-2</v>
      </c>
    </row>
    <row r="32" spans="1:75">
      <c r="A32" s="14">
        <v>42433</v>
      </c>
      <c r="B32" s="13">
        <v>28.73</v>
      </c>
      <c r="C32" s="13">
        <f t="shared" si="0"/>
        <v>-8.62663906142167E-3</v>
      </c>
      <c r="E32" s="14">
        <v>42433</v>
      </c>
      <c r="F32" s="13">
        <v>7.84</v>
      </c>
      <c r="G32" s="13">
        <f t="shared" si="1"/>
        <v>2.4836601307189475E-2</v>
      </c>
      <c r="I32" s="14">
        <v>42433</v>
      </c>
      <c r="J32" s="13">
        <v>12.29</v>
      </c>
      <c r="K32" s="13">
        <f t="shared" si="2"/>
        <v>-2.6920031670625622E-2</v>
      </c>
      <c r="M32" s="14">
        <v>42433</v>
      </c>
      <c r="N32" s="13">
        <v>2.44</v>
      </c>
      <c r="O32" s="13">
        <f t="shared" si="3"/>
        <v>0.19024390243902448</v>
      </c>
      <c r="Q32" s="14">
        <v>42433</v>
      </c>
      <c r="R32" s="13">
        <v>49.619999</v>
      </c>
      <c r="S32" s="13">
        <f t="shared" si="4"/>
        <v>-5.2125500157868898E-3</v>
      </c>
      <c r="U32" s="14">
        <v>42433</v>
      </c>
      <c r="V32" s="13">
        <v>10.85</v>
      </c>
      <c r="W32" s="13">
        <f t="shared" si="5"/>
        <v>-1.8987341772151976E-2</v>
      </c>
      <c r="Y32" s="14">
        <v>42433</v>
      </c>
      <c r="Z32" s="13">
        <v>62.150002000000001</v>
      </c>
      <c r="AA32" s="13">
        <f t="shared" si="6"/>
        <v>-2.2645038528070493E-2</v>
      </c>
      <c r="AC32" s="14">
        <v>42433</v>
      </c>
      <c r="AD32" s="13">
        <v>106.5</v>
      </c>
      <c r="AE32" s="13">
        <f t="shared" si="7"/>
        <v>-1.4064884874545117E-3</v>
      </c>
      <c r="AG32" s="14">
        <v>42433</v>
      </c>
      <c r="AH32" s="13">
        <v>29.709999</v>
      </c>
      <c r="AI32" s="13">
        <f t="shared" si="8"/>
        <v>-6.0220811650077248E-3</v>
      </c>
      <c r="AK32" s="14">
        <v>42433</v>
      </c>
      <c r="AL32" s="13">
        <v>37.409999999999997</v>
      </c>
      <c r="AM32" s="13">
        <f t="shared" si="9"/>
        <v>3.1999999999999904E-2</v>
      </c>
      <c r="AO32" s="14">
        <v>42433</v>
      </c>
      <c r="AP32" s="13">
        <v>30.049999</v>
      </c>
      <c r="AQ32" s="13">
        <f t="shared" si="10"/>
        <v>-3.0019399612653347E-2</v>
      </c>
      <c r="AS32" s="14">
        <v>42433</v>
      </c>
      <c r="AT32" s="13">
        <v>3.01</v>
      </c>
      <c r="AU32" s="13">
        <f t="shared" si="11"/>
        <v>8.2733812949640287E-2</v>
      </c>
      <c r="AW32" s="14">
        <v>42433</v>
      </c>
      <c r="AX32" s="13">
        <v>0.31</v>
      </c>
      <c r="AY32" s="13">
        <f t="shared" si="12"/>
        <v>0.34782608695652167</v>
      </c>
      <c r="BA32" s="14">
        <v>42433</v>
      </c>
      <c r="BB32" s="13">
        <v>103.010002</v>
      </c>
      <c r="BC32" s="13">
        <f t="shared" si="13"/>
        <v>1.4876866995073892E-2</v>
      </c>
      <c r="BE32" s="14">
        <v>42433</v>
      </c>
      <c r="BF32" s="13">
        <v>26.557127000000001</v>
      </c>
      <c r="BG32" s="13">
        <f t="shared" si="14"/>
        <v>-2.6051871493107479E-3</v>
      </c>
      <c r="BI32" s="14">
        <v>42433</v>
      </c>
      <c r="BJ32" s="13">
        <v>137.800003</v>
      </c>
      <c r="BK32" s="13">
        <f t="shared" si="15"/>
        <v>0</v>
      </c>
      <c r="BM32" s="14">
        <v>42433</v>
      </c>
      <c r="BN32" s="13">
        <v>11.055999999999999</v>
      </c>
      <c r="BO32" s="13">
        <f t="shared" si="16"/>
        <v>6.3006654545426609E-3</v>
      </c>
      <c r="BQ32" s="14">
        <v>42433</v>
      </c>
      <c r="BR32" s="13">
        <v>26.030000999999999</v>
      </c>
      <c r="BS32" s="13">
        <f t="shared" si="17"/>
        <v>0</v>
      </c>
      <c r="BU32" s="14">
        <v>42433</v>
      </c>
      <c r="BV32" s="13">
        <v>12.01</v>
      </c>
      <c r="BW32" s="13">
        <f t="shared" si="18"/>
        <v>-1.9591836734693894E-2</v>
      </c>
    </row>
    <row r="33" spans="1:75">
      <c r="A33" s="14">
        <v>42432</v>
      </c>
      <c r="B33" s="13">
        <v>28.98</v>
      </c>
      <c r="C33" s="13">
        <f t="shared" si="0"/>
        <v>2.4213075060532784E-3</v>
      </c>
      <c r="E33" s="14">
        <v>42432</v>
      </c>
      <c r="F33" s="13">
        <v>7.65</v>
      </c>
      <c r="G33" s="13">
        <f t="shared" si="1"/>
        <v>6.1026352288488267E-2</v>
      </c>
      <c r="I33" s="14">
        <v>42432</v>
      </c>
      <c r="J33" s="13">
        <v>12.63</v>
      </c>
      <c r="K33" s="13">
        <f t="shared" si="2"/>
        <v>3.1771247021446327E-3</v>
      </c>
      <c r="M33" s="14">
        <v>42432</v>
      </c>
      <c r="N33" s="13">
        <v>2.0499999999999998</v>
      </c>
      <c r="O33" s="13">
        <f t="shared" si="3"/>
        <v>0.22754491017964065</v>
      </c>
      <c r="Q33" s="14">
        <v>42432</v>
      </c>
      <c r="R33" s="13">
        <v>49.880001</v>
      </c>
      <c r="S33" s="13">
        <f t="shared" si="4"/>
        <v>4.4388674388135374E-2</v>
      </c>
      <c r="U33" s="14">
        <v>42432</v>
      </c>
      <c r="V33" s="13">
        <v>11.06</v>
      </c>
      <c r="W33" s="13">
        <f t="shared" si="5"/>
        <v>0.11044176706827305</v>
      </c>
      <c r="Y33" s="14">
        <v>42432</v>
      </c>
      <c r="Z33" s="13">
        <v>63.59</v>
      </c>
      <c r="AA33" s="13">
        <f t="shared" si="6"/>
        <v>-4.3327831452868386E-2</v>
      </c>
      <c r="AC33" s="14">
        <v>42432</v>
      </c>
      <c r="AD33" s="13">
        <v>106.650002</v>
      </c>
      <c r="AE33" s="13">
        <f t="shared" si="7"/>
        <v>-3.6434883815070506E-3</v>
      </c>
      <c r="AG33" s="14">
        <v>42432</v>
      </c>
      <c r="AH33" s="13">
        <v>29.889999</v>
      </c>
      <c r="AI33" s="13">
        <f t="shared" si="8"/>
        <v>-3.0020346897932249E-3</v>
      </c>
      <c r="AK33" s="14">
        <v>42432</v>
      </c>
      <c r="AL33" s="13">
        <v>36.25</v>
      </c>
      <c r="AM33" s="13">
        <f t="shared" si="9"/>
        <v>2.0264593871787147E-2</v>
      </c>
      <c r="AO33" s="14">
        <v>42432</v>
      </c>
      <c r="AP33" s="13">
        <v>30.98</v>
      </c>
      <c r="AQ33" s="13">
        <f t="shared" si="10"/>
        <v>-7.9072505323201772E-2</v>
      </c>
      <c r="AS33" s="14">
        <v>42432</v>
      </c>
      <c r="AT33" s="13">
        <v>2.78</v>
      </c>
      <c r="AU33" s="13">
        <f t="shared" si="11"/>
        <v>-2.456140350877203E-2</v>
      </c>
      <c r="AW33" s="14">
        <v>42432</v>
      </c>
      <c r="AX33" s="13">
        <v>0.23</v>
      </c>
      <c r="AY33" s="13">
        <f t="shared" si="12"/>
        <v>0</v>
      </c>
      <c r="BA33" s="14">
        <v>42432</v>
      </c>
      <c r="BB33" s="13">
        <v>101.5</v>
      </c>
      <c r="BC33" s="13">
        <f t="shared" si="13"/>
        <v>7.4441687344913151E-3</v>
      </c>
      <c r="BE33" s="14">
        <v>42432</v>
      </c>
      <c r="BF33" s="13">
        <v>26.626494000000001</v>
      </c>
      <c r="BG33" s="13">
        <f t="shared" si="14"/>
        <v>-1.1151993375204091E-3</v>
      </c>
      <c r="BI33" s="14">
        <v>42432</v>
      </c>
      <c r="BJ33" s="13">
        <v>137.800003</v>
      </c>
      <c r="BK33" s="13">
        <f t="shared" si="15"/>
        <v>1.1005135487781316E-2</v>
      </c>
      <c r="BM33" s="14">
        <v>42432</v>
      </c>
      <c r="BN33" s="13">
        <v>10.986776000000001</v>
      </c>
      <c r="BO33" s="13">
        <f t="shared" si="16"/>
        <v>1.9266070791591813E-2</v>
      </c>
      <c r="BQ33" s="14">
        <v>42432</v>
      </c>
      <c r="BR33" s="13">
        <v>26.030000999999999</v>
      </c>
      <c r="BS33" s="13">
        <f t="shared" si="17"/>
        <v>1.5390919584455627E-3</v>
      </c>
      <c r="BU33" s="14">
        <v>42432</v>
      </c>
      <c r="BV33" s="13">
        <v>12.25</v>
      </c>
      <c r="BW33" s="13">
        <f t="shared" si="18"/>
        <v>2.3391812865497023E-2</v>
      </c>
    </row>
    <row r="34" spans="1:75">
      <c r="A34" s="14">
        <v>42431</v>
      </c>
      <c r="B34" s="13">
        <v>28.91</v>
      </c>
      <c r="C34" s="13">
        <f t="shared" si="0"/>
        <v>-2.4957841483979712E-2</v>
      </c>
      <c r="E34" s="14">
        <v>42431</v>
      </c>
      <c r="F34" s="13">
        <v>7.21</v>
      </c>
      <c r="G34" s="13">
        <f t="shared" si="1"/>
        <v>2.9999999999999995E-2</v>
      </c>
      <c r="I34" s="14">
        <v>42431</v>
      </c>
      <c r="J34" s="13">
        <v>12.59</v>
      </c>
      <c r="K34" s="13">
        <f t="shared" si="2"/>
        <v>3.9636663914120601E-2</v>
      </c>
      <c r="M34" s="14">
        <v>42431</v>
      </c>
      <c r="N34" s="13">
        <v>1.67</v>
      </c>
      <c r="O34" s="13">
        <f t="shared" si="3"/>
        <v>7.7419354838709598E-2</v>
      </c>
      <c r="Q34" s="14">
        <v>42431</v>
      </c>
      <c r="R34" s="13">
        <v>47.759998000000003</v>
      </c>
      <c r="S34" s="13">
        <f t="shared" si="4"/>
        <v>6.9413300492610991E-2</v>
      </c>
      <c r="U34" s="14">
        <v>42431</v>
      </c>
      <c r="V34" s="13">
        <v>9.9600000000000009</v>
      </c>
      <c r="W34" s="13">
        <f t="shared" si="5"/>
        <v>8.143322475570032E-2</v>
      </c>
      <c r="Y34" s="14">
        <v>42431</v>
      </c>
      <c r="Z34" s="13">
        <v>66.470000999999996</v>
      </c>
      <c r="AA34" s="13">
        <f t="shared" si="6"/>
        <v>1.2490464204403157E-2</v>
      </c>
      <c r="AC34" s="14">
        <v>42431</v>
      </c>
      <c r="AD34" s="13">
        <v>107.040001</v>
      </c>
      <c r="AE34" s="13">
        <f t="shared" si="7"/>
        <v>-1.6787912546278806E-3</v>
      </c>
      <c r="AG34" s="14">
        <v>42431</v>
      </c>
      <c r="AH34" s="13">
        <v>29.98</v>
      </c>
      <c r="AI34" s="13">
        <f t="shared" si="8"/>
        <v>-1.9973701066121718E-3</v>
      </c>
      <c r="AK34" s="14">
        <v>42431</v>
      </c>
      <c r="AL34" s="13">
        <v>35.529998999999997</v>
      </c>
      <c r="AM34" s="13">
        <f t="shared" si="9"/>
        <v>-5.6258792018540219E-4</v>
      </c>
      <c r="AO34" s="14">
        <v>42431</v>
      </c>
      <c r="AP34" s="13">
        <v>33.639999000000003</v>
      </c>
      <c r="AQ34" s="13">
        <f t="shared" si="10"/>
        <v>3.0321498908330923E-2</v>
      </c>
      <c r="AS34" s="14">
        <v>42431</v>
      </c>
      <c r="AT34" s="13">
        <v>2.85</v>
      </c>
      <c r="AU34" s="13">
        <f t="shared" si="11"/>
        <v>1.0638297872340514E-2</v>
      </c>
      <c r="AW34" s="14">
        <v>42431</v>
      </c>
      <c r="AX34" s="13">
        <v>0.23</v>
      </c>
      <c r="AY34" s="13">
        <f t="shared" si="12"/>
        <v>0</v>
      </c>
      <c r="BA34" s="14">
        <v>42431</v>
      </c>
      <c r="BB34" s="13">
        <v>100.75</v>
      </c>
      <c r="BC34" s="13">
        <f t="shared" si="13"/>
        <v>2.1884114412454767E-3</v>
      </c>
      <c r="BE34" s="14">
        <v>42431</v>
      </c>
      <c r="BF34" s="13">
        <v>26.656220999999999</v>
      </c>
      <c r="BG34" s="13">
        <f t="shared" si="14"/>
        <v>2.6090336747237952E-3</v>
      </c>
      <c r="BI34" s="14">
        <v>42431</v>
      </c>
      <c r="BJ34" s="13">
        <v>136.300003</v>
      </c>
      <c r="BK34" s="13">
        <f t="shared" si="15"/>
        <v>1.4363385218552812E-2</v>
      </c>
      <c r="BM34" s="14">
        <v>42431</v>
      </c>
      <c r="BN34" s="13">
        <v>10.779104999999999</v>
      </c>
      <c r="BO34" s="13">
        <f t="shared" si="16"/>
        <v>-2.7448073893309552E-3</v>
      </c>
      <c r="BQ34" s="14">
        <v>42431</v>
      </c>
      <c r="BR34" s="13">
        <v>25.99</v>
      </c>
      <c r="BS34" s="13">
        <f t="shared" si="17"/>
        <v>-3.0686612965094688E-3</v>
      </c>
      <c r="BU34" s="14">
        <v>42431</v>
      </c>
      <c r="BV34" s="13">
        <v>11.97</v>
      </c>
      <c r="BW34" s="13">
        <f t="shared" si="18"/>
        <v>0.11660447761194029</v>
      </c>
    </row>
    <row r="35" spans="1:75">
      <c r="A35" s="14">
        <v>42430</v>
      </c>
      <c r="B35" s="13">
        <v>29.65</v>
      </c>
      <c r="C35" s="13">
        <f t="shared" si="0"/>
        <v>-7.1406201064829353E-2</v>
      </c>
      <c r="E35" s="14">
        <v>42430</v>
      </c>
      <c r="F35" s="13">
        <v>7</v>
      </c>
      <c r="G35" s="13">
        <f t="shared" si="1"/>
        <v>2.3391812865497099E-2</v>
      </c>
      <c r="I35" s="14">
        <v>42430</v>
      </c>
      <c r="J35" s="13">
        <v>12.11</v>
      </c>
      <c r="K35" s="13">
        <f t="shared" si="2"/>
        <v>-1.8638573743922238E-2</v>
      </c>
      <c r="M35" s="14">
        <v>42430</v>
      </c>
      <c r="N35" s="13">
        <v>1.55</v>
      </c>
      <c r="O35" s="13">
        <f t="shared" si="3"/>
        <v>5.442176870748304E-2</v>
      </c>
      <c r="Q35" s="14">
        <v>42430</v>
      </c>
      <c r="R35" s="13">
        <v>44.66</v>
      </c>
      <c r="S35" s="13">
        <f t="shared" si="4"/>
        <v>8.8095775920486435E-3</v>
      </c>
      <c r="U35" s="14">
        <v>42430</v>
      </c>
      <c r="V35" s="13">
        <v>9.2100000000000009</v>
      </c>
      <c r="W35" s="13">
        <f t="shared" si="5"/>
        <v>3.2679738562092745E-3</v>
      </c>
      <c r="Y35" s="14">
        <v>42430</v>
      </c>
      <c r="Z35" s="13">
        <v>65.650002000000001</v>
      </c>
      <c r="AA35" s="13">
        <f t="shared" si="6"/>
        <v>9.534107481686982E-3</v>
      </c>
      <c r="AC35" s="14">
        <v>42430</v>
      </c>
      <c r="AD35" s="13">
        <v>107.220001</v>
      </c>
      <c r="AE35" s="13">
        <f t="shared" si="7"/>
        <v>1.9104667038348705E-2</v>
      </c>
      <c r="AG35" s="14">
        <v>42430</v>
      </c>
      <c r="AH35" s="13">
        <v>30.040001</v>
      </c>
      <c r="AI35" s="13">
        <f t="shared" si="8"/>
        <v>1.2470542635658862E-2</v>
      </c>
      <c r="AK35" s="14">
        <v>42430</v>
      </c>
      <c r="AL35" s="13">
        <v>35.549999</v>
      </c>
      <c r="AM35" s="13">
        <f t="shared" si="9"/>
        <v>1.5714257142857135E-2</v>
      </c>
      <c r="AO35" s="14">
        <v>42430</v>
      </c>
      <c r="AP35" s="13">
        <v>32.650002000000001</v>
      </c>
      <c r="AQ35" s="13">
        <f t="shared" si="10"/>
        <v>2.7641583917642045E-3</v>
      </c>
      <c r="AS35" s="14">
        <v>42430</v>
      </c>
      <c r="AT35" s="13">
        <v>2.82</v>
      </c>
      <c r="AU35" s="13">
        <f t="shared" si="11"/>
        <v>2.5454545454545396E-2</v>
      </c>
      <c r="AW35" s="14">
        <v>42430</v>
      </c>
      <c r="AX35" s="13">
        <v>0.23</v>
      </c>
      <c r="AY35" s="13">
        <f t="shared" si="12"/>
        <v>0</v>
      </c>
      <c r="BA35" s="14">
        <v>42430</v>
      </c>
      <c r="BB35" s="13">
        <v>100.529999</v>
      </c>
      <c r="BC35" s="13">
        <f t="shared" si="13"/>
        <v>3.9714519811469201E-2</v>
      </c>
      <c r="BE35" s="14">
        <v>42430</v>
      </c>
      <c r="BF35" s="13">
        <v>26.586855</v>
      </c>
      <c r="BG35" s="13">
        <f t="shared" si="14"/>
        <v>2.4828096455170947E-2</v>
      </c>
      <c r="BI35" s="14">
        <v>42430</v>
      </c>
      <c r="BJ35" s="13">
        <v>134.36999499999999</v>
      </c>
      <c r="BK35" s="13">
        <f t="shared" si="15"/>
        <v>2.5490315389531407E-2</v>
      </c>
      <c r="BM35" s="14">
        <v>42430</v>
      </c>
      <c r="BN35" s="13">
        <v>10.808773</v>
      </c>
      <c r="BO35" s="13">
        <f t="shared" si="16"/>
        <v>2.2450974957607492E-2</v>
      </c>
      <c r="BQ35" s="14">
        <v>42430</v>
      </c>
      <c r="BR35" s="13">
        <v>26.07</v>
      </c>
      <c r="BS35" s="13">
        <f t="shared" si="17"/>
        <v>1.1248991029907318E-2</v>
      </c>
      <c r="BU35" s="14">
        <v>42430</v>
      </c>
      <c r="BV35" s="13">
        <v>10.72</v>
      </c>
      <c r="BW35" s="13">
        <f t="shared" si="18"/>
        <v>2.6819923371647621E-2</v>
      </c>
    </row>
    <row r="36" spans="1:75">
      <c r="A36" s="14">
        <v>42429</v>
      </c>
      <c r="B36" s="13">
        <v>31.93</v>
      </c>
      <c r="C36" s="13">
        <f t="shared" si="0"/>
        <v>2.1759999999999991E-2</v>
      </c>
      <c r="E36" s="14">
        <v>42429</v>
      </c>
      <c r="F36" s="13">
        <v>6.84</v>
      </c>
      <c r="G36" s="13">
        <f t="shared" si="1"/>
        <v>2.3952095808383256E-2</v>
      </c>
      <c r="I36" s="14">
        <v>42429</v>
      </c>
      <c r="J36" s="13">
        <v>12.34</v>
      </c>
      <c r="K36" s="13">
        <f t="shared" si="2"/>
        <v>-8.0971659919026613E-4</v>
      </c>
      <c r="M36" s="14">
        <v>42429</v>
      </c>
      <c r="N36" s="13">
        <v>1.47</v>
      </c>
      <c r="O36" s="13">
        <f t="shared" si="3"/>
        <v>-4.5454545454545491E-2</v>
      </c>
      <c r="Q36" s="14">
        <v>42429</v>
      </c>
      <c r="R36" s="13">
        <v>44.27</v>
      </c>
      <c r="S36" s="13">
        <f t="shared" si="4"/>
        <v>3.3862680990191567E-2</v>
      </c>
      <c r="U36" s="14">
        <v>42429</v>
      </c>
      <c r="V36" s="13">
        <v>9.18</v>
      </c>
      <c r="W36" s="13">
        <f t="shared" si="5"/>
        <v>6.2499999999999896E-2</v>
      </c>
      <c r="Y36" s="14">
        <v>42429</v>
      </c>
      <c r="Z36" s="13">
        <v>65.029999000000004</v>
      </c>
      <c r="AA36" s="13">
        <f t="shared" si="6"/>
        <v>-6.080299135768312E-2</v>
      </c>
      <c r="AC36" s="14">
        <v>42429</v>
      </c>
      <c r="AD36" s="13">
        <v>105.209999</v>
      </c>
      <c r="AE36" s="13">
        <f t="shared" si="7"/>
        <v>-5.3885423084566999E-3</v>
      </c>
      <c r="AG36" s="14">
        <v>42429</v>
      </c>
      <c r="AH36" s="13">
        <v>29.67</v>
      </c>
      <c r="AI36" s="13">
        <f t="shared" si="8"/>
        <v>-1.8524644392987056E-2</v>
      </c>
      <c r="AK36" s="14">
        <v>42429</v>
      </c>
      <c r="AL36" s="13">
        <v>35</v>
      </c>
      <c r="AM36" s="13">
        <f t="shared" si="9"/>
        <v>-1.3250662158143255E-2</v>
      </c>
      <c r="AO36" s="14">
        <v>42429</v>
      </c>
      <c r="AP36" s="13">
        <v>32.560001</v>
      </c>
      <c r="AQ36" s="13">
        <f t="shared" si="10"/>
        <v>-3.3669117457552308E-3</v>
      </c>
      <c r="AS36" s="14">
        <v>42429</v>
      </c>
      <c r="AT36" s="13">
        <v>2.75</v>
      </c>
      <c r="AU36" s="13">
        <f t="shared" si="11"/>
        <v>-1.4336917562724026E-2</v>
      </c>
      <c r="AW36" s="14">
        <v>42429</v>
      </c>
      <c r="AX36" s="13">
        <v>0.23</v>
      </c>
      <c r="AY36" s="13">
        <f t="shared" si="12"/>
        <v>-4.1666666666666588E-2</v>
      </c>
      <c r="BA36" s="14">
        <v>42429</v>
      </c>
      <c r="BB36" s="13">
        <v>96.690002000000007</v>
      </c>
      <c r="BC36" s="13">
        <f t="shared" si="13"/>
        <v>-2.2701681035942772E-3</v>
      </c>
      <c r="BE36" s="14">
        <v>42429</v>
      </c>
      <c r="BF36" s="13">
        <v>25.942746</v>
      </c>
      <c r="BG36" s="13">
        <f t="shared" si="14"/>
        <v>-8.7088358712515742E-3</v>
      </c>
      <c r="BI36" s="14">
        <v>42429</v>
      </c>
      <c r="BJ36" s="13">
        <v>131.029999</v>
      </c>
      <c r="BK36" s="13">
        <f t="shared" si="15"/>
        <v>-7.5740362612590796E-3</v>
      </c>
      <c r="BM36" s="14">
        <v>42429</v>
      </c>
      <c r="BN36" s="13">
        <v>10.571434</v>
      </c>
      <c r="BO36" s="13">
        <f t="shared" si="16"/>
        <v>4.6991110997063653E-3</v>
      </c>
      <c r="BQ36" s="14">
        <v>42429</v>
      </c>
      <c r="BR36" s="13">
        <v>25.780000999999999</v>
      </c>
      <c r="BS36" s="13">
        <f t="shared" si="17"/>
        <v>-1.2260498084291294E-2</v>
      </c>
      <c r="BU36" s="14">
        <v>42429</v>
      </c>
      <c r="BV36" s="13">
        <v>10.44</v>
      </c>
      <c r="BW36" s="13">
        <f t="shared" si="18"/>
        <v>1.162790697674411E-2</v>
      </c>
    </row>
    <row r="37" spans="1:75">
      <c r="A37" s="14">
        <v>42426</v>
      </c>
      <c r="B37" s="13">
        <v>31.25</v>
      </c>
      <c r="C37" s="13">
        <f t="shared" si="0"/>
        <v>9.2657342657342601E-2</v>
      </c>
      <c r="E37" s="14">
        <v>42426</v>
      </c>
      <c r="F37" s="13">
        <v>6.68</v>
      </c>
      <c r="G37" s="13">
        <f t="shared" si="1"/>
        <v>2.7692307692307648E-2</v>
      </c>
      <c r="I37" s="14">
        <v>42426</v>
      </c>
      <c r="J37" s="13">
        <v>12.35</v>
      </c>
      <c r="K37" s="13">
        <f t="shared" si="2"/>
        <v>-1.2000000000000028E-2</v>
      </c>
      <c r="M37" s="14">
        <v>42426</v>
      </c>
      <c r="N37" s="13">
        <v>1.54</v>
      </c>
      <c r="O37" s="13">
        <f t="shared" si="3"/>
        <v>0.10000000000000009</v>
      </c>
      <c r="Q37" s="14">
        <v>42426</v>
      </c>
      <c r="R37" s="13">
        <v>42.82</v>
      </c>
      <c r="S37" s="13">
        <f t="shared" si="4"/>
        <v>-3.9479630350846555E-2</v>
      </c>
      <c r="U37" s="14">
        <v>42426</v>
      </c>
      <c r="V37" s="13">
        <v>8.64</v>
      </c>
      <c r="W37" s="13">
        <f t="shared" si="5"/>
        <v>1.766784452296824E-2</v>
      </c>
      <c r="Y37" s="14">
        <v>42426</v>
      </c>
      <c r="Z37" s="13">
        <v>69.239998</v>
      </c>
      <c r="AA37" s="13">
        <f t="shared" si="6"/>
        <v>2.8520469399881267E-2</v>
      </c>
      <c r="AC37" s="14">
        <v>42426</v>
      </c>
      <c r="AD37" s="13">
        <v>105.779999</v>
      </c>
      <c r="AE37" s="13">
        <f t="shared" si="7"/>
        <v>-5.640139282951844E-3</v>
      </c>
      <c r="AG37" s="14">
        <v>42426</v>
      </c>
      <c r="AH37" s="13">
        <v>30.23</v>
      </c>
      <c r="AI37" s="13">
        <f t="shared" si="8"/>
        <v>-1.1768551814318386E-2</v>
      </c>
      <c r="AK37" s="14">
        <v>42426</v>
      </c>
      <c r="AL37" s="13">
        <v>35.470001000000003</v>
      </c>
      <c r="AM37" s="13">
        <f t="shared" si="9"/>
        <v>3.9626094558387823E-3</v>
      </c>
      <c r="AO37" s="14">
        <v>42426</v>
      </c>
      <c r="AP37" s="13">
        <v>32.669998</v>
      </c>
      <c r="AQ37" s="13">
        <f t="shared" si="10"/>
        <v>-1.7148133745599575E-2</v>
      </c>
      <c r="AS37" s="14">
        <v>42426</v>
      </c>
      <c r="AT37" s="13">
        <v>2.79</v>
      </c>
      <c r="AU37" s="13">
        <f t="shared" si="11"/>
        <v>-1.0638297872340358E-2</v>
      </c>
      <c r="AW37" s="14">
        <v>42426</v>
      </c>
      <c r="AX37" s="13">
        <v>0.24</v>
      </c>
      <c r="AY37" s="13">
        <f t="shared" si="12"/>
        <v>4.3478260869565133E-2</v>
      </c>
      <c r="BA37" s="14">
        <v>42426</v>
      </c>
      <c r="BB37" s="13">
        <v>96.910004000000001</v>
      </c>
      <c r="BC37" s="13">
        <f t="shared" si="13"/>
        <v>1.5502480043355169E-3</v>
      </c>
      <c r="BE37" s="14">
        <v>42426</v>
      </c>
      <c r="BF37" s="13">
        <v>26.170662</v>
      </c>
      <c r="BG37" s="13">
        <f t="shared" si="14"/>
        <v>-7.1428517231724945E-3</v>
      </c>
      <c r="BI37" s="14">
        <v>42426</v>
      </c>
      <c r="BJ37" s="13">
        <v>132.029999</v>
      </c>
      <c r="BK37" s="13">
        <f t="shared" si="15"/>
        <v>-1.8364319702602203E-2</v>
      </c>
      <c r="BM37" s="14">
        <v>42426</v>
      </c>
      <c r="BN37" s="13">
        <v>10.521990000000001</v>
      </c>
      <c r="BO37" s="13">
        <f t="shared" si="16"/>
        <v>2.901357483587063E-2</v>
      </c>
      <c r="BQ37" s="14">
        <v>42426</v>
      </c>
      <c r="BR37" s="13">
        <v>26.1</v>
      </c>
      <c r="BS37" s="13">
        <f t="shared" si="17"/>
        <v>6.1680413967602652E-3</v>
      </c>
      <c r="BU37" s="14">
        <v>42426</v>
      </c>
      <c r="BV37" s="13">
        <v>10.32</v>
      </c>
      <c r="BW37" s="13">
        <f t="shared" si="18"/>
        <v>5.8479532163743173E-3</v>
      </c>
    </row>
    <row r="38" spans="1:75">
      <c r="A38" s="14">
        <v>42425</v>
      </c>
      <c r="B38" s="13">
        <v>28.6</v>
      </c>
      <c r="C38" s="13">
        <f t="shared" si="0"/>
        <v>-2.5885591761389892E-2</v>
      </c>
      <c r="E38" s="14">
        <v>42425</v>
      </c>
      <c r="F38" s="13">
        <v>6.5</v>
      </c>
      <c r="G38" s="13">
        <f t="shared" si="1"/>
        <v>-6.3400576368876138E-2</v>
      </c>
      <c r="I38" s="14">
        <v>42425</v>
      </c>
      <c r="J38" s="13">
        <v>12.5</v>
      </c>
      <c r="K38" s="13">
        <f t="shared" si="2"/>
        <v>7.1122536418166238E-2</v>
      </c>
      <c r="M38" s="14">
        <v>42425</v>
      </c>
      <c r="N38" s="13">
        <v>1.4</v>
      </c>
      <c r="O38" s="13">
        <f t="shared" si="3"/>
        <v>-4.1095890410958943E-2</v>
      </c>
      <c r="Q38" s="14">
        <v>42425</v>
      </c>
      <c r="R38" s="13">
        <v>44.580002</v>
      </c>
      <c r="S38" s="13">
        <f t="shared" si="4"/>
        <v>1.2261602809682129E-2</v>
      </c>
      <c r="U38" s="14">
        <v>42425</v>
      </c>
      <c r="V38" s="13">
        <v>8.49</v>
      </c>
      <c r="W38" s="13">
        <f t="shared" si="5"/>
        <v>7.1174377224199883E-3</v>
      </c>
      <c r="Y38" s="14">
        <v>42425</v>
      </c>
      <c r="Z38" s="13">
        <v>67.319999999999993</v>
      </c>
      <c r="AA38" s="13">
        <f t="shared" si="6"/>
        <v>1.599755460315249E-2</v>
      </c>
      <c r="AC38" s="14">
        <v>42425</v>
      </c>
      <c r="AD38" s="13">
        <v>106.379997</v>
      </c>
      <c r="AE38" s="13">
        <f t="shared" si="7"/>
        <v>1.3528944488652356E-2</v>
      </c>
      <c r="AG38" s="14">
        <v>42425</v>
      </c>
      <c r="AH38" s="13">
        <v>30.59</v>
      </c>
      <c r="AI38" s="13">
        <f t="shared" si="8"/>
        <v>1.898734177215191E-2</v>
      </c>
      <c r="AK38" s="14">
        <v>42425</v>
      </c>
      <c r="AL38" s="13">
        <v>35.330002</v>
      </c>
      <c r="AM38" s="13">
        <f t="shared" si="9"/>
        <v>8.4994336685393864E-4</v>
      </c>
      <c r="AO38" s="14">
        <v>42425</v>
      </c>
      <c r="AP38" s="13">
        <v>33.240001999999997</v>
      </c>
      <c r="AQ38" s="13">
        <f t="shared" si="10"/>
        <v>1.6513791543920645E-2</v>
      </c>
      <c r="AS38" s="14">
        <v>42425</v>
      </c>
      <c r="AT38" s="13">
        <v>2.82</v>
      </c>
      <c r="AU38" s="13">
        <f t="shared" si="11"/>
        <v>8.4615384615384523E-2</v>
      </c>
      <c r="AW38" s="14">
        <v>42425</v>
      </c>
      <c r="AX38" s="13">
        <v>0.23</v>
      </c>
      <c r="AY38" s="13">
        <f t="shared" si="12"/>
        <v>-4.1666666666666588E-2</v>
      </c>
      <c r="BA38" s="14">
        <v>42425</v>
      </c>
      <c r="BB38" s="13">
        <v>96.760002</v>
      </c>
      <c r="BC38" s="13">
        <f t="shared" si="13"/>
        <v>6.8678877599976712E-3</v>
      </c>
      <c r="BE38" s="14">
        <v>42425</v>
      </c>
      <c r="BF38" s="13">
        <v>26.35894</v>
      </c>
      <c r="BG38" s="13">
        <f t="shared" si="14"/>
        <v>1.0638316227259711E-2</v>
      </c>
      <c r="BI38" s="14">
        <v>42425</v>
      </c>
      <c r="BJ38" s="13">
        <v>134.5</v>
      </c>
      <c r="BK38" s="13">
        <f t="shared" si="15"/>
        <v>1.2801181939732308E-2</v>
      </c>
      <c r="BM38" s="14">
        <v>42425</v>
      </c>
      <c r="BN38" s="13">
        <v>10.225317</v>
      </c>
      <c r="BO38" s="13">
        <f t="shared" si="16"/>
        <v>-4.4362272012701202E-2</v>
      </c>
      <c r="BQ38" s="14">
        <v>42425</v>
      </c>
      <c r="BR38" s="13">
        <v>25.940000999999999</v>
      </c>
      <c r="BS38" s="13">
        <f t="shared" si="17"/>
        <v>7.7164351851840456E-4</v>
      </c>
      <c r="BU38" s="14">
        <v>42425</v>
      </c>
      <c r="BV38" s="13">
        <v>10.26</v>
      </c>
      <c r="BW38" s="13">
        <f t="shared" si="18"/>
        <v>3.7411526794742085E-2</v>
      </c>
    </row>
    <row r="39" spans="1:75">
      <c r="A39" s="14">
        <v>42424</v>
      </c>
      <c r="B39" s="13">
        <v>29.360001</v>
      </c>
      <c r="C39" s="13">
        <f t="shared" si="0"/>
        <v>0.1531815456866279</v>
      </c>
      <c r="E39" s="14">
        <v>42424</v>
      </c>
      <c r="F39" s="13">
        <v>6.94</v>
      </c>
      <c r="G39" s="13">
        <f t="shared" si="1"/>
        <v>-4.9315068493150607E-2</v>
      </c>
      <c r="I39" s="14">
        <v>42424</v>
      </c>
      <c r="J39" s="13">
        <v>11.67</v>
      </c>
      <c r="K39" s="13">
        <f t="shared" si="2"/>
        <v>8.5763293310461288E-4</v>
      </c>
      <c r="M39" s="14">
        <v>42424</v>
      </c>
      <c r="N39" s="13">
        <v>1.46</v>
      </c>
      <c r="O39" s="13">
        <f t="shared" si="3"/>
        <v>-2.0134228187919483E-2</v>
      </c>
      <c r="Q39" s="14">
        <v>42424</v>
      </c>
      <c r="R39" s="13">
        <v>44.040000999999997</v>
      </c>
      <c r="S39" s="13">
        <f t="shared" si="4"/>
        <v>3.9905621719273691E-2</v>
      </c>
      <c r="U39" s="14">
        <v>42424</v>
      </c>
      <c r="V39" s="13">
        <v>8.43</v>
      </c>
      <c r="W39" s="13">
        <f t="shared" si="5"/>
        <v>2.6796589524969407E-2</v>
      </c>
      <c r="Y39" s="14">
        <v>42424</v>
      </c>
      <c r="Z39" s="13">
        <v>66.260002</v>
      </c>
      <c r="AA39" s="13">
        <f t="shared" si="6"/>
        <v>1.4080288587712812E-2</v>
      </c>
      <c r="AC39" s="14">
        <v>42424</v>
      </c>
      <c r="AD39" s="13">
        <v>104.959999</v>
      </c>
      <c r="AE39" s="13">
        <f t="shared" si="7"/>
        <v>8.455005602325056E-3</v>
      </c>
      <c r="AG39" s="14">
        <v>42424</v>
      </c>
      <c r="AH39" s="13">
        <v>30.02</v>
      </c>
      <c r="AI39" s="13">
        <f t="shared" si="8"/>
        <v>2.0027036716523173E-3</v>
      </c>
      <c r="AK39" s="14">
        <v>42424</v>
      </c>
      <c r="AL39" s="13">
        <v>35.299999</v>
      </c>
      <c r="AM39" s="13">
        <f t="shared" si="9"/>
        <v>1.5242996836353077E-2</v>
      </c>
      <c r="AO39" s="14">
        <v>42424</v>
      </c>
      <c r="AP39" s="13">
        <v>32.700001</v>
      </c>
      <c r="AQ39" s="13">
        <f t="shared" si="10"/>
        <v>4.6083565163857806E-3</v>
      </c>
      <c r="AS39" s="14">
        <v>42424</v>
      </c>
      <c r="AT39" s="13">
        <v>2.6</v>
      </c>
      <c r="AU39" s="13">
        <f t="shared" si="11"/>
        <v>4.8387096774193589E-2</v>
      </c>
      <c r="AW39" s="14">
        <v>42424</v>
      </c>
      <c r="AX39" s="13">
        <v>0.24</v>
      </c>
      <c r="AY39" s="13">
        <f t="shared" si="12"/>
        <v>-4.0000000000000036E-2</v>
      </c>
      <c r="BA39" s="14">
        <v>42424</v>
      </c>
      <c r="BB39" s="13">
        <v>96.099997999999999</v>
      </c>
      <c r="BC39" s="13">
        <f t="shared" si="13"/>
        <v>1.4890653397599382E-2</v>
      </c>
      <c r="BE39" s="14">
        <v>42424</v>
      </c>
      <c r="BF39" s="13">
        <v>26.081477</v>
      </c>
      <c r="BG39" s="13">
        <f t="shared" si="14"/>
        <v>7.6569088528966331E-3</v>
      </c>
      <c r="BI39" s="14">
        <v>42424</v>
      </c>
      <c r="BJ39" s="13">
        <v>132.800003</v>
      </c>
      <c r="BK39" s="13">
        <f t="shared" si="15"/>
        <v>3.0212161489977969E-3</v>
      </c>
      <c r="BM39" s="14">
        <v>42424</v>
      </c>
      <c r="BN39" s="13">
        <v>10.699992999999999</v>
      </c>
      <c r="BO39" s="13">
        <f t="shared" si="16"/>
        <v>4.9466488159165781E-2</v>
      </c>
      <c r="BQ39" s="14">
        <v>42424</v>
      </c>
      <c r="BR39" s="13">
        <v>25.92</v>
      </c>
      <c r="BS39" s="13">
        <f t="shared" si="17"/>
        <v>-1.9252599894208574E-3</v>
      </c>
      <c r="BU39" s="14">
        <v>42424</v>
      </c>
      <c r="BV39" s="13">
        <v>9.89</v>
      </c>
      <c r="BW39" s="13">
        <f t="shared" si="18"/>
        <v>1.8537590113285242E-2</v>
      </c>
    </row>
    <row r="40" spans="1:75">
      <c r="A40" s="14">
        <v>42423</v>
      </c>
      <c r="B40" s="13">
        <v>25.459999</v>
      </c>
      <c r="C40" s="13">
        <f t="shared" si="0"/>
        <v>-4.5011290322580659E-2</v>
      </c>
      <c r="E40" s="14">
        <v>42423</v>
      </c>
      <c r="F40" s="13">
        <v>7.3</v>
      </c>
      <c r="G40" s="13">
        <f t="shared" si="1"/>
        <v>2.8169014084507067E-2</v>
      </c>
      <c r="I40" s="14">
        <v>42423</v>
      </c>
      <c r="J40" s="13">
        <v>11.66</v>
      </c>
      <c r="K40" s="13">
        <f t="shared" si="2"/>
        <v>-4.2692939244663351E-2</v>
      </c>
      <c r="M40" s="14">
        <v>42423</v>
      </c>
      <c r="N40" s="13">
        <v>1.49</v>
      </c>
      <c r="O40" s="13">
        <f t="shared" si="3"/>
        <v>-1.9736842105263174E-2</v>
      </c>
      <c r="Q40" s="14">
        <v>42423</v>
      </c>
      <c r="R40" s="13">
        <v>42.349997999999999</v>
      </c>
      <c r="S40" s="13">
        <f t="shared" si="4"/>
        <v>-4.8742183288409784E-2</v>
      </c>
      <c r="U40" s="14">
        <v>42423</v>
      </c>
      <c r="V40" s="13">
        <v>8.2100000000000009</v>
      </c>
      <c r="W40" s="13">
        <f t="shared" si="5"/>
        <v>-7.7528089887640386E-2</v>
      </c>
      <c r="Y40" s="14">
        <v>42423</v>
      </c>
      <c r="Z40" s="13">
        <v>65.339995999999999</v>
      </c>
      <c r="AA40" s="13">
        <f t="shared" si="6"/>
        <v>1.0724529372966832E-3</v>
      </c>
      <c r="AC40" s="14">
        <v>42423</v>
      </c>
      <c r="AD40" s="13">
        <v>104.08000199999999</v>
      </c>
      <c r="AE40" s="13">
        <f t="shared" si="7"/>
        <v>-6.396162291169516E-3</v>
      </c>
      <c r="AG40" s="14">
        <v>42423</v>
      </c>
      <c r="AH40" s="13">
        <v>29.959999</v>
      </c>
      <c r="AI40" s="13">
        <f t="shared" si="8"/>
        <v>-2.9950084191350508E-3</v>
      </c>
      <c r="AK40" s="14">
        <v>42423</v>
      </c>
      <c r="AL40" s="13">
        <v>34.770000000000003</v>
      </c>
      <c r="AM40" s="13">
        <f t="shared" si="9"/>
        <v>-6.5714285714284825E-3</v>
      </c>
      <c r="AO40" s="14">
        <v>42423</v>
      </c>
      <c r="AP40" s="13">
        <v>32.549999</v>
      </c>
      <c r="AQ40" s="13">
        <f t="shared" si="10"/>
        <v>2.4551432168712625E-2</v>
      </c>
      <c r="AS40" s="14">
        <v>42423</v>
      </c>
      <c r="AT40" s="13">
        <v>2.48</v>
      </c>
      <c r="AU40" s="13">
        <f t="shared" si="11"/>
        <v>-6.7669172932330879E-2</v>
      </c>
      <c r="AW40" s="14">
        <v>42423</v>
      </c>
      <c r="AX40" s="13">
        <v>0.25</v>
      </c>
      <c r="AY40" s="13">
        <f t="shared" si="12"/>
        <v>-3.8461538461538491E-2</v>
      </c>
      <c r="BA40" s="14">
        <v>42423</v>
      </c>
      <c r="BB40" s="13">
        <v>94.690002000000007</v>
      </c>
      <c r="BC40" s="13">
        <f t="shared" si="13"/>
        <v>-2.2605233978279293E-2</v>
      </c>
      <c r="BE40" s="14">
        <v>42423</v>
      </c>
      <c r="BF40" s="13">
        <v>25.883291</v>
      </c>
      <c r="BG40" s="13">
        <f t="shared" si="14"/>
        <v>-1.9151251558102642E-2</v>
      </c>
      <c r="BI40" s="14">
        <v>42423</v>
      </c>
      <c r="BJ40" s="13">
        <v>132.39999399999999</v>
      </c>
      <c r="BK40" s="13">
        <f t="shared" si="15"/>
        <v>-1.0241533669984848E-2</v>
      </c>
      <c r="BM40" s="14">
        <v>42423</v>
      </c>
      <c r="BN40" s="13">
        <v>10.195650000000001</v>
      </c>
      <c r="BO40" s="13">
        <f t="shared" si="16"/>
        <v>-3.4644170465195093E-2</v>
      </c>
      <c r="BQ40" s="14">
        <v>42423</v>
      </c>
      <c r="BR40" s="13">
        <v>25.969999000000001</v>
      </c>
      <c r="BS40" s="13">
        <f t="shared" si="17"/>
        <v>-6.1232302381641936E-3</v>
      </c>
      <c r="BU40" s="14">
        <v>42423</v>
      </c>
      <c r="BV40" s="13">
        <v>9.7100000000000009</v>
      </c>
      <c r="BW40" s="13">
        <f t="shared" si="18"/>
        <v>-6.4547206165703266E-2</v>
      </c>
    </row>
    <row r="41" spans="1:75">
      <c r="A41" s="14">
        <v>42422</v>
      </c>
      <c r="B41" s="13">
        <v>26.66</v>
      </c>
      <c r="C41" s="13">
        <f t="shared" si="0"/>
        <v>4.8780487804877981E-2</v>
      </c>
      <c r="E41" s="14">
        <v>42422</v>
      </c>
      <c r="F41" s="13">
        <v>7.1</v>
      </c>
      <c r="G41" s="13">
        <f t="shared" si="1"/>
        <v>7.575757575757576E-2</v>
      </c>
      <c r="I41" s="14">
        <v>42422</v>
      </c>
      <c r="J41" s="13">
        <v>12.18</v>
      </c>
      <c r="K41" s="13">
        <f t="shared" si="2"/>
        <v>-5.8004640371229703E-2</v>
      </c>
      <c r="M41" s="14">
        <v>42422</v>
      </c>
      <c r="N41" s="13">
        <v>1.52</v>
      </c>
      <c r="O41" s="13">
        <f t="shared" si="3"/>
        <v>1.3333333333333345E-2</v>
      </c>
      <c r="Q41" s="14">
        <v>42422</v>
      </c>
      <c r="R41" s="13">
        <v>44.52</v>
      </c>
      <c r="S41" s="13">
        <f t="shared" si="4"/>
        <v>1.2278308321964672E-2</v>
      </c>
      <c r="U41" s="14">
        <v>42422</v>
      </c>
      <c r="V41" s="13">
        <v>8.9</v>
      </c>
      <c r="W41" s="13">
        <f t="shared" si="5"/>
        <v>9.6059113300492757E-2</v>
      </c>
      <c r="Y41" s="14">
        <v>42422</v>
      </c>
      <c r="Z41" s="13">
        <v>65.269997000000004</v>
      </c>
      <c r="AA41" s="13">
        <f t="shared" si="6"/>
        <v>8.1865773304473019E-3</v>
      </c>
      <c r="AC41" s="14">
        <v>42422</v>
      </c>
      <c r="AD41" s="13">
        <v>104.75</v>
      </c>
      <c r="AE41" s="13">
        <f t="shared" si="7"/>
        <v>5.6643238992195059E-3</v>
      </c>
      <c r="AG41" s="14">
        <v>42422</v>
      </c>
      <c r="AH41" s="13">
        <v>30.049999</v>
      </c>
      <c r="AI41" s="13">
        <f t="shared" si="8"/>
        <v>1.8989454052221136E-2</v>
      </c>
      <c r="AK41" s="14">
        <v>42422</v>
      </c>
      <c r="AL41" s="13">
        <v>35</v>
      </c>
      <c r="AM41" s="13">
        <f t="shared" si="9"/>
        <v>6.9045458518149777E-3</v>
      </c>
      <c r="AO41" s="14">
        <v>42422</v>
      </c>
      <c r="AP41" s="13">
        <v>31.77</v>
      </c>
      <c r="AQ41" s="13">
        <f t="shared" si="10"/>
        <v>6.335128286347776E-3</v>
      </c>
      <c r="AS41" s="14">
        <v>42422</v>
      </c>
      <c r="AT41" s="13">
        <v>2.66</v>
      </c>
      <c r="AU41" s="13">
        <f t="shared" si="11"/>
        <v>3.7735849056604646E-3</v>
      </c>
      <c r="AW41" s="14">
        <v>42422</v>
      </c>
      <c r="AX41" s="13">
        <v>0.26</v>
      </c>
      <c r="AY41" s="13">
        <f t="shared" si="12"/>
        <v>-3.703703703703707E-2</v>
      </c>
      <c r="BA41" s="14">
        <v>42422</v>
      </c>
      <c r="BB41" s="13">
        <v>96.879997000000003</v>
      </c>
      <c r="BC41" s="13">
        <f t="shared" si="13"/>
        <v>8.7463139447489097E-3</v>
      </c>
      <c r="BE41" s="14">
        <v>42422</v>
      </c>
      <c r="BF41" s="13">
        <v>26.388667000000002</v>
      </c>
      <c r="BG41" s="13">
        <f t="shared" si="14"/>
        <v>3.0131825167226461E-3</v>
      </c>
      <c r="BI41" s="14">
        <v>42422</v>
      </c>
      <c r="BJ41" s="13">
        <v>133.770004</v>
      </c>
      <c r="BK41" s="13">
        <f t="shared" si="15"/>
        <v>5.1848661679460501E-3</v>
      </c>
      <c r="BM41" s="14">
        <v>42422</v>
      </c>
      <c r="BN41" s="13">
        <v>10.561546</v>
      </c>
      <c r="BO41" s="13">
        <f t="shared" si="16"/>
        <v>3.4883805243780305E-2</v>
      </c>
      <c r="BQ41" s="14">
        <v>42422</v>
      </c>
      <c r="BR41" s="13">
        <v>26.129999000000002</v>
      </c>
      <c r="BS41" s="13">
        <f t="shared" si="17"/>
        <v>1.5546016323357991E-2</v>
      </c>
      <c r="BU41" s="14">
        <v>42422</v>
      </c>
      <c r="BV41" s="13">
        <v>10.38</v>
      </c>
      <c r="BW41" s="13">
        <f t="shared" si="18"/>
        <v>4.1123370110331008E-2</v>
      </c>
    </row>
    <row r="42" spans="1:75">
      <c r="A42" s="14">
        <v>42419</v>
      </c>
      <c r="B42" s="13">
        <v>25.42</v>
      </c>
      <c r="C42" s="13">
        <f t="shared" si="0"/>
        <v>-6.2548866301796952E-3</v>
      </c>
      <c r="E42" s="14">
        <v>42419</v>
      </c>
      <c r="F42" s="13">
        <v>6.6</v>
      </c>
      <c r="G42" s="13">
        <f t="shared" si="1"/>
        <v>-2.7982326951399173E-2</v>
      </c>
      <c r="I42" s="14">
        <v>42419</v>
      </c>
      <c r="J42" s="13">
        <v>12.93</v>
      </c>
      <c r="K42" s="13">
        <f t="shared" si="2"/>
        <v>8.8383838383838287E-2</v>
      </c>
      <c r="M42" s="14">
        <v>42419</v>
      </c>
      <c r="N42" s="13">
        <v>1.5</v>
      </c>
      <c r="O42" s="13">
        <f t="shared" si="3"/>
        <v>-0.12280701754385963</v>
      </c>
      <c r="Q42" s="14">
        <v>42419</v>
      </c>
      <c r="R42" s="13">
        <v>43.98</v>
      </c>
      <c r="S42" s="13">
        <f t="shared" si="4"/>
        <v>0</v>
      </c>
      <c r="U42" s="14">
        <v>42419</v>
      </c>
      <c r="V42" s="13">
        <v>8.1199999999999992</v>
      </c>
      <c r="W42" s="13">
        <f t="shared" si="5"/>
        <v>-3.6809815950921638E-3</v>
      </c>
      <c r="Y42" s="14">
        <v>42419</v>
      </c>
      <c r="Z42" s="13">
        <v>64.739998</v>
      </c>
      <c r="AA42" s="13">
        <f t="shared" si="6"/>
        <v>-2.2054366558354924E-2</v>
      </c>
      <c r="AC42" s="14">
        <v>42419</v>
      </c>
      <c r="AD42" s="13">
        <v>104.160004</v>
      </c>
      <c r="AE42" s="13">
        <f t="shared" si="7"/>
        <v>6.4741135660279052E-3</v>
      </c>
      <c r="AG42" s="14">
        <v>42419</v>
      </c>
      <c r="AH42" s="13">
        <v>29.49</v>
      </c>
      <c r="AI42" s="13">
        <f t="shared" si="8"/>
        <v>-2.0304230805558146E-3</v>
      </c>
      <c r="AK42" s="14">
        <v>42419</v>
      </c>
      <c r="AL42" s="13">
        <v>34.759998000000003</v>
      </c>
      <c r="AM42" s="13">
        <f t="shared" si="9"/>
        <v>2.8771223021591542E-4</v>
      </c>
      <c r="AO42" s="14">
        <v>42419</v>
      </c>
      <c r="AP42" s="13">
        <v>31.57</v>
      </c>
      <c r="AQ42" s="13">
        <f t="shared" si="10"/>
        <v>1.024000000000001E-2</v>
      </c>
      <c r="AS42" s="14">
        <v>42419</v>
      </c>
      <c r="AT42" s="13">
        <v>2.65</v>
      </c>
      <c r="AU42" s="13">
        <f t="shared" si="11"/>
        <v>-5.3571428571428541E-2</v>
      </c>
      <c r="AW42" s="14">
        <v>42419</v>
      </c>
      <c r="AX42" s="13">
        <v>0.27</v>
      </c>
      <c r="AY42" s="13">
        <f t="shared" si="12"/>
        <v>-6.8965517241379184E-2</v>
      </c>
      <c r="BA42" s="14">
        <v>42419</v>
      </c>
      <c r="BB42" s="13">
        <v>96.040001000000004</v>
      </c>
      <c r="BC42" s="13">
        <f t="shared" si="13"/>
        <v>-2.2854871746210469E-3</v>
      </c>
      <c r="BE42" s="14">
        <v>42419</v>
      </c>
      <c r="BF42" s="13">
        <v>26.309391999999999</v>
      </c>
      <c r="BG42" s="13">
        <f t="shared" si="14"/>
        <v>4.5402373480655303E-3</v>
      </c>
      <c r="BI42" s="14">
        <v>42419</v>
      </c>
      <c r="BJ42" s="13">
        <v>133.08000200000001</v>
      </c>
      <c r="BK42" s="13">
        <f t="shared" si="15"/>
        <v>4.7565497491103099E-3</v>
      </c>
      <c r="BM42" s="14">
        <v>42419</v>
      </c>
      <c r="BN42" s="13">
        <v>10.205538000000001</v>
      </c>
      <c r="BO42" s="13">
        <f t="shared" si="16"/>
        <v>-1.9011525261981185E-2</v>
      </c>
      <c r="BQ42" s="14">
        <v>42419</v>
      </c>
      <c r="BR42" s="13">
        <v>25.73</v>
      </c>
      <c r="BS42" s="13">
        <f t="shared" si="17"/>
        <v>1.5791551519936917E-2</v>
      </c>
      <c r="BU42" s="14">
        <v>42419</v>
      </c>
      <c r="BV42" s="13">
        <v>9.9700000000000006</v>
      </c>
      <c r="BW42" s="13">
        <f t="shared" si="18"/>
        <v>-1.0020040080160107E-3</v>
      </c>
    </row>
    <row r="43" spans="1:75">
      <c r="A43" s="14">
        <v>42418</v>
      </c>
      <c r="B43" s="13">
        <v>25.58</v>
      </c>
      <c r="C43" s="13">
        <f t="shared" si="0"/>
        <v>-1.0444874274661628E-2</v>
      </c>
      <c r="E43" s="14">
        <v>42418</v>
      </c>
      <c r="F43" s="13">
        <v>6.79</v>
      </c>
      <c r="G43" s="13">
        <f t="shared" si="1"/>
        <v>-1.8786127167630041E-2</v>
      </c>
      <c r="I43" s="14">
        <v>42418</v>
      </c>
      <c r="J43" s="13">
        <v>11.88</v>
      </c>
      <c r="K43" s="13">
        <f t="shared" si="2"/>
        <v>-9.9999999999999343E-3</v>
      </c>
      <c r="M43" s="14">
        <v>42418</v>
      </c>
      <c r="N43" s="13">
        <v>1.71</v>
      </c>
      <c r="O43" s="13">
        <f t="shared" si="3"/>
        <v>0.11038961038961034</v>
      </c>
      <c r="Q43" s="14">
        <v>42418</v>
      </c>
      <c r="R43" s="13">
        <v>43.98</v>
      </c>
      <c r="S43" s="13">
        <f t="shared" si="4"/>
        <v>4.7641734159123393E-2</v>
      </c>
      <c r="U43" s="14">
        <v>42418</v>
      </c>
      <c r="V43" s="13">
        <v>8.15</v>
      </c>
      <c r="W43" s="13">
        <f t="shared" si="5"/>
        <v>5.7068741893644671E-2</v>
      </c>
      <c r="Y43" s="14">
        <v>42418</v>
      </c>
      <c r="Z43" s="13">
        <v>66.199996999999996</v>
      </c>
      <c r="AA43" s="13">
        <f t="shared" si="6"/>
        <v>-1.6783082822424349E-2</v>
      </c>
      <c r="AC43" s="14">
        <v>42418</v>
      </c>
      <c r="AD43" s="13">
        <v>103.489998</v>
      </c>
      <c r="AE43" s="13">
        <f t="shared" si="7"/>
        <v>1.69755919662327E-2</v>
      </c>
      <c r="AG43" s="14">
        <v>42418</v>
      </c>
      <c r="AH43" s="13">
        <v>29.549999</v>
      </c>
      <c r="AI43" s="13">
        <f t="shared" si="8"/>
        <v>-2.699966341544657E-3</v>
      </c>
      <c r="AK43" s="14">
        <v>42418</v>
      </c>
      <c r="AL43" s="13">
        <v>34.75</v>
      </c>
      <c r="AM43" s="13">
        <f t="shared" si="9"/>
        <v>-1.306444229095273E-2</v>
      </c>
      <c r="AO43" s="14">
        <v>42418</v>
      </c>
      <c r="AP43" s="13">
        <v>31.25</v>
      </c>
      <c r="AQ43" s="13">
        <f t="shared" si="10"/>
        <v>-3.2807210374273893E-2</v>
      </c>
      <c r="AS43" s="14">
        <v>42418</v>
      </c>
      <c r="AT43" s="13">
        <v>2.8</v>
      </c>
      <c r="AU43" s="13">
        <f t="shared" si="11"/>
        <v>-2.0979020979020997E-2</v>
      </c>
      <c r="AW43" s="14">
        <v>42418</v>
      </c>
      <c r="AX43" s="13">
        <v>0.28999999999999998</v>
      </c>
      <c r="AY43" s="13">
        <f t="shared" si="12"/>
        <v>-3.3333333333333368E-2</v>
      </c>
      <c r="BA43" s="14">
        <v>42418</v>
      </c>
      <c r="BB43" s="13">
        <v>96.260002</v>
      </c>
      <c r="BC43" s="13">
        <f t="shared" si="13"/>
        <v>-1.8956389554941177E-2</v>
      </c>
      <c r="BE43" s="14">
        <v>42418</v>
      </c>
      <c r="BF43" s="13">
        <v>26.190480999999998</v>
      </c>
      <c r="BG43" s="13">
        <f t="shared" si="14"/>
        <v>-1.1337438665628117E-3</v>
      </c>
      <c r="BI43" s="14">
        <v>42418</v>
      </c>
      <c r="BJ43" s="13">
        <v>132.449997</v>
      </c>
      <c r="BK43" s="13">
        <f t="shared" si="15"/>
        <v>5.0356852503677253E-2</v>
      </c>
      <c r="BM43" s="14">
        <v>42418</v>
      </c>
      <c r="BN43" s="13">
        <v>10.403321</v>
      </c>
      <c r="BO43" s="13">
        <f t="shared" si="16"/>
        <v>4.3650909893461265E-2</v>
      </c>
      <c r="BQ43" s="14">
        <v>42418</v>
      </c>
      <c r="BR43" s="13">
        <v>25.33</v>
      </c>
      <c r="BS43" s="13">
        <f t="shared" si="17"/>
        <v>-3.1483667847304938E-3</v>
      </c>
      <c r="BU43" s="14">
        <v>42418</v>
      </c>
      <c r="BV43" s="13">
        <v>9.98</v>
      </c>
      <c r="BW43" s="13">
        <f t="shared" si="18"/>
        <v>1.4227642276422823E-2</v>
      </c>
    </row>
    <row r="44" spans="1:75">
      <c r="A44" s="14">
        <v>42417</v>
      </c>
      <c r="B44" s="13">
        <v>25.85</v>
      </c>
      <c r="C44" s="13">
        <f t="shared" si="0"/>
        <v>4.107933950865901E-2</v>
      </c>
      <c r="E44" s="14">
        <v>42417</v>
      </c>
      <c r="F44" s="13">
        <v>6.92</v>
      </c>
      <c r="G44" s="13">
        <f t="shared" si="1"/>
        <v>1.9145802650957274E-2</v>
      </c>
      <c r="I44" s="14">
        <v>42417</v>
      </c>
      <c r="J44" s="13">
        <v>12</v>
      </c>
      <c r="K44" s="13">
        <f t="shared" si="2"/>
        <v>8.5972850678732962E-2</v>
      </c>
      <c r="M44" s="14">
        <v>42417</v>
      </c>
      <c r="N44" s="13">
        <v>1.54</v>
      </c>
      <c r="O44" s="13">
        <f t="shared" si="3"/>
        <v>0</v>
      </c>
      <c r="Q44" s="14">
        <v>42417</v>
      </c>
      <c r="R44" s="13">
        <v>41.98</v>
      </c>
      <c r="S44" s="13">
        <f t="shared" si="4"/>
        <v>7.2286024404289842E-2</v>
      </c>
      <c r="U44" s="14">
        <v>42417</v>
      </c>
      <c r="V44" s="13">
        <v>7.71</v>
      </c>
      <c r="W44" s="13">
        <f t="shared" si="5"/>
        <v>-6.2043795620438033E-2</v>
      </c>
      <c r="Y44" s="14">
        <v>42417</v>
      </c>
      <c r="Z44" s="13">
        <v>67.330001999999993</v>
      </c>
      <c r="AA44" s="13">
        <f t="shared" si="6"/>
        <v>4.8427296038192166E-2</v>
      </c>
      <c r="AC44" s="14">
        <v>42417</v>
      </c>
      <c r="AD44" s="13">
        <v>101.762519</v>
      </c>
      <c r="AE44" s="13">
        <f t="shared" si="7"/>
        <v>1.7591877383142324E-3</v>
      </c>
      <c r="AG44" s="14">
        <v>42417</v>
      </c>
      <c r="AH44" s="13">
        <v>29.629999000000002</v>
      </c>
      <c r="AI44" s="13">
        <f t="shared" si="8"/>
        <v>-6.0382424031614262E-3</v>
      </c>
      <c r="AK44" s="14">
        <v>42417</v>
      </c>
      <c r="AL44" s="13">
        <v>35.209999000000003</v>
      </c>
      <c r="AM44" s="13">
        <f t="shared" si="9"/>
        <v>-6.2094552639005455E-3</v>
      </c>
      <c r="AO44" s="14">
        <v>42417</v>
      </c>
      <c r="AP44" s="13">
        <v>32.310001</v>
      </c>
      <c r="AQ44" s="13">
        <f t="shared" si="10"/>
        <v>7.4836607421265812E-3</v>
      </c>
      <c r="AS44" s="14">
        <v>42417</v>
      </c>
      <c r="AT44" s="13">
        <v>2.86</v>
      </c>
      <c r="AU44" s="13">
        <f t="shared" si="11"/>
        <v>3.623188405797105E-2</v>
      </c>
      <c r="AW44" s="14">
        <v>42417</v>
      </c>
      <c r="AX44" s="13">
        <v>0.3</v>
      </c>
      <c r="AY44" s="13">
        <f t="shared" si="12"/>
        <v>0</v>
      </c>
      <c r="BA44" s="14">
        <v>42417</v>
      </c>
      <c r="BB44" s="13">
        <v>98.120002999999997</v>
      </c>
      <c r="BC44" s="13">
        <f t="shared" si="13"/>
        <v>1.5314611085622981E-2</v>
      </c>
      <c r="BE44" s="14">
        <v>42417</v>
      </c>
      <c r="BF44" s="13">
        <v>26.220208</v>
      </c>
      <c r="BG44" s="13">
        <f t="shared" si="14"/>
        <v>2.3993796412043165E-2</v>
      </c>
      <c r="BI44" s="14">
        <v>42417</v>
      </c>
      <c r="BJ44" s="13">
        <v>126.099998</v>
      </c>
      <c r="BK44" s="13">
        <f t="shared" si="15"/>
        <v>2.7374939341289539E-2</v>
      </c>
      <c r="BM44" s="14">
        <v>42417</v>
      </c>
      <c r="BN44" s="13">
        <v>9.9681999999999995</v>
      </c>
      <c r="BO44" s="13">
        <f t="shared" si="16"/>
        <v>2.7522897952262506E-2</v>
      </c>
      <c r="BQ44" s="14">
        <v>42417</v>
      </c>
      <c r="BR44" s="13">
        <v>25.41</v>
      </c>
      <c r="BS44" s="13">
        <f t="shared" si="17"/>
        <v>2.7081649151172262E-2</v>
      </c>
      <c r="BU44" s="14">
        <v>42417</v>
      </c>
      <c r="BV44" s="13">
        <v>9.84</v>
      </c>
      <c r="BW44" s="13">
        <f t="shared" si="18"/>
        <v>-9.0634441087613146E-3</v>
      </c>
    </row>
    <row r="45" spans="1:75">
      <c r="A45" s="14">
        <v>42416</v>
      </c>
      <c r="B45" s="13">
        <v>24.83</v>
      </c>
      <c r="C45" s="13">
        <f t="shared" si="0"/>
        <v>9.3832550932486658E-2</v>
      </c>
      <c r="E45" s="14">
        <v>42416</v>
      </c>
      <c r="F45" s="13">
        <v>6.79</v>
      </c>
      <c r="G45" s="13">
        <f t="shared" si="1"/>
        <v>9.5161290322580624E-2</v>
      </c>
      <c r="I45" s="14">
        <v>42416</v>
      </c>
      <c r="J45" s="13">
        <v>11.05</v>
      </c>
      <c r="K45" s="13">
        <f t="shared" si="2"/>
        <v>2.7906976744186112E-2</v>
      </c>
      <c r="M45" s="14">
        <v>42416</v>
      </c>
      <c r="N45" s="13">
        <v>1.54</v>
      </c>
      <c r="O45" s="13">
        <f t="shared" si="3"/>
        <v>4.7619047619047665E-2</v>
      </c>
      <c r="Q45" s="14">
        <v>42416</v>
      </c>
      <c r="R45" s="13">
        <v>39.150002000000001</v>
      </c>
      <c r="S45" s="13">
        <f t="shared" si="4"/>
        <v>1.5349705807111082E-3</v>
      </c>
      <c r="U45" s="14">
        <v>42416</v>
      </c>
      <c r="V45" s="13">
        <v>8.2200000000000006</v>
      </c>
      <c r="W45" s="13">
        <f t="shared" si="5"/>
        <v>-1.4388489208633001E-2</v>
      </c>
      <c r="Y45" s="14">
        <v>42416</v>
      </c>
      <c r="Z45" s="13">
        <v>64.220000999999996</v>
      </c>
      <c r="AA45" s="13">
        <f t="shared" si="6"/>
        <v>2.9992029831340122E-2</v>
      </c>
      <c r="AC45" s="14">
        <v>42416</v>
      </c>
      <c r="AD45" s="13">
        <v>101.583814</v>
      </c>
      <c r="AE45" s="13">
        <f t="shared" si="7"/>
        <v>4.9106312555576362E-3</v>
      </c>
      <c r="AG45" s="14">
        <v>42416</v>
      </c>
      <c r="AH45" s="13">
        <v>29.809999000000001</v>
      </c>
      <c r="AI45" s="13">
        <f t="shared" si="8"/>
        <v>1.5326906834914644E-2</v>
      </c>
      <c r="AK45" s="14">
        <v>42416</v>
      </c>
      <c r="AL45" s="13">
        <v>35.43</v>
      </c>
      <c r="AM45" s="13">
        <f t="shared" si="9"/>
        <v>3.5662117382698443E-2</v>
      </c>
      <c r="AO45" s="14">
        <v>42416</v>
      </c>
      <c r="AP45" s="13">
        <v>32.07</v>
      </c>
      <c r="AQ45" s="13">
        <f t="shared" si="10"/>
        <v>-1.3230769230769221E-2</v>
      </c>
      <c r="AS45" s="14">
        <v>42416</v>
      </c>
      <c r="AT45" s="13">
        <v>2.76</v>
      </c>
      <c r="AU45" s="13">
        <f t="shared" si="11"/>
        <v>4.1509433962264107E-2</v>
      </c>
      <c r="AW45" s="14">
        <v>42416</v>
      </c>
      <c r="AX45" s="13">
        <v>0.3</v>
      </c>
      <c r="AY45" s="13">
        <f t="shared" si="12"/>
        <v>7.1428571428571286E-2</v>
      </c>
      <c r="BA45" s="14">
        <v>42416</v>
      </c>
      <c r="BB45" s="13">
        <v>96.639999000000003</v>
      </c>
      <c r="BC45" s="13">
        <f t="shared" si="13"/>
        <v>2.81945000147782E-2</v>
      </c>
      <c r="BE45" s="14">
        <v>42416</v>
      </c>
      <c r="BF45" s="13">
        <v>25.605827000000001</v>
      </c>
      <c r="BG45" s="13">
        <f t="shared" si="14"/>
        <v>2.9072023632405318E-2</v>
      </c>
      <c r="BI45" s="14">
        <v>42416</v>
      </c>
      <c r="BJ45" s="13">
        <v>122.739998</v>
      </c>
      <c r="BK45" s="13">
        <f t="shared" si="15"/>
        <v>1.404491891899436E-2</v>
      </c>
      <c r="BM45" s="14">
        <v>42416</v>
      </c>
      <c r="BN45" s="13">
        <v>9.7011950000000002</v>
      </c>
      <c r="BO45" s="13">
        <f t="shared" si="16"/>
        <v>4.1401227048921886E-2</v>
      </c>
      <c r="BQ45" s="14">
        <v>42416</v>
      </c>
      <c r="BR45" s="13">
        <v>24.74</v>
      </c>
      <c r="BS45" s="13">
        <f t="shared" si="17"/>
        <v>2.2314007342396313E-2</v>
      </c>
      <c r="BU45" s="14">
        <v>42416</v>
      </c>
      <c r="BV45" s="13">
        <v>9.93</v>
      </c>
      <c r="BW45" s="13">
        <f t="shared" si="18"/>
        <v>6.7741935483870849E-2</v>
      </c>
    </row>
    <row r="46" spans="1:75">
      <c r="A46" s="14">
        <v>42412</v>
      </c>
      <c r="B46" s="13">
        <v>22.700001</v>
      </c>
      <c r="C46" s="13">
        <f t="shared" si="0"/>
        <v>-4.340493046776233E-2</v>
      </c>
      <c r="E46" s="14">
        <v>42412</v>
      </c>
      <c r="F46" s="13">
        <v>6.2</v>
      </c>
      <c r="G46" s="13">
        <f t="shared" si="1"/>
        <v>5.442176870748304E-2</v>
      </c>
      <c r="I46" s="14">
        <v>42412</v>
      </c>
      <c r="J46" s="13">
        <v>10.75</v>
      </c>
      <c r="K46" s="13">
        <f t="shared" si="2"/>
        <v>3.7348272642389489E-3</v>
      </c>
      <c r="M46" s="14">
        <v>42412</v>
      </c>
      <c r="N46" s="13">
        <v>1.47</v>
      </c>
      <c r="O46" s="13">
        <f t="shared" si="3"/>
        <v>4.2553191489361743E-2</v>
      </c>
      <c r="Q46" s="14">
        <v>42412</v>
      </c>
      <c r="R46" s="13">
        <v>39.090000000000003</v>
      </c>
      <c r="S46" s="13">
        <f t="shared" si="4"/>
        <v>0.10299100177739856</v>
      </c>
      <c r="U46" s="14">
        <v>42412</v>
      </c>
      <c r="V46" s="13">
        <v>8.34</v>
      </c>
      <c r="W46" s="13">
        <f t="shared" si="5"/>
        <v>5.9720457433290949E-2</v>
      </c>
      <c r="Y46" s="14">
        <v>42412</v>
      </c>
      <c r="Z46" s="13">
        <v>62.349997999999999</v>
      </c>
      <c r="AA46" s="13">
        <f t="shared" si="6"/>
        <v>3.0237904824851225E-2</v>
      </c>
      <c r="AC46" s="14">
        <v>42412</v>
      </c>
      <c r="AD46" s="13">
        <v>101.087411</v>
      </c>
      <c r="AE46" s="13">
        <f t="shared" si="7"/>
        <v>1.1799647318912628E-3</v>
      </c>
      <c r="AG46" s="14">
        <v>42412</v>
      </c>
      <c r="AH46" s="13">
        <v>29.360001</v>
      </c>
      <c r="AI46" s="13">
        <f t="shared" si="8"/>
        <v>7.8957091622282212E-3</v>
      </c>
      <c r="AK46" s="14">
        <v>42412</v>
      </c>
      <c r="AL46" s="13">
        <v>34.209999000000003</v>
      </c>
      <c r="AM46" s="13">
        <f t="shared" si="9"/>
        <v>2.6377491980584E-3</v>
      </c>
      <c r="AO46" s="14">
        <v>42412</v>
      </c>
      <c r="AP46" s="13">
        <v>32.5</v>
      </c>
      <c r="AQ46" s="13">
        <f t="shared" si="10"/>
        <v>0</v>
      </c>
      <c r="AS46" s="14">
        <v>42412</v>
      </c>
      <c r="AT46" s="13">
        <v>2.65</v>
      </c>
      <c r="AU46" s="13">
        <f t="shared" si="11"/>
        <v>3.7878787878787069E-3</v>
      </c>
      <c r="AW46" s="14">
        <v>42412</v>
      </c>
      <c r="AX46" s="13">
        <v>0.28000000000000003</v>
      </c>
      <c r="AY46" s="13">
        <f t="shared" si="12"/>
        <v>3.703703703703707E-2</v>
      </c>
      <c r="BA46" s="14">
        <v>42412</v>
      </c>
      <c r="BB46" s="13">
        <v>93.989998</v>
      </c>
      <c r="BC46" s="13">
        <f t="shared" si="13"/>
        <v>3.0949947629134262E-3</v>
      </c>
      <c r="BE46" s="14">
        <v>42412</v>
      </c>
      <c r="BF46" s="13">
        <v>24.882444</v>
      </c>
      <c r="BG46" s="13">
        <f t="shared" si="14"/>
        <v>1.7423048583720978E-2</v>
      </c>
      <c r="BI46" s="14">
        <v>42412</v>
      </c>
      <c r="BJ46" s="13">
        <v>121.040001</v>
      </c>
      <c r="BK46" s="13">
        <f t="shared" si="15"/>
        <v>2.706833308558906E-2</v>
      </c>
      <c r="BM46" s="14">
        <v>42412</v>
      </c>
      <c r="BN46" s="13">
        <v>9.3155210000000004</v>
      </c>
      <c r="BO46" s="13">
        <f t="shared" si="16"/>
        <v>4.4345836605957228E-2</v>
      </c>
      <c r="BQ46" s="14">
        <v>42412</v>
      </c>
      <c r="BR46" s="13">
        <v>24.200001</v>
      </c>
      <c r="BS46" s="13">
        <f t="shared" si="17"/>
        <v>2.1097045523331411E-2</v>
      </c>
      <c r="BU46" s="14">
        <v>42412</v>
      </c>
      <c r="BV46" s="13">
        <v>9.3000000000000007</v>
      </c>
      <c r="BW46" s="13">
        <f t="shared" si="18"/>
        <v>7.8886310904872567E-2</v>
      </c>
    </row>
    <row r="47" spans="1:75">
      <c r="A47" s="14">
        <v>42411</v>
      </c>
      <c r="B47" s="13">
        <v>23.73</v>
      </c>
      <c r="C47" s="13">
        <f t="shared" si="0"/>
        <v>-9.1858451279396552E-3</v>
      </c>
      <c r="E47" s="14">
        <v>42411</v>
      </c>
      <c r="F47" s="13">
        <v>5.88</v>
      </c>
      <c r="G47" s="13">
        <f t="shared" si="1"/>
        <v>-0.10502283105022836</v>
      </c>
      <c r="I47" s="14">
        <v>42411</v>
      </c>
      <c r="J47" s="13">
        <v>10.71</v>
      </c>
      <c r="K47" s="13">
        <f t="shared" si="2"/>
        <v>-3.7735849056603765E-2</v>
      </c>
      <c r="M47" s="14">
        <v>42411</v>
      </c>
      <c r="N47" s="13">
        <v>1.41</v>
      </c>
      <c r="O47" s="13">
        <f t="shared" si="3"/>
        <v>4.4444444444444314E-2</v>
      </c>
      <c r="Q47" s="14">
        <v>42411</v>
      </c>
      <c r="R47" s="13">
        <v>35.439999</v>
      </c>
      <c r="S47" s="13">
        <f t="shared" si="4"/>
        <v>-9.8677543234994919E-2</v>
      </c>
      <c r="U47" s="14">
        <v>42411</v>
      </c>
      <c r="V47" s="13">
        <v>7.87</v>
      </c>
      <c r="W47" s="13">
        <f t="shared" si="5"/>
        <v>-7.6291079812206508E-2</v>
      </c>
      <c r="Y47" s="14">
        <v>42411</v>
      </c>
      <c r="Z47" s="13">
        <v>60.52</v>
      </c>
      <c r="AA47" s="13">
        <f t="shared" si="6"/>
        <v>-3.1525075003198011E-2</v>
      </c>
      <c r="AC47" s="14">
        <v>42411</v>
      </c>
      <c r="AD47" s="13">
        <v>100.968272</v>
      </c>
      <c r="AE47" s="13">
        <f t="shared" si="7"/>
        <v>-2.9495615470330049E-4</v>
      </c>
      <c r="AG47" s="14">
        <v>42411</v>
      </c>
      <c r="AH47" s="13">
        <v>29.129999000000002</v>
      </c>
      <c r="AI47" s="13">
        <f t="shared" si="8"/>
        <v>-1.2207561885384771E-2</v>
      </c>
      <c r="AK47" s="14">
        <v>42411</v>
      </c>
      <c r="AL47" s="13">
        <v>34.119999</v>
      </c>
      <c r="AM47" s="13">
        <f t="shared" si="9"/>
        <v>-1.4727172546139981E-2</v>
      </c>
      <c r="AO47" s="14">
        <v>42411</v>
      </c>
      <c r="AP47" s="13">
        <v>32.5</v>
      </c>
      <c r="AQ47" s="13">
        <f t="shared" si="10"/>
        <v>-4.1580654674137324E-2</v>
      </c>
      <c r="AS47" s="14">
        <v>42411</v>
      </c>
      <c r="AT47" s="13">
        <v>2.64</v>
      </c>
      <c r="AU47" s="13">
        <f t="shared" si="11"/>
        <v>-8.3333333333333259E-2</v>
      </c>
      <c r="AW47" s="14">
        <v>42411</v>
      </c>
      <c r="AX47" s="13">
        <v>0.27</v>
      </c>
      <c r="AY47" s="13">
        <f t="shared" si="12"/>
        <v>-3.571428571428574E-2</v>
      </c>
      <c r="BA47" s="14">
        <v>42411</v>
      </c>
      <c r="BB47" s="13">
        <v>93.699996999999996</v>
      </c>
      <c r="BC47" s="13">
        <f t="shared" si="13"/>
        <v>-6.0464624815889977E-3</v>
      </c>
      <c r="BE47" s="14">
        <v>42411</v>
      </c>
      <c r="BF47" s="13">
        <v>24.456340000000001</v>
      </c>
      <c r="BG47" s="13">
        <f t="shared" si="14"/>
        <v>9.6401619205232048E-2</v>
      </c>
      <c r="BI47" s="14">
        <v>42411</v>
      </c>
      <c r="BJ47" s="13">
        <v>117.849998</v>
      </c>
      <c r="BK47" s="13">
        <f t="shared" si="15"/>
        <v>-1.9469206764802346E-2</v>
      </c>
      <c r="BM47" s="14">
        <v>42411</v>
      </c>
      <c r="BN47" s="13">
        <v>8.9199579999999994</v>
      </c>
      <c r="BO47" s="13">
        <f t="shared" si="16"/>
        <v>-2.8017103056715429E-2</v>
      </c>
      <c r="BQ47" s="14">
        <v>42411</v>
      </c>
      <c r="BR47" s="13">
        <v>23.700001</v>
      </c>
      <c r="BS47" s="13">
        <f t="shared" si="17"/>
        <v>1.1523730260350005E-2</v>
      </c>
      <c r="BU47" s="14">
        <v>42411</v>
      </c>
      <c r="BV47" s="13">
        <v>8.6199999999999992</v>
      </c>
      <c r="BW47" s="13">
        <f t="shared" si="18"/>
        <v>-2.9279279279279452E-2</v>
      </c>
    </row>
    <row r="48" spans="1:75">
      <c r="A48" s="14">
        <v>42410</v>
      </c>
      <c r="B48" s="13">
        <v>23.950001</v>
      </c>
      <c r="C48" s="13">
        <f t="shared" si="0"/>
        <v>-1.6022966310599816E-2</v>
      </c>
      <c r="E48" s="14">
        <v>42410</v>
      </c>
      <c r="F48" s="13">
        <v>6.57</v>
      </c>
      <c r="G48" s="13">
        <f t="shared" si="1"/>
        <v>-4.545454545454449E-3</v>
      </c>
      <c r="I48" s="14">
        <v>42410</v>
      </c>
      <c r="J48" s="13">
        <v>11.13</v>
      </c>
      <c r="K48" s="13">
        <f t="shared" si="2"/>
        <v>2.8650646950092468E-2</v>
      </c>
      <c r="M48" s="14">
        <v>42410</v>
      </c>
      <c r="N48" s="13">
        <v>1.35</v>
      </c>
      <c r="O48" s="13">
        <f t="shared" si="3"/>
        <v>2.2727272727272745E-2</v>
      </c>
      <c r="Q48" s="14">
        <v>42410</v>
      </c>
      <c r="R48" s="13">
        <v>39.32</v>
      </c>
      <c r="S48" s="13">
        <f t="shared" si="4"/>
        <v>-9.0725806451612753E-3</v>
      </c>
      <c r="U48" s="14">
        <v>42410</v>
      </c>
      <c r="V48" s="13">
        <v>8.52</v>
      </c>
      <c r="W48" s="13">
        <f t="shared" si="5"/>
        <v>-1.3888888888889003E-2</v>
      </c>
      <c r="Y48" s="14">
        <v>42410</v>
      </c>
      <c r="Z48" s="13">
        <v>62.490001999999997</v>
      </c>
      <c r="AA48" s="13">
        <f t="shared" si="6"/>
        <v>-8.2525950881637243E-3</v>
      </c>
      <c r="AC48" s="14">
        <v>42410</v>
      </c>
      <c r="AD48" s="13">
        <v>100.998062</v>
      </c>
      <c r="AE48" s="13">
        <f t="shared" si="7"/>
        <v>-2.3536213786642542E-3</v>
      </c>
      <c r="AG48" s="14">
        <v>42410</v>
      </c>
      <c r="AH48" s="13">
        <v>29.49</v>
      </c>
      <c r="AI48" s="13">
        <f t="shared" si="8"/>
        <v>1.340206185567E-2</v>
      </c>
      <c r="AK48" s="14">
        <v>42410</v>
      </c>
      <c r="AL48" s="13">
        <v>34.630001</v>
      </c>
      <c r="AM48" s="13">
        <f t="shared" si="9"/>
        <v>8.6713877844734753E-4</v>
      </c>
      <c r="AO48" s="14">
        <v>42410</v>
      </c>
      <c r="AP48" s="13">
        <v>33.909999999999997</v>
      </c>
      <c r="AQ48" s="13">
        <f t="shared" si="10"/>
        <v>-2.697268447475959E-2</v>
      </c>
      <c r="AS48" s="14">
        <v>42410</v>
      </c>
      <c r="AT48" s="13">
        <v>2.88</v>
      </c>
      <c r="AU48" s="13">
        <f t="shared" si="11"/>
        <v>1.0526315789473615E-2</v>
      </c>
      <c r="AW48" s="14">
        <v>42410</v>
      </c>
      <c r="AX48" s="13">
        <v>0.28000000000000003</v>
      </c>
      <c r="AY48" s="13">
        <f t="shared" si="12"/>
        <v>0</v>
      </c>
      <c r="BA48" s="14">
        <v>42410</v>
      </c>
      <c r="BB48" s="13">
        <v>94.269997000000004</v>
      </c>
      <c r="BC48" s="13">
        <f t="shared" si="13"/>
        <v>-7.5797559233551758E-3</v>
      </c>
      <c r="BE48" s="14">
        <v>42410</v>
      </c>
      <c r="BF48" s="13">
        <v>22.306004999999999</v>
      </c>
      <c r="BG48" s="13">
        <f t="shared" si="14"/>
        <v>-6.1810038665636316E-3</v>
      </c>
      <c r="BI48" s="14">
        <v>42410</v>
      </c>
      <c r="BJ48" s="13">
        <v>120.19000200000001</v>
      </c>
      <c r="BK48" s="13">
        <f t="shared" si="15"/>
        <v>-3.1272652534859245E-2</v>
      </c>
      <c r="BM48" s="14">
        <v>42410</v>
      </c>
      <c r="BN48" s="13">
        <v>9.177073</v>
      </c>
      <c r="BO48" s="13">
        <f t="shared" si="16"/>
        <v>9.7932773632601125E-3</v>
      </c>
      <c r="BQ48" s="14">
        <v>42410</v>
      </c>
      <c r="BR48" s="13">
        <v>23.43</v>
      </c>
      <c r="BS48" s="13">
        <f t="shared" si="17"/>
        <v>5.5794422995468817E-3</v>
      </c>
      <c r="BU48" s="14">
        <v>42410</v>
      </c>
      <c r="BV48" s="13">
        <v>8.8800000000000008</v>
      </c>
      <c r="BW48" s="13">
        <f t="shared" si="18"/>
        <v>3.0162412993039626E-2</v>
      </c>
    </row>
    <row r="49" spans="1:75">
      <c r="A49" s="14">
        <v>42409</v>
      </c>
      <c r="B49" s="13">
        <v>24.34</v>
      </c>
      <c r="C49" s="13">
        <f t="shared" si="0"/>
        <v>-8.4273890142964575E-2</v>
      </c>
      <c r="E49" s="14">
        <v>42409</v>
      </c>
      <c r="F49" s="13">
        <v>6.6</v>
      </c>
      <c r="G49" s="13">
        <f t="shared" si="1"/>
        <v>-0.12466843501326265</v>
      </c>
      <c r="I49" s="14">
        <v>42409</v>
      </c>
      <c r="J49" s="13">
        <v>10.82</v>
      </c>
      <c r="K49" s="13">
        <f t="shared" si="2"/>
        <v>-7.283633247643527E-2</v>
      </c>
      <c r="M49" s="14">
        <v>42409</v>
      </c>
      <c r="N49" s="13">
        <v>1.32</v>
      </c>
      <c r="O49" s="13">
        <f t="shared" si="3"/>
        <v>-8.9655172413793033E-2</v>
      </c>
      <c r="Q49" s="14">
        <v>42409</v>
      </c>
      <c r="R49" s="13">
        <v>39.68</v>
      </c>
      <c r="S49" s="13">
        <f t="shared" si="4"/>
        <v>-4.9580838323353298E-2</v>
      </c>
      <c r="U49" s="14">
        <v>42409</v>
      </c>
      <c r="V49" s="13">
        <v>8.64</v>
      </c>
      <c r="W49" s="13">
        <f t="shared" si="5"/>
        <v>-4.1065482796892254E-2</v>
      </c>
      <c r="Y49" s="14">
        <v>42409</v>
      </c>
      <c r="Z49" s="13">
        <v>63.009998000000003</v>
      </c>
      <c r="AA49" s="13">
        <f t="shared" si="6"/>
        <v>-3.2698818432588553E-2</v>
      </c>
      <c r="AC49" s="14">
        <v>42409</v>
      </c>
      <c r="AD49" s="13">
        <v>101.236334</v>
      </c>
      <c r="AE49" s="13">
        <f t="shared" si="7"/>
        <v>-2.9409639844385174E-4</v>
      </c>
      <c r="AG49" s="14">
        <v>42409</v>
      </c>
      <c r="AH49" s="13">
        <v>29.1</v>
      </c>
      <c r="AI49" s="13">
        <f t="shared" si="8"/>
        <v>1.8907598701246458E-2</v>
      </c>
      <c r="AK49" s="14">
        <v>42409</v>
      </c>
      <c r="AL49" s="13">
        <v>34.599997999999999</v>
      </c>
      <c r="AM49" s="13">
        <f t="shared" si="9"/>
        <v>-1.0863407661520798E-2</v>
      </c>
      <c r="AO49" s="14">
        <v>42409</v>
      </c>
      <c r="AP49" s="13">
        <v>34.849997999999999</v>
      </c>
      <c r="AQ49" s="13">
        <f t="shared" si="10"/>
        <v>-1.3865365025467006E-2</v>
      </c>
      <c r="AS49" s="14">
        <v>42409</v>
      </c>
      <c r="AT49" s="13">
        <v>2.85</v>
      </c>
      <c r="AU49" s="13">
        <f t="shared" si="11"/>
        <v>-4.9999999999999968E-2</v>
      </c>
      <c r="AW49" s="14">
        <v>42409</v>
      </c>
      <c r="AX49" s="13">
        <v>0.28000000000000003</v>
      </c>
      <c r="AY49" s="13">
        <f t="shared" si="12"/>
        <v>-6.6666666666666541E-2</v>
      </c>
      <c r="BA49" s="14">
        <v>42409</v>
      </c>
      <c r="BB49" s="13">
        <v>94.989998</v>
      </c>
      <c r="BC49" s="13">
        <f t="shared" si="13"/>
        <v>-2.1054625385651641E-4</v>
      </c>
      <c r="BE49" s="14">
        <v>42409</v>
      </c>
      <c r="BF49" s="13">
        <v>22.444735999999999</v>
      </c>
      <c r="BG49" s="13">
        <f t="shared" si="14"/>
        <v>-1.221109805437409E-2</v>
      </c>
      <c r="BI49" s="14">
        <v>42409</v>
      </c>
      <c r="BJ49" s="13">
        <v>124.07</v>
      </c>
      <c r="BK49" s="13">
        <f t="shared" si="15"/>
        <v>-2.2917017886666797E-2</v>
      </c>
      <c r="BM49" s="14">
        <v>42409</v>
      </c>
      <c r="BN49" s="13">
        <v>9.0880709999999993</v>
      </c>
      <c r="BO49" s="13">
        <f t="shared" si="16"/>
        <v>-1.9210291304570852E-2</v>
      </c>
      <c r="BQ49" s="14">
        <v>42409</v>
      </c>
      <c r="BR49" s="13">
        <v>23.299999</v>
      </c>
      <c r="BS49" s="13">
        <f t="shared" si="17"/>
        <v>2.5817125645439436E-3</v>
      </c>
      <c r="BU49" s="14">
        <v>42409</v>
      </c>
      <c r="BV49" s="13">
        <v>8.6199999999999992</v>
      </c>
      <c r="BW49" s="13">
        <f t="shared" si="18"/>
        <v>2.9868578255675033E-2</v>
      </c>
    </row>
    <row r="50" spans="1:75">
      <c r="A50" s="14">
        <v>42408</v>
      </c>
      <c r="B50" s="13">
        <v>26.58</v>
      </c>
      <c r="C50" s="13">
        <f t="shared" si="0"/>
        <v>-3.2751091703056845E-2</v>
      </c>
      <c r="E50" s="14">
        <v>42408</v>
      </c>
      <c r="F50" s="13">
        <v>7.54</v>
      </c>
      <c r="G50" s="13">
        <f t="shared" si="1"/>
        <v>-6.2189054726368057E-2</v>
      </c>
      <c r="I50" s="14">
        <v>42408</v>
      </c>
      <c r="J50" s="13">
        <v>11.67</v>
      </c>
      <c r="K50" s="13">
        <f t="shared" si="2"/>
        <v>-3.7922506183017381E-2</v>
      </c>
      <c r="M50" s="14">
        <v>42408</v>
      </c>
      <c r="N50" s="13">
        <v>1.45</v>
      </c>
      <c r="O50" s="13">
        <f t="shared" si="3"/>
        <v>-0.12121212121212119</v>
      </c>
      <c r="Q50" s="14">
        <v>42408</v>
      </c>
      <c r="R50" s="13">
        <v>41.75</v>
      </c>
      <c r="S50" s="13">
        <f t="shared" si="4"/>
        <v>-6.9326815217859605E-2</v>
      </c>
      <c r="U50" s="14">
        <v>42408</v>
      </c>
      <c r="V50" s="13">
        <v>9.01</v>
      </c>
      <c r="W50" s="13">
        <f t="shared" si="5"/>
        <v>-0.16029822926374657</v>
      </c>
      <c r="Y50" s="14">
        <v>42408</v>
      </c>
      <c r="Z50" s="13">
        <v>65.139999000000003</v>
      </c>
      <c r="AA50" s="13">
        <f t="shared" si="6"/>
        <v>-6.2464073296024374E-2</v>
      </c>
      <c r="AC50" s="14">
        <v>42408</v>
      </c>
      <c r="AD50" s="13">
        <v>101.266116</v>
      </c>
      <c r="AE50" s="13">
        <f t="shared" si="7"/>
        <v>1.4521569363467353E-2</v>
      </c>
      <c r="AG50" s="14">
        <v>42408</v>
      </c>
      <c r="AH50" s="13">
        <v>28.559999000000001</v>
      </c>
      <c r="AI50" s="13">
        <f t="shared" si="8"/>
        <v>-1.6190216459172613E-2</v>
      </c>
      <c r="AK50" s="14">
        <v>42408</v>
      </c>
      <c r="AL50" s="13">
        <v>34.979999999999997</v>
      </c>
      <c r="AM50" s="13">
        <f t="shared" si="9"/>
        <v>-3.1561434982321099E-2</v>
      </c>
      <c r="AO50" s="14">
        <v>42408</v>
      </c>
      <c r="AP50" s="13">
        <v>35.340000000000003</v>
      </c>
      <c r="AQ50" s="13">
        <f t="shared" si="10"/>
        <v>-3.098439728586791E-2</v>
      </c>
      <c r="AS50" s="14">
        <v>42408</v>
      </c>
      <c r="AT50" s="13">
        <v>3</v>
      </c>
      <c r="AU50" s="13">
        <f t="shared" si="11"/>
        <v>1.3513513513513526E-2</v>
      </c>
      <c r="AW50" s="14">
        <v>42408</v>
      </c>
      <c r="AX50" s="13">
        <v>0.3</v>
      </c>
      <c r="AY50" s="13">
        <f t="shared" si="12"/>
        <v>3.4482758620689689E-2</v>
      </c>
      <c r="BA50" s="14">
        <v>42408</v>
      </c>
      <c r="BB50" s="13">
        <v>95.010002</v>
      </c>
      <c r="BC50" s="13">
        <f t="shared" si="13"/>
        <v>1.052972805349054E-2</v>
      </c>
      <c r="BE50" s="14">
        <v>42408</v>
      </c>
      <c r="BF50" s="13">
        <v>22.722199</v>
      </c>
      <c r="BG50" s="13">
        <f t="shared" si="14"/>
        <v>1.7475099041946835E-3</v>
      </c>
      <c r="BI50" s="14">
        <v>42408</v>
      </c>
      <c r="BJ50" s="13">
        <v>126.980003</v>
      </c>
      <c r="BK50" s="13">
        <f t="shared" si="15"/>
        <v>-2.2786672388779771E-3</v>
      </c>
      <c r="BM50" s="14">
        <v>42408</v>
      </c>
      <c r="BN50" s="13">
        <v>9.2660750000000007</v>
      </c>
      <c r="BO50" s="13">
        <f t="shared" si="16"/>
        <v>-5.449044018593302E-2</v>
      </c>
      <c r="BQ50" s="14">
        <v>42408</v>
      </c>
      <c r="BR50" s="13">
        <v>23.24</v>
      </c>
      <c r="BS50" s="13">
        <f t="shared" si="17"/>
        <v>-3.0859049207673142E-2</v>
      </c>
      <c r="BU50" s="14">
        <v>42408</v>
      </c>
      <c r="BV50" s="13">
        <v>8.3699999999999992</v>
      </c>
      <c r="BW50" s="13">
        <f t="shared" si="18"/>
        <v>-3.0127462340672252E-2</v>
      </c>
    </row>
    <row r="51" spans="1:75">
      <c r="A51" s="14">
        <v>42405</v>
      </c>
      <c r="B51" s="13">
        <v>27.48</v>
      </c>
      <c r="C51" s="13">
        <f t="shared" si="0"/>
        <v>-3.137120086812821E-2</v>
      </c>
      <c r="E51" s="14">
        <v>42405</v>
      </c>
      <c r="F51" s="13">
        <v>8.0399999999999991</v>
      </c>
      <c r="G51" s="13">
        <f t="shared" si="1"/>
        <v>-4.8182786788208837E-2</v>
      </c>
      <c r="I51" s="14">
        <v>42405</v>
      </c>
      <c r="J51" s="13">
        <v>12.13</v>
      </c>
      <c r="K51" s="13">
        <f t="shared" si="2"/>
        <v>-3.7301587301587211E-2</v>
      </c>
      <c r="M51" s="14">
        <v>42405</v>
      </c>
      <c r="N51" s="13">
        <v>1.65</v>
      </c>
      <c r="O51" s="13">
        <f t="shared" si="3"/>
        <v>-4.6242774566474028E-2</v>
      </c>
      <c r="Q51" s="14">
        <v>42405</v>
      </c>
      <c r="R51" s="13">
        <v>44.860000999999997</v>
      </c>
      <c r="S51" s="13">
        <f t="shared" si="4"/>
        <v>-2.3508881661055397E-2</v>
      </c>
      <c r="U51" s="14">
        <v>42405</v>
      </c>
      <c r="V51" s="13">
        <v>10.73</v>
      </c>
      <c r="W51" s="13">
        <f t="shared" si="5"/>
        <v>3.7418147801684684E-3</v>
      </c>
      <c r="Y51" s="14">
        <v>42405</v>
      </c>
      <c r="Z51" s="13">
        <v>69.480002999999996</v>
      </c>
      <c r="AA51" s="13">
        <f t="shared" si="6"/>
        <v>9.8837204992562652E-3</v>
      </c>
      <c r="AC51" s="14">
        <v>42405</v>
      </c>
      <c r="AD51" s="13">
        <v>99.816621999999995</v>
      </c>
      <c r="AE51" s="13">
        <f t="shared" si="7"/>
        <v>-3.233879626395305E-2</v>
      </c>
      <c r="AG51" s="14">
        <v>42405</v>
      </c>
      <c r="AH51" s="13">
        <v>29.030000999999999</v>
      </c>
      <c r="AI51" s="13">
        <f t="shared" si="8"/>
        <v>1.0345172413792625E-3</v>
      </c>
      <c r="AK51" s="14">
        <v>42405</v>
      </c>
      <c r="AL51" s="13">
        <v>36.119999</v>
      </c>
      <c r="AM51" s="13">
        <f t="shared" si="9"/>
        <v>1.1085642401017499E-3</v>
      </c>
      <c r="AO51" s="14">
        <v>42405</v>
      </c>
      <c r="AP51" s="13">
        <v>36.470001000000003</v>
      </c>
      <c r="AQ51" s="13">
        <f t="shared" si="10"/>
        <v>-4.6396835327424443E-3</v>
      </c>
      <c r="AS51" s="14">
        <v>42405</v>
      </c>
      <c r="AT51" s="13">
        <v>2.96</v>
      </c>
      <c r="AU51" s="13">
        <f t="shared" si="11"/>
        <v>-4.2071197411003201E-2</v>
      </c>
      <c r="AW51" s="14">
        <v>42405</v>
      </c>
      <c r="AX51" s="13">
        <v>0.28999999999999998</v>
      </c>
      <c r="AY51" s="13">
        <f t="shared" si="12"/>
        <v>0</v>
      </c>
      <c r="BA51" s="14">
        <v>42405</v>
      </c>
      <c r="BB51" s="13">
        <v>94.019997000000004</v>
      </c>
      <c r="BC51" s="13">
        <f t="shared" si="13"/>
        <v>-2.6708085439090753E-2</v>
      </c>
      <c r="BE51" s="14">
        <v>42405</v>
      </c>
      <c r="BF51" s="13">
        <v>22.682561</v>
      </c>
      <c r="BG51" s="13">
        <f t="shared" si="14"/>
        <v>-2.7612640157155671E-2</v>
      </c>
      <c r="BI51" s="14">
        <v>42405</v>
      </c>
      <c r="BJ51" s="13">
        <v>127.270009</v>
      </c>
      <c r="BK51" s="13">
        <f t="shared" si="15"/>
        <v>7.207257114938987E-3</v>
      </c>
      <c r="BM51" s="14">
        <v>42405</v>
      </c>
      <c r="BN51" s="13">
        <v>9.8000860000000003</v>
      </c>
      <c r="BO51" s="13">
        <f t="shared" si="16"/>
        <v>5.0710517463468706E-3</v>
      </c>
      <c r="BQ51" s="14">
        <v>42405</v>
      </c>
      <c r="BR51" s="13">
        <v>23.98</v>
      </c>
      <c r="BS51" s="13">
        <f t="shared" si="17"/>
        <v>4.1722988807796937E-4</v>
      </c>
      <c r="BU51" s="14">
        <v>42405</v>
      </c>
      <c r="BV51" s="13">
        <v>8.6300000000000008</v>
      </c>
      <c r="BW51" s="13">
        <f t="shared" si="18"/>
        <v>-3.0337078651685345E-2</v>
      </c>
    </row>
    <row r="52" spans="1:75">
      <c r="A52" s="14">
        <v>42404</v>
      </c>
      <c r="B52" s="13">
        <v>28.370000999999998</v>
      </c>
      <c r="C52" s="13">
        <f t="shared" si="0"/>
        <v>4.1100954128440309E-2</v>
      </c>
      <c r="E52" s="14">
        <v>42404</v>
      </c>
      <c r="F52" s="13">
        <v>8.4469999999999992</v>
      </c>
      <c r="G52" s="13">
        <f t="shared" si="1"/>
        <v>5.0058202586770448E-2</v>
      </c>
      <c r="I52" s="14">
        <v>42404</v>
      </c>
      <c r="J52" s="13">
        <v>12.6</v>
      </c>
      <c r="K52" s="13">
        <f t="shared" si="2"/>
        <v>4.5643153526970862E-2</v>
      </c>
      <c r="M52" s="14">
        <v>42404</v>
      </c>
      <c r="N52" s="13">
        <v>1.73</v>
      </c>
      <c r="O52" s="13">
        <f t="shared" si="3"/>
        <v>4.2168674698795219E-2</v>
      </c>
      <c r="Q52" s="14">
        <v>42404</v>
      </c>
      <c r="R52" s="13">
        <v>45.939999</v>
      </c>
      <c r="S52" s="13">
        <f t="shared" si="4"/>
        <v>7.0862397628792637E-2</v>
      </c>
      <c r="U52" s="14">
        <v>42404</v>
      </c>
      <c r="V52" s="13">
        <v>10.69</v>
      </c>
      <c r="W52" s="13">
        <f t="shared" si="5"/>
        <v>8.4905660377358368E-3</v>
      </c>
      <c r="Y52" s="14">
        <v>42404</v>
      </c>
      <c r="Z52" s="13">
        <v>68.800003000000004</v>
      </c>
      <c r="AA52" s="13">
        <f t="shared" si="6"/>
        <v>7.0258050351289618E-3</v>
      </c>
      <c r="AC52" s="14">
        <v>42404</v>
      </c>
      <c r="AD52" s="13">
        <v>103.15244800000001</v>
      </c>
      <c r="AE52" s="13">
        <f t="shared" si="7"/>
        <v>-2.3045685561002573E-3</v>
      </c>
      <c r="AG52" s="14">
        <v>42404</v>
      </c>
      <c r="AH52" s="13">
        <v>29</v>
      </c>
      <c r="AI52" s="13">
        <f t="shared" si="8"/>
        <v>-2.2581732389619202E-2</v>
      </c>
      <c r="AK52" s="14">
        <v>42404</v>
      </c>
      <c r="AL52" s="13">
        <v>36.080002</v>
      </c>
      <c r="AM52" s="13">
        <f t="shared" si="9"/>
        <v>-1.0422298695071358E-2</v>
      </c>
      <c r="AO52" s="14">
        <v>42404</v>
      </c>
      <c r="AP52" s="13">
        <v>36.639999000000003</v>
      </c>
      <c r="AQ52" s="13">
        <f t="shared" si="10"/>
        <v>-3.2643908196077691E-3</v>
      </c>
      <c r="AS52" s="14">
        <v>42404</v>
      </c>
      <c r="AT52" s="13">
        <v>3.09</v>
      </c>
      <c r="AU52" s="13">
        <f t="shared" si="11"/>
        <v>2.9999999999999954E-2</v>
      </c>
      <c r="AW52" s="14">
        <v>42404</v>
      </c>
      <c r="AX52" s="13">
        <v>0.28999999999999998</v>
      </c>
      <c r="AY52" s="13">
        <f t="shared" si="12"/>
        <v>0</v>
      </c>
      <c r="BA52" s="14">
        <v>42404</v>
      </c>
      <c r="BB52" s="13">
        <v>96.599997999999999</v>
      </c>
      <c r="BC52" s="13">
        <f t="shared" si="13"/>
        <v>8.0350306998327545E-3</v>
      </c>
      <c r="BE52" s="14">
        <v>42404</v>
      </c>
      <c r="BF52" s="13">
        <v>23.326671999999999</v>
      </c>
      <c r="BG52" s="13">
        <f t="shared" si="14"/>
        <v>1.9047638602278733E-2</v>
      </c>
      <c r="BI52" s="14">
        <v>42404</v>
      </c>
      <c r="BJ52" s="13">
        <v>126.35930500000001</v>
      </c>
      <c r="BK52" s="13">
        <f t="shared" si="15"/>
        <v>2.3492622012092419E-2</v>
      </c>
      <c r="BM52" s="14">
        <v>42404</v>
      </c>
      <c r="BN52" s="13">
        <v>9.7506400000000006</v>
      </c>
      <c r="BO52" s="13">
        <f t="shared" si="16"/>
        <v>2.1761676057000842E-2</v>
      </c>
      <c r="BQ52" s="14">
        <v>42404</v>
      </c>
      <c r="BR52" s="13">
        <v>23.969999000000001</v>
      </c>
      <c r="BS52" s="13">
        <f t="shared" si="17"/>
        <v>-3.3264034647152497E-3</v>
      </c>
      <c r="BU52" s="14">
        <v>42404</v>
      </c>
      <c r="BV52" s="13">
        <v>8.9</v>
      </c>
      <c r="BW52" s="13">
        <f t="shared" si="18"/>
        <v>5.5753262158956186E-2</v>
      </c>
    </row>
    <row r="53" spans="1:75">
      <c r="A53" s="14">
        <v>42403</v>
      </c>
      <c r="B53" s="13">
        <v>27.25</v>
      </c>
      <c r="C53" s="13">
        <f t="shared" si="0"/>
        <v>-1.7664023071377016E-2</v>
      </c>
      <c r="E53" s="14">
        <v>42403</v>
      </c>
      <c r="F53" s="13">
        <v>8.0443160000000002</v>
      </c>
      <c r="G53" s="13">
        <f t="shared" si="1"/>
        <v>2.2619157338472508E-2</v>
      </c>
      <c r="I53" s="14">
        <v>42403</v>
      </c>
      <c r="J53" s="13">
        <v>12.05</v>
      </c>
      <c r="K53" s="13">
        <f t="shared" si="2"/>
        <v>-3.9230721207638292E-2</v>
      </c>
      <c r="M53" s="14">
        <v>42403</v>
      </c>
      <c r="N53" s="13">
        <v>1.66</v>
      </c>
      <c r="O53" s="13">
        <f t="shared" si="3"/>
        <v>3.7499999999999895E-2</v>
      </c>
      <c r="Q53" s="14">
        <v>42403</v>
      </c>
      <c r="R53" s="13">
        <v>42.900002000000001</v>
      </c>
      <c r="S53" s="13">
        <f t="shared" si="4"/>
        <v>5.7953219678254515E-2</v>
      </c>
      <c r="U53" s="14">
        <v>42403</v>
      </c>
      <c r="V53" s="13">
        <v>10.6</v>
      </c>
      <c r="W53" s="13">
        <f t="shared" si="5"/>
        <v>-9.3457943925233326E-3</v>
      </c>
      <c r="Y53" s="14">
        <v>42403</v>
      </c>
      <c r="Z53" s="13">
        <v>68.319999999999993</v>
      </c>
      <c r="AA53" s="13">
        <f t="shared" si="6"/>
        <v>3.971999756079736E-2</v>
      </c>
      <c r="AC53" s="14">
        <v>42403</v>
      </c>
      <c r="AD53" s="13">
        <v>103.390719</v>
      </c>
      <c r="AE53" s="13">
        <f t="shared" si="7"/>
        <v>7.0592423634022973E-3</v>
      </c>
      <c r="AG53" s="14">
        <v>42403</v>
      </c>
      <c r="AH53" s="13">
        <v>29.67</v>
      </c>
      <c r="AI53" s="13">
        <f t="shared" si="8"/>
        <v>-5.6970176171921832E-3</v>
      </c>
      <c r="AK53" s="14">
        <v>42403</v>
      </c>
      <c r="AL53" s="13">
        <v>36.459999000000003</v>
      </c>
      <c r="AM53" s="13">
        <f t="shared" si="9"/>
        <v>-5.1262060889929649E-2</v>
      </c>
      <c r="AO53" s="14">
        <v>42403</v>
      </c>
      <c r="AP53" s="13">
        <v>36.759998000000003</v>
      </c>
      <c r="AQ53" s="13">
        <f t="shared" si="10"/>
        <v>-5.6803623023975675E-3</v>
      </c>
      <c r="AS53" s="14">
        <v>42403</v>
      </c>
      <c r="AT53" s="13">
        <v>3</v>
      </c>
      <c r="AU53" s="13">
        <f t="shared" si="11"/>
        <v>1.3513513513513526E-2</v>
      </c>
      <c r="AW53" s="14">
        <v>42403</v>
      </c>
      <c r="AX53" s="13">
        <v>0.28999999999999998</v>
      </c>
      <c r="AY53" s="13">
        <f t="shared" si="12"/>
        <v>-6.4516129032258118E-2</v>
      </c>
      <c r="BA53" s="14">
        <v>42403</v>
      </c>
      <c r="BB53" s="13">
        <v>95.830000999999996</v>
      </c>
      <c r="BC53" s="13">
        <f t="shared" si="13"/>
        <v>1.9792498247687289E-2</v>
      </c>
      <c r="BE53" s="14">
        <v>42403</v>
      </c>
      <c r="BF53" s="13">
        <v>22.890658999999999</v>
      </c>
      <c r="BG53" s="13">
        <f t="shared" si="14"/>
        <v>1.1826581718115198E-2</v>
      </c>
      <c r="BI53" s="14">
        <v>42403</v>
      </c>
      <c r="BJ53" s="13">
        <v>123.45893100000001</v>
      </c>
      <c r="BK53" s="13">
        <f t="shared" si="15"/>
        <v>1.4478598597351735E-2</v>
      </c>
      <c r="BM53" s="14">
        <v>42403</v>
      </c>
      <c r="BN53" s="13">
        <v>9.5429689999999994</v>
      </c>
      <c r="BO53" s="13">
        <f t="shared" si="16"/>
        <v>-2.3279451986654924E-2</v>
      </c>
      <c r="BQ53" s="14">
        <v>42403</v>
      </c>
      <c r="BR53" s="13">
        <v>24.049999</v>
      </c>
      <c r="BS53" s="13">
        <f t="shared" si="17"/>
        <v>4.5652130434782598E-2</v>
      </c>
      <c r="BU53" s="14">
        <v>42403</v>
      </c>
      <c r="BV53" s="13">
        <v>8.43</v>
      </c>
      <c r="BW53" s="13">
        <f t="shared" si="18"/>
        <v>-4.7225501770957407E-3</v>
      </c>
    </row>
    <row r="54" spans="1:75">
      <c r="A54" s="14">
        <v>42402</v>
      </c>
      <c r="B54" s="13">
        <v>27.74</v>
      </c>
      <c r="C54" s="13">
        <f t="shared" si="0"/>
        <v>2.0900903460497017E-2</v>
      </c>
      <c r="E54" s="14">
        <v>42402</v>
      </c>
      <c r="F54" s="13">
        <v>7.8663850000000002</v>
      </c>
      <c r="G54" s="13">
        <f t="shared" si="1"/>
        <v>-7.6923176214556313E-2</v>
      </c>
      <c r="I54" s="14">
        <v>42402</v>
      </c>
      <c r="J54" s="13">
        <v>12.542033</v>
      </c>
      <c r="K54" s="13">
        <f t="shared" si="2"/>
        <v>-7.6866198240700375E-4</v>
      </c>
      <c r="M54" s="14">
        <v>42402</v>
      </c>
      <c r="N54" s="13">
        <v>1.6</v>
      </c>
      <c r="O54" s="13">
        <f t="shared" si="3"/>
        <v>-3.0303030303030196E-2</v>
      </c>
      <c r="Q54" s="14">
        <v>42402</v>
      </c>
      <c r="R54" s="13">
        <v>40.549999</v>
      </c>
      <c r="S54" s="13">
        <f t="shared" si="4"/>
        <v>-1.6492869269949001E-2</v>
      </c>
      <c r="U54" s="14">
        <v>42402</v>
      </c>
      <c r="V54" s="13">
        <v>10.7</v>
      </c>
      <c r="W54" s="13">
        <f t="shared" si="5"/>
        <v>-7.118055555555558E-2</v>
      </c>
      <c r="Y54" s="14">
        <v>42402</v>
      </c>
      <c r="Z54" s="13">
        <v>65.709998999999996</v>
      </c>
      <c r="AA54" s="13">
        <f t="shared" si="6"/>
        <v>5.7110666023166022E-2</v>
      </c>
      <c r="AC54" s="14">
        <v>42402</v>
      </c>
      <c r="AD54" s="13">
        <v>102.665975</v>
      </c>
      <c r="AE54" s="13">
        <f t="shared" si="7"/>
        <v>-9.1980368825362816E-3</v>
      </c>
      <c r="AG54" s="14">
        <v>42402</v>
      </c>
      <c r="AH54" s="13">
        <v>29.839998999999999</v>
      </c>
      <c r="AI54" s="13">
        <f t="shared" si="8"/>
        <v>-9.9438558156308087E-4</v>
      </c>
      <c r="AK54" s="14">
        <v>42402</v>
      </c>
      <c r="AL54" s="13">
        <v>38.43</v>
      </c>
      <c r="AM54" s="13">
        <f t="shared" si="9"/>
        <v>-2.1141060679626202E-2</v>
      </c>
      <c r="AO54" s="14">
        <v>42402</v>
      </c>
      <c r="AP54" s="13">
        <v>36.970001000000003</v>
      </c>
      <c r="AQ54" s="13">
        <f t="shared" si="10"/>
        <v>2.4403470054136767E-3</v>
      </c>
      <c r="AS54" s="14">
        <v>42402</v>
      </c>
      <c r="AT54" s="13">
        <v>2.96</v>
      </c>
      <c r="AU54" s="13">
        <f t="shared" si="11"/>
        <v>1.0238907849829284E-2</v>
      </c>
      <c r="AW54" s="14">
        <v>42402</v>
      </c>
      <c r="AX54" s="13">
        <v>0.31</v>
      </c>
      <c r="AY54" s="13">
        <f t="shared" si="12"/>
        <v>-3.1250000000000028E-2</v>
      </c>
      <c r="BA54" s="14">
        <v>42402</v>
      </c>
      <c r="BB54" s="13">
        <v>93.970097999999993</v>
      </c>
      <c r="BC54" s="13">
        <f t="shared" si="13"/>
        <v>-2.0221892140462255E-2</v>
      </c>
      <c r="BE54" s="14">
        <v>42402</v>
      </c>
      <c r="BF54" s="13">
        <v>22.623104999999999</v>
      </c>
      <c r="BG54" s="13">
        <f t="shared" si="14"/>
        <v>-2.7683116680836832E-2</v>
      </c>
      <c r="BI54" s="14">
        <v>42402</v>
      </c>
      <c r="BJ54" s="13">
        <v>121.69692999999999</v>
      </c>
      <c r="BK54" s="13">
        <f t="shared" si="15"/>
        <v>-1.5140584459130135E-2</v>
      </c>
      <c r="BM54" s="14">
        <v>42402</v>
      </c>
      <c r="BN54" s="13">
        <v>9.7704190000000004</v>
      </c>
      <c r="BO54" s="13">
        <f t="shared" si="16"/>
        <v>-9.0271020985916838E-3</v>
      </c>
      <c r="BQ54" s="14">
        <v>42402</v>
      </c>
      <c r="BR54" s="13">
        <v>23</v>
      </c>
      <c r="BS54" s="13">
        <f t="shared" si="17"/>
        <v>-2.6018648136108438E-3</v>
      </c>
      <c r="BU54" s="14">
        <v>42402</v>
      </c>
      <c r="BV54" s="13">
        <v>8.4700000000000006</v>
      </c>
      <c r="BW54" s="13">
        <f t="shared" si="18"/>
        <v>-3.3105022831050129E-2</v>
      </c>
    </row>
    <row r="55" spans="1:75">
      <c r="A55" s="14">
        <v>42401</v>
      </c>
      <c r="B55" s="13">
        <v>27.172079</v>
      </c>
      <c r="C55" s="13">
        <f t="shared" si="0"/>
        <v>-1.2103945617447433E-2</v>
      </c>
      <c r="E55" s="14">
        <v>42401</v>
      </c>
      <c r="F55" s="13">
        <v>8.5219179999999994</v>
      </c>
      <c r="G55" s="13">
        <f t="shared" si="1"/>
        <v>-9.9009948095834022E-2</v>
      </c>
      <c r="I55" s="14">
        <v>42401</v>
      </c>
      <c r="J55" s="13">
        <v>12.551681</v>
      </c>
      <c r="K55" s="13">
        <f t="shared" si="2"/>
        <v>4.0799947063131614E-2</v>
      </c>
      <c r="M55" s="14">
        <v>42401</v>
      </c>
      <c r="N55" s="13">
        <v>1.65</v>
      </c>
      <c r="O55" s="13">
        <f t="shared" si="3"/>
        <v>-0.12698412698412698</v>
      </c>
      <c r="Q55" s="14">
        <v>42401</v>
      </c>
      <c r="R55" s="13">
        <v>41.23</v>
      </c>
      <c r="S55" s="13">
        <f t="shared" si="4"/>
        <v>-4.6484780458613303E-2</v>
      </c>
      <c r="U55" s="14">
        <v>42401</v>
      </c>
      <c r="V55" s="13">
        <v>11.52</v>
      </c>
      <c r="W55" s="13">
        <f t="shared" si="5"/>
        <v>-3.919933277731448E-2</v>
      </c>
      <c r="Y55" s="14">
        <v>42401</v>
      </c>
      <c r="Z55" s="13">
        <v>62.16</v>
      </c>
      <c r="AA55" s="13">
        <f t="shared" si="6"/>
        <v>7.0063694267515797E-2</v>
      </c>
      <c r="AC55" s="14">
        <v>42401</v>
      </c>
      <c r="AD55" s="13">
        <v>103.619067</v>
      </c>
      <c r="AE55" s="13">
        <f t="shared" si="7"/>
        <v>-6.7023785448739302E-4</v>
      </c>
      <c r="AG55" s="14">
        <v>42401</v>
      </c>
      <c r="AH55" s="13">
        <v>29.869700999999999</v>
      </c>
      <c r="AI55" s="13">
        <f t="shared" si="8"/>
        <v>-1.0495248938300858E-2</v>
      </c>
      <c r="AK55" s="14">
        <v>42401</v>
      </c>
      <c r="AL55" s="13">
        <v>39.259998000000003</v>
      </c>
      <c r="AM55" s="13">
        <f t="shared" si="9"/>
        <v>7.44154458707865E-3</v>
      </c>
      <c r="AO55" s="14">
        <v>42401</v>
      </c>
      <c r="AP55" s="13">
        <v>36.880001</v>
      </c>
      <c r="AQ55" s="13">
        <f t="shared" si="10"/>
        <v>-1.2847965394861657E-2</v>
      </c>
      <c r="AS55" s="14">
        <v>42401</v>
      </c>
      <c r="AT55" s="13">
        <v>2.93</v>
      </c>
      <c r="AU55" s="13">
        <f t="shared" si="11"/>
        <v>-1.346801346801348E-2</v>
      </c>
      <c r="AW55" s="14">
        <v>42401</v>
      </c>
      <c r="AX55" s="13">
        <v>0.32</v>
      </c>
      <c r="AY55" s="13">
        <f t="shared" si="12"/>
        <v>0</v>
      </c>
      <c r="BA55" s="14">
        <v>42401</v>
      </c>
      <c r="BB55" s="13">
        <v>95.909571</v>
      </c>
      <c r="BC55" s="13">
        <f t="shared" si="13"/>
        <v>-9.3486362230115212E-3</v>
      </c>
      <c r="BE55" s="14">
        <v>42401</v>
      </c>
      <c r="BF55" s="13">
        <v>23.267213999999999</v>
      </c>
      <c r="BG55" s="13">
        <f t="shared" si="14"/>
        <v>-1.3030741898650621E-2</v>
      </c>
      <c r="BI55" s="14">
        <v>42401</v>
      </c>
      <c r="BJ55" s="13">
        <v>123.567819</v>
      </c>
      <c r="BK55" s="13">
        <f t="shared" si="15"/>
        <v>3.2054213230285904E-4</v>
      </c>
      <c r="BM55" s="14">
        <v>42401</v>
      </c>
      <c r="BN55" s="13">
        <v>9.8594209999999993</v>
      </c>
      <c r="BO55" s="13">
        <f t="shared" si="16"/>
        <v>2.6776594450665086E-2</v>
      </c>
      <c r="BQ55" s="14">
        <v>42401</v>
      </c>
      <c r="BR55" s="13">
        <v>23.059999000000001</v>
      </c>
      <c r="BS55" s="13">
        <f t="shared" si="17"/>
        <v>-2.5952421022817961E-3</v>
      </c>
      <c r="BU55" s="14">
        <v>42401</v>
      </c>
      <c r="BV55" s="13">
        <v>8.76</v>
      </c>
      <c r="BW55" s="13">
        <f t="shared" si="18"/>
        <v>-1.1402508551881171E-3</v>
      </c>
    </row>
    <row r="56" spans="1:75">
      <c r="A56" s="14">
        <v>42398</v>
      </c>
      <c r="B56" s="13">
        <v>27.504998000000001</v>
      </c>
      <c r="C56" s="13">
        <f t="shared" si="0"/>
        <v>0.11159474433278606</v>
      </c>
      <c r="E56" s="14">
        <v>42398</v>
      </c>
      <c r="F56" s="13">
        <v>9.4583929999999992</v>
      </c>
      <c r="G56" s="13">
        <f t="shared" si="1"/>
        <v>3.9761450403960324E-3</v>
      </c>
      <c r="I56" s="14">
        <v>42398</v>
      </c>
      <c r="J56" s="13">
        <v>12.059647999999999</v>
      </c>
      <c r="K56" s="13">
        <f t="shared" si="2"/>
        <v>8.5069405080288416E-2</v>
      </c>
      <c r="M56" s="14">
        <v>42398</v>
      </c>
      <c r="N56" s="13">
        <v>1.89</v>
      </c>
      <c r="O56" s="13">
        <f t="shared" si="3"/>
        <v>-7.804878048780485E-2</v>
      </c>
      <c r="Q56" s="14">
        <v>42398</v>
      </c>
      <c r="R56" s="13">
        <v>43.240001999999997</v>
      </c>
      <c r="S56" s="13">
        <f t="shared" si="4"/>
        <v>-8.2568576087877141E-3</v>
      </c>
      <c r="U56" s="14">
        <v>42398</v>
      </c>
      <c r="V56" s="13">
        <v>11.99</v>
      </c>
      <c r="W56" s="13">
        <f t="shared" si="5"/>
        <v>-1.3168724279835403E-2</v>
      </c>
      <c r="Y56" s="14">
        <v>42398</v>
      </c>
      <c r="Z56" s="13">
        <v>58.09</v>
      </c>
      <c r="AA56" s="13">
        <f t="shared" si="6"/>
        <v>1.3787103207453874E-2</v>
      </c>
      <c r="AC56" s="14">
        <v>42398</v>
      </c>
      <c r="AD56" s="13">
        <v>103.688563</v>
      </c>
      <c r="AE56" s="13">
        <f t="shared" si="7"/>
        <v>2.1218393559346651E-2</v>
      </c>
      <c r="AG56" s="14">
        <v>42398</v>
      </c>
      <c r="AH56" s="13">
        <v>30.186516000000001</v>
      </c>
      <c r="AI56" s="13">
        <f t="shared" si="8"/>
        <v>9.6026332030777171E-3</v>
      </c>
      <c r="AK56" s="14">
        <v>42398</v>
      </c>
      <c r="AL56" s="13">
        <v>38.970001000000003</v>
      </c>
      <c r="AM56" s="13">
        <f t="shared" si="9"/>
        <v>1.3524056865434233E-2</v>
      </c>
      <c r="AO56" s="14">
        <v>42398</v>
      </c>
      <c r="AP56" s="13">
        <v>37.360000999999997</v>
      </c>
      <c r="AQ56" s="13">
        <f t="shared" si="10"/>
        <v>2.3842119822300917E-2</v>
      </c>
      <c r="AS56" s="14">
        <v>42398</v>
      </c>
      <c r="AT56" s="13">
        <v>2.97</v>
      </c>
      <c r="AU56" s="13">
        <f t="shared" si="11"/>
        <v>0.1082089552238806</v>
      </c>
      <c r="AW56" s="14">
        <v>42398</v>
      </c>
      <c r="AX56" s="13">
        <v>0.32</v>
      </c>
      <c r="AY56" s="13">
        <f t="shared" si="12"/>
        <v>0</v>
      </c>
      <c r="BA56" s="14">
        <v>42398</v>
      </c>
      <c r="BB56" s="13">
        <v>96.814655999999999</v>
      </c>
      <c r="BC56" s="13">
        <f t="shared" si="13"/>
        <v>3.4541399306338177E-2</v>
      </c>
      <c r="BE56" s="14">
        <v>42398</v>
      </c>
      <c r="BF56" s="13">
        <v>23.574406</v>
      </c>
      <c r="BG56" s="13">
        <f t="shared" si="14"/>
        <v>2.9424510344022905E-2</v>
      </c>
      <c r="BI56" s="14">
        <v>42398</v>
      </c>
      <c r="BJ56" s="13">
        <v>123.528223</v>
      </c>
      <c r="BK56" s="13">
        <f t="shared" si="15"/>
        <v>2.1027653286554031E-2</v>
      </c>
      <c r="BM56" s="14">
        <v>42398</v>
      </c>
      <c r="BN56" s="13">
        <v>9.6023040000000002</v>
      </c>
      <c r="BO56" s="13">
        <f t="shared" si="16"/>
        <v>2.4261601912776251E-2</v>
      </c>
      <c r="BQ56" s="14">
        <v>42398</v>
      </c>
      <c r="BR56" s="13">
        <v>23.120000999999998</v>
      </c>
      <c r="BS56" s="13">
        <f t="shared" si="17"/>
        <v>2.9385664709958296E-2</v>
      </c>
      <c r="BU56" s="14">
        <v>42398</v>
      </c>
      <c r="BV56" s="13">
        <v>8.77</v>
      </c>
      <c r="BW56" s="13">
        <f t="shared" si="18"/>
        <v>3.4324942791761283E-3</v>
      </c>
    </row>
    <row r="57" spans="1:75">
      <c r="A57" s="14">
        <v>42397</v>
      </c>
      <c r="B57" s="13">
        <v>24.743728000000001</v>
      </c>
      <c r="C57" s="13">
        <f t="shared" si="0"/>
        <v>3.1849788308751577E-2</v>
      </c>
      <c r="E57" s="14">
        <v>42397</v>
      </c>
      <c r="F57" s="13">
        <v>9.4209340000000008</v>
      </c>
      <c r="G57" s="13">
        <f t="shared" si="1"/>
        <v>0.10307029432313511</v>
      </c>
      <c r="I57" s="14">
        <v>42397</v>
      </c>
      <c r="J57" s="13">
        <v>11.114172</v>
      </c>
      <c r="K57" s="13">
        <f t="shared" si="2"/>
        <v>6.5679922801247029E-2</v>
      </c>
      <c r="M57" s="14">
        <v>42397</v>
      </c>
      <c r="N57" s="13">
        <v>2.0499999999999998</v>
      </c>
      <c r="O57" s="13">
        <f t="shared" si="3"/>
        <v>-0.13502109704641363</v>
      </c>
      <c r="Q57" s="14">
        <v>42397</v>
      </c>
      <c r="R57" s="13">
        <v>43.600000999999999</v>
      </c>
      <c r="S57" s="13">
        <f t="shared" si="4"/>
        <v>3.2969641946906068E-2</v>
      </c>
      <c r="U57" s="14">
        <v>42397</v>
      </c>
      <c r="V57" s="13">
        <v>12.15</v>
      </c>
      <c r="W57" s="13">
        <f t="shared" si="5"/>
        <v>2.015104784625971E-2</v>
      </c>
      <c r="Y57" s="14">
        <v>42397</v>
      </c>
      <c r="Z57" s="13">
        <v>57.299999</v>
      </c>
      <c r="AA57" s="13">
        <f t="shared" si="6"/>
        <v>-8.1141788307540236E-2</v>
      </c>
      <c r="AC57" s="14">
        <v>42397</v>
      </c>
      <c r="AD57" s="13">
        <v>101.534171</v>
      </c>
      <c r="AE57" s="13">
        <f t="shared" si="7"/>
        <v>1.0766776768745794E-3</v>
      </c>
      <c r="AG57" s="14">
        <v>42397</v>
      </c>
      <c r="AH57" s="13">
        <v>29.899403</v>
      </c>
      <c r="AI57" s="13">
        <f t="shared" si="8"/>
        <v>-1.0484932296953967E-2</v>
      </c>
      <c r="AK57" s="14">
        <v>42397</v>
      </c>
      <c r="AL57" s="13">
        <v>38.450001</v>
      </c>
      <c r="AM57" s="13">
        <f t="shared" si="9"/>
        <v>-1.3090298077266456E-2</v>
      </c>
      <c r="AO57" s="14">
        <v>42397</v>
      </c>
      <c r="AP57" s="13">
        <v>36.490001999999997</v>
      </c>
      <c r="AQ57" s="13">
        <f t="shared" si="10"/>
        <v>-3.5498908670096641E-3</v>
      </c>
      <c r="AS57" s="14">
        <v>42397</v>
      </c>
      <c r="AT57" s="13">
        <v>2.68</v>
      </c>
      <c r="AU57" s="13">
        <f t="shared" si="11"/>
        <v>-3.7174721189590287E-3</v>
      </c>
      <c r="AW57" s="14">
        <v>42397</v>
      </c>
      <c r="AX57" s="13">
        <v>0.32</v>
      </c>
      <c r="AY57" s="13">
        <f t="shared" si="12"/>
        <v>-3.0303030303030328E-2</v>
      </c>
      <c r="BA57" s="14">
        <v>42397</v>
      </c>
      <c r="BB57" s="13">
        <v>93.582195999999996</v>
      </c>
      <c r="BC57" s="13">
        <f t="shared" si="13"/>
        <v>7.1718900293979955E-3</v>
      </c>
      <c r="BE57" s="14">
        <v>42397</v>
      </c>
      <c r="BF57" s="13">
        <v>22.900568</v>
      </c>
      <c r="BG57" s="13">
        <f t="shared" si="14"/>
        <v>-1.3657702401464262E-2</v>
      </c>
      <c r="BI57" s="14">
        <v>42397</v>
      </c>
      <c r="BJ57" s="13">
        <v>120.98420900000001</v>
      </c>
      <c r="BK57" s="13">
        <f t="shared" si="15"/>
        <v>1.041668450090018E-2</v>
      </c>
      <c r="BM57" s="14">
        <v>42397</v>
      </c>
      <c r="BN57" s="13">
        <v>9.3748550000000002</v>
      </c>
      <c r="BO57" s="13">
        <f t="shared" si="16"/>
        <v>-1.4552991169627468E-2</v>
      </c>
      <c r="BQ57" s="14">
        <v>42397</v>
      </c>
      <c r="BR57" s="13">
        <v>22.459999</v>
      </c>
      <c r="BS57" s="13">
        <f t="shared" si="17"/>
        <v>-1.3614448836187955E-2</v>
      </c>
      <c r="BU57" s="14">
        <v>42397</v>
      </c>
      <c r="BV57" s="13">
        <v>8.74</v>
      </c>
      <c r="BW57" s="13">
        <f t="shared" si="18"/>
        <v>-3.4254143646408892E-2</v>
      </c>
    </row>
    <row r="58" spans="1:75">
      <c r="A58" s="14">
        <v>42396</v>
      </c>
      <c r="B58" s="13">
        <v>23.979970999999999</v>
      </c>
      <c r="C58" s="13">
        <f t="shared" si="0"/>
        <v>1.1147812700790866E-2</v>
      </c>
      <c r="E58" s="14">
        <v>42396</v>
      </c>
      <c r="F58" s="13">
        <v>8.5406469999999999</v>
      </c>
      <c r="G58" s="13">
        <f t="shared" si="1"/>
        <v>1.5590149331574583E-2</v>
      </c>
      <c r="I58" s="14">
        <v>42396</v>
      </c>
      <c r="J58" s="13">
        <v>10.429183999999999</v>
      </c>
      <c r="K58" s="13">
        <f t="shared" si="2"/>
        <v>-2.7675127678216129E-3</v>
      </c>
      <c r="M58" s="14">
        <v>42396</v>
      </c>
      <c r="N58" s="13">
        <v>2.37</v>
      </c>
      <c r="O58" s="13">
        <f t="shared" si="3"/>
        <v>2.5974025974025997E-2</v>
      </c>
      <c r="Q58" s="14">
        <v>42396</v>
      </c>
      <c r="R58" s="13">
        <v>42.208404999999999</v>
      </c>
      <c r="S58" s="13">
        <f t="shared" si="4"/>
        <v>4.2857143210104746E-2</v>
      </c>
      <c r="U58" s="14">
        <v>42396</v>
      </c>
      <c r="V58" s="13">
        <v>11.910000999999999</v>
      </c>
      <c r="W58" s="13">
        <f t="shared" si="5"/>
        <v>-4.8543218813883434E-3</v>
      </c>
      <c r="Y58" s="14">
        <v>42396</v>
      </c>
      <c r="Z58" s="13">
        <v>62.360000999999997</v>
      </c>
      <c r="AA58" s="13">
        <f t="shared" si="6"/>
        <v>-3.0321832695438686E-2</v>
      </c>
      <c r="AC58" s="14">
        <v>42396</v>
      </c>
      <c r="AD58" s="13">
        <v>101.424969</v>
      </c>
      <c r="AE58" s="13">
        <f t="shared" si="7"/>
        <v>9.6857388139852535E-3</v>
      </c>
      <c r="AG58" s="14">
        <v>42396</v>
      </c>
      <c r="AH58" s="13">
        <v>30.216218000000001</v>
      </c>
      <c r="AI58" s="13">
        <f t="shared" si="8"/>
        <v>-4.8907409795655504E-3</v>
      </c>
      <c r="AK58" s="14">
        <v>42396</v>
      </c>
      <c r="AL58" s="13">
        <v>38.959999000000003</v>
      </c>
      <c r="AM58" s="13">
        <f t="shared" si="9"/>
        <v>-1.8886930719892486E-2</v>
      </c>
      <c r="AO58" s="14">
        <v>42396</v>
      </c>
      <c r="AP58" s="13">
        <v>36.619999</v>
      </c>
      <c r="AQ58" s="13">
        <f t="shared" si="10"/>
        <v>1.6410831060972952E-3</v>
      </c>
      <c r="AS58" s="14">
        <v>42396</v>
      </c>
      <c r="AT58" s="13">
        <v>2.69</v>
      </c>
      <c r="AU58" s="13">
        <f t="shared" si="11"/>
        <v>-3.2374100719424412E-2</v>
      </c>
      <c r="AW58" s="14">
        <v>42396</v>
      </c>
      <c r="AX58" s="13">
        <v>0.33</v>
      </c>
      <c r="AY58" s="13">
        <f t="shared" si="12"/>
        <v>-5.7142857142857037E-2</v>
      </c>
      <c r="BA58" s="14">
        <v>42396</v>
      </c>
      <c r="BB58" s="13">
        <v>92.915813999999997</v>
      </c>
      <c r="BC58" s="13">
        <f t="shared" si="13"/>
        <v>-6.5706572231878202E-2</v>
      </c>
      <c r="BE58" s="14">
        <v>42396</v>
      </c>
      <c r="BF58" s="13">
        <v>23.217668</v>
      </c>
      <c r="BG58" s="13">
        <f t="shared" si="14"/>
        <v>-1.2225931639594397E-2</v>
      </c>
      <c r="BI58" s="14">
        <v>42396</v>
      </c>
      <c r="BJ58" s="13">
        <v>119.736947</v>
      </c>
      <c r="BK58" s="13">
        <f t="shared" si="15"/>
        <v>-1.3296331634103481E-2</v>
      </c>
      <c r="BM58" s="14">
        <v>42396</v>
      </c>
      <c r="BN58" s="13">
        <v>9.5133019999999995</v>
      </c>
      <c r="BO58" s="13">
        <f t="shared" si="16"/>
        <v>-2.0747751959728205E-3</v>
      </c>
      <c r="BQ58" s="14">
        <v>42396</v>
      </c>
      <c r="BR58" s="13">
        <v>22.77</v>
      </c>
      <c r="BS58" s="13">
        <f t="shared" si="17"/>
        <v>-1.5138450902316091E-2</v>
      </c>
      <c r="BU58" s="14">
        <v>42396</v>
      </c>
      <c r="BV58" s="13">
        <v>9.0500000000000007</v>
      </c>
      <c r="BW58" s="13">
        <f t="shared" si="18"/>
        <v>-5.1362683438154977E-2</v>
      </c>
    </row>
    <row r="59" spans="1:75">
      <c r="A59" s="14">
        <v>42395</v>
      </c>
      <c r="B59" s="13">
        <v>23.715593999999999</v>
      </c>
      <c r="C59" s="13">
        <f t="shared" si="0"/>
        <v>-4.9302029413216715E-3</v>
      </c>
      <c r="E59" s="14">
        <v>42395</v>
      </c>
      <c r="F59" s="13">
        <v>8.4095410000000008</v>
      </c>
      <c r="G59" s="13">
        <f t="shared" si="1"/>
        <v>3.6951521658364773E-2</v>
      </c>
      <c r="I59" s="14">
        <v>42395</v>
      </c>
      <c r="J59" s="13">
        <v>10.458126999999999</v>
      </c>
      <c r="K59" s="13">
        <f t="shared" si="2"/>
        <v>8.4000071312200456E-2</v>
      </c>
      <c r="M59" s="14">
        <v>42395</v>
      </c>
      <c r="N59" s="13">
        <v>2.31</v>
      </c>
      <c r="O59" s="13">
        <f t="shared" si="3"/>
        <v>2.6666666666666689E-2</v>
      </c>
      <c r="Q59" s="14">
        <v>42395</v>
      </c>
      <c r="R59" s="13">
        <v>40.473813</v>
      </c>
      <c r="S59" s="13">
        <f t="shared" si="4"/>
        <v>3.5347214990353898E-2</v>
      </c>
      <c r="U59" s="14">
        <v>42395</v>
      </c>
      <c r="V59" s="13">
        <v>11.968097999999999</v>
      </c>
      <c r="W59" s="13">
        <f t="shared" si="5"/>
        <v>-2.4467265919911003E-2</v>
      </c>
      <c r="Y59" s="14">
        <v>42395</v>
      </c>
      <c r="Z59" s="13">
        <v>64.309997999999993</v>
      </c>
      <c r="AA59" s="13">
        <f t="shared" si="6"/>
        <v>1.3234551548218655E-2</v>
      </c>
      <c r="AC59" s="14">
        <v>42395</v>
      </c>
      <c r="AD59" s="13">
        <v>100.452017</v>
      </c>
      <c r="AE59" s="13">
        <f t="shared" si="7"/>
        <v>4.958504869214081E-2</v>
      </c>
      <c r="AG59" s="14">
        <v>42395</v>
      </c>
      <c r="AH59" s="13">
        <v>30.364723999999999</v>
      </c>
      <c r="AI59" s="13">
        <f t="shared" si="8"/>
        <v>5.5737740531856391E-3</v>
      </c>
      <c r="AK59" s="14">
        <v>42395</v>
      </c>
      <c r="AL59" s="13">
        <v>39.709999000000003</v>
      </c>
      <c r="AM59" s="13">
        <f t="shared" si="9"/>
        <v>6.8458419585660521E-3</v>
      </c>
      <c r="AO59" s="14">
        <v>42395</v>
      </c>
      <c r="AP59" s="13">
        <v>36.560001</v>
      </c>
      <c r="AQ59" s="13">
        <f t="shared" si="10"/>
        <v>4.8465788599535084E-2</v>
      </c>
      <c r="AS59" s="14">
        <v>42395</v>
      </c>
      <c r="AT59" s="13">
        <v>2.78</v>
      </c>
      <c r="AU59" s="13">
        <f t="shared" si="11"/>
        <v>-7.1428571428571496E-3</v>
      </c>
      <c r="AW59" s="14">
        <v>42395</v>
      </c>
      <c r="AX59" s="13">
        <v>0.35</v>
      </c>
      <c r="AY59" s="13">
        <f t="shared" si="12"/>
        <v>-2.7777777777777804E-2</v>
      </c>
      <c r="BA59" s="14">
        <v>42395</v>
      </c>
      <c r="BB59" s="13">
        <v>99.450355999999999</v>
      </c>
      <c r="BC59" s="13">
        <f t="shared" si="13"/>
        <v>5.5309260621550964E-3</v>
      </c>
      <c r="BE59" s="14">
        <v>42395</v>
      </c>
      <c r="BF59" s="13">
        <v>23.505039</v>
      </c>
      <c r="BG59" s="13">
        <f t="shared" si="14"/>
        <v>2.373756229523102E-2</v>
      </c>
      <c r="BI59" s="14">
        <v>42395</v>
      </c>
      <c r="BJ59" s="13">
        <v>121.350463</v>
      </c>
      <c r="BK59" s="13">
        <f t="shared" si="15"/>
        <v>4.177544698039392E-3</v>
      </c>
      <c r="BM59" s="14">
        <v>42395</v>
      </c>
      <c r="BN59" s="13">
        <v>9.5330809999999992</v>
      </c>
      <c r="BO59" s="13">
        <f t="shared" si="16"/>
        <v>1.5806185016874166E-2</v>
      </c>
      <c r="BQ59" s="14">
        <v>42395</v>
      </c>
      <c r="BR59" s="13">
        <v>23.120000999999998</v>
      </c>
      <c r="BS59" s="13">
        <f t="shared" si="17"/>
        <v>2.6019949090196068E-3</v>
      </c>
      <c r="BU59" s="14">
        <v>42395</v>
      </c>
      <c r="BV59" s="13">
        <v>9.5399999999999991</v>
      </c>
      <c r="BW59" s="13">
        <f t="shared" si="18"/>
        <v>-2.7522935779816651E-2</v>
      </c>
    </row>
    <row r="60" spans="1:75">
      <c r="A60" s="14">
        <v>42394</v>
      </c>
      <c r="B60" s="13">
        <v>23.833096000000001</v>
      </c>
      <c r="C60" s="13">
        <f t="shared" si="0"/>
        <v>-8.553907672542051E-3</v>
      </c>
      <c r="E60" s="14">
        <v>42394</v>
      </c>
      <c r="F60" s="13">
        <v>8.1098689999999998</v>
      </c>
      <c r="G60" s="13">
        <f t="shared" si="1"/>
        <v>-6.7814862972318549E-2</v>
      </c>
      <c r="I60" s="14">
        <v>42394</v>
      </c>
      <c r="J60" s="13">
        <v>9.6477179999999993</v>
      </c>
      <c r="K60" s="13">
        <f t="shared" si="2"/>
        <v>-9.58409435767828E-2</v>
      </c>
      <c r="M60" s="14">
        <v>42394</v>
      </c>
      <c r="N60" s="13">
        <v>2.25</v>
      </c>
      <c r="O60" s="13">
        <f t="shared" si="3"/>
        <v>-7.0247933884297495E-2</v>
      </c>
      <c r="Q60" s="14">
        <v>42394</v>
      </c>
      <c r="R60" s="13">
        <v>39.092019000000001</v>
      </c>
      <c r="S60" s="13">
        <f t="shared" si="4"/>
        <v>-4.4092986829191383E-2</v>
      </c>
      <c r="U60" s="14">
        <v>42394</v>
      </c>
      <c r="V60" s="13">
        <v>12.268269</v>
      </c>
      <c r="W60" s="13">
        <f t="shared" si="5"/>
        <v>-1.9349830724052112E-2</v>
      </c>
      <c r="Y60" s="14">
        <v>42394</v>
      </c>
      <c r="Z60" s="13">
        <v>63.470001000000003</v>
      </c>
      <c r="AA60" s="13">
        <f t="shared" si="6"/>
        <v>-1.2908273114699548E-2</v>
      </c>
      <c r="AC60" s="14">
        <v>42394</v>
      </c>
      <c r="AD60" s="13">
        <v>95.706410000000005</v>
      </c>
      <c r="AE60" s="13">
        <f t="shared" si="7"/>
        <v>-3.6175526051052203E-3</v>
      </c>
      <c r="AG60" s="14">
        <v>42394</v>
      </c>
      <c r="AH60" s="13">
        <v>30.196415999999999</v>
      </c>
      <c r="AI60" s="13">
        <f t="shared" si="8"/>
        <v>-6.8381389818718483E-3</v>
      </c>
      <c r="AK60" s="14">
        <v>42394</v>
      </c>
      <c r="AL60" s="13">
        <v>39.439999</v>
      </c>
      <c r="AM60" s="13">
        <f t="shared" si="9"/>
        <v>-1.7194168522447827E-2</v>
      </c>
      <c r="AO60" s="14">
        <v>42394</v>
      </c>
      <c r="AP60" s="13">
        <v>34.869999</v>
      </c>
      <c r="AQ60" s="13">
        <f t="shared" si="10"/>
        <v>-2.5160777187587451E-2</v>
      </c>
      <c r="AS60" s="14">
        <v>42394</v>
      </c>
      <c r="AT60" s="13">
        <v>2.8</v>
      </c>
      <c r="AU60" s="13">
        <f t="shared" si="11"/>
        <v>-3.4482758620689689E-2</v>
      </c>
      <c r="AW60" s="14">
        <v>42394</v>
      </c>
      <c r="AX60" s="13">
        <v>0.36</v>
      </c>
      <c r="AY60" s="13">
        <f t="shared" si="12"/>
        <v>0</v>
      </c>
      <c r="BA60" s="14">
        <v>42394</v>
      </c>
      <c r="BB60" s="13">
        <v>98.903328999999999</v>
      </c>
      <c r="BC60" s="13">
        <f t="shared" si="13"/>
        <v>-1.9522727263264351E-2</v>
      </c>
      <c r="BE60" s="14">
        <v>42394</v>
      </c>
      <c r="BF60" s="13">
        <v>22.960024000000001</v>
      </c>
      <c r="BG60" s="13">
        <f t="shared" si="14"/>
        <v>-8.5580009372052679E-3</v>
      </c>
      <c r="BI60" s="14">
        <v>42394</v>
      </c>
      <c r="BJ60" s="13">
        <v>120.845625</v>
      </c>
      <c r="BK60" s="13">
        <f t="shared" si="15"/>
        <v>-3.4285525508138733E-3</v>
      </c>
      <c r="BM60" s="14">
        <v>42394</v>
      </c>
      <c r="BN60" s="13">
        <v>9.3847439999999995</v>
      </c>
      <c r="BO60" s="13">
        <f t="shared" si="16"/>
        <v>-3.1632681910983028E-2</v>
      </c>
      <c r="BQ60" s="14">
        <v>42394</v>
      </c>
      <c r="BR60" s="13">
        <v>23.059999000000001</v>
      </c>
      <c r="BS60" s="13">
        <f t="shared" si="17"/>
        <v>-7.3181661644424962E-3</v>
      </c>
      <c r="BU60" s="14">
        <v>42394</v>
      </c>
      <c r="BV60" s="13">
        <v>9.81</v>
      </c>
      <c r="BW60" s="13">
        <f t="shared" si="18"/>
        <v>-4.0609137055836698E-3</v>
      </c>
    </row>
    <row r="61" spans="1:75">
      <c r="A61" s="14">
        <v>42391</v>
      </c>
      <c r="B61" s="13">
        <v>24.038720999999999</v>
      </c>
      <c r="C61" s="13">
        <f t="shared" si="0"/>
        <v>2.935002636244018E-2</v>
      </c>
      <c r="E61" s="14">
        <v>42391</v>
      </c>
      <c r="F61" s="13">
        <v>8.6998479999999994</v>
      </c>
      <c r="G61" s="13">
        <f t="shared" si="1"/>
        <v>0.16270340481589463</v>
      </c>
      <c r="I61" s="14">
        <v>42391</v>
      </c>
      <c r="J61" s="13">
        <v>10.670377</v>
      </c>
      <c r="K61" s="13">
        <f t="shared" si="2"/>
        <v>5.4337571350539876E-2</v>
      </c>
      <c r="M61" s="14">
        <v>42391</v>
      </c>
      <c r="N61" s="13">
        <v>2.42</v>
      </c>
      <c r="O61" s="13">
        <f t="shared" si="3"/>
        <v>5.6768558951965017E-2</v>
      </c>
      <c r="Q61" s="14">
        <v>42391</v>
      </c>
      <c r="R61" s="13">
        <v>40.895211000000003</v>
      </c>
      <c r="S61" s="13">
        <f t="shared" si="4"/>
        <v>0.13581919484818752</v>
      </c>
      <c r="U61" s="14">
        <v>42391</v>
      </c>
      <c r="V61" s="13">
        <v>12.510342</v>
      </c>
      <c r="W61" s="13">
        <f t="shared" si="5"/>
        <v>0.15666962221114789</v>
      </c>
      <c r="Y61" s="14">
        <v>42391</v>
      </c>
      <c r="Z61" s="13">
        <v>64.300003000000004</v>
      </c>
      <c r="AA61" s="13">
        <f t="shared" si="6"/>
        <v>1.0053455859252391E-2</v>
      </c>
      <c r="AC61" s="14">
        <v>42391</v>
      </c>
      <c r="AD61" s="13">
        <v>96.053889999999996</v>
      </c>
      <c r="AE61" s="13">
        <f t="shared" si="7"/>
        <v>8.4427544773884814E-3</v>
      </c>
      <c r="AG61" s="14">
        <v>42391</v>
      </c>
      <c r="AH61" s="13">
        <v>30.404325</v>
      </c>
      <c r="AI61" s="13">
        <f t="shared" si="8"/>
        <v>4.2511102993101407E-3</v>
      </c>
      <c r="AK61" s="14">
        <v>42391</v>
      </c>
      <c r="AL61" s="13">
        <v>40.130001</v>
      </c>
      <c r="AM61" s="13">
        <f t="shared" si="9"/>
        <v>3.6415288315720766E-2</v>
      </c>
      <c r="AO61" s="14">
        <v>42391</v>
      </c>
      <c r="AP61" s="13">
        <v>35.770000000000003</v>
      </c>
      <c r="AQ61" s="13">
        <f t="shared" si="10"/>
        <v>2.5516025644609447E-2</v>
      </c>
      <c r="AS61" s="14">
        <v>42391</v>
      </c>
      <c r="AT61" s="13">
        <v>2.9</v>
      </c>
      <c r="AU61" s="13">
        <f t="shared" si="11"/>
        <v>2.1126760563380302E-2</v>
      </c>
      <c r="AW61" s="14">
        <v>42391</v>
      </c>
      <c r="AX61" s="13">
        <v>0.36</v>
      </c>
      <c r="AY61" s="13">
        <f t="shared" si="12"/>
        <v>2.8571428571428598E-2</v>
      </c>
      <c r="BA61" s="14">
        <v>42391</v>
      </c>
      <c r="BB61" s="13">
        <v>100.87263799999999</v>
      </c>
      <c r="BC61" s="13">
        <f t="shared" si="13"/>
        <v>5.3167125974871846E-2</v>
      </c>
      <c r="BE61" s="14">
        <v>42391</v>
      </c>
      <c r="BF61" s="13">
        <v>23.158211999999999</v>
      </c>
      <c r="BG61" s="13">
        <f t="shared" si="14"/>
        <v>2.0524076929483603E-2</v>
      </c>
      <c r="BI61" s="14">
        <v>42391</v>
      </c>
      <c r="BJ61" s="13">
        <v>121.261376</v>
      </c>
      <c r="BK61" s="13">
        <f t="shared" si="15"/>
        <v>-3.3358036231841597E-3</v>
      </c>
      <c r="BM61" s="14">
        <v>42391</v>
      </c>
      <c r="BN61" s="13">
        <v>9.6913060000000009</v>
      </c>
      <c r="BO61" s="13">
        <f t="shared" si="16"/>
        <v>-1.4084484116742233E-2</v>
      </c>
      <c r="BQ61" s="14">
        <v>42391</v>
      </c>
      <c r="BR61" s="13">
        <v>23.23</v>
      </c>
      <c r="BS61" s="13">
        <f t="shared" si="17"/>
        <v>8.2464840170796971E-3</v>
      </c>
      <c r="BU61" s="14">
        <v>42391</v>
      </c>
      <c r="BV61" s="13">
        <v>9.85</v>
      </c>
      <c r="BW61" s="13">
        <f t="shared" si="18"/>
        <v>-1.6966067864271451E-2</v>
      </c>
    </row>
    <row r="62" spans="1:75">
      <c r="A62" s="14">
        <v>42390</v>
      </c>
      <c r="B62" s="13">
        <v>23.353300999999998</v>
      </c>
      <c r="C62" s="13">
        <f t="shared" si="0"/>
        <v>-3.0093501967718213E-2</v>
      </c>
      <c r="E62" s="14">
        <v>42390</v>
      </c>
      <c r="F62" s="13">
        <v>7.4824310000000001</v>
      </c>
      <c r="G62" s="13">
        <f t="shared" si="1"/>
        <v>3.768812705945584E-3</v>
      </c>
      <c r="I62" s="14">
        <v>42390</v>
      </c>
      <c r="J62" s="13">
        <v>10.120456000000001</v>
      </c>
      <c r="K62" s="13">
        <f t="shared" si="2"/>
        <v>0.1100529521855267</v>
      </c>
      <c r="M62" s="14">
        <v>42390</v>
      </c>
      <c r="N62" s="13">
        <v>2.29</v>
      </c>
      <c r="O62" s="13">
        <f t="shared" si="3"/>
        <v>0.22459893048128338</v>
      </c>
      <c r="Q62" s="14">
        <v>42390</v>
      </c>
      <c r="R62" s="13">
        <v>36.005035999999997</v>
      </c>
      <c r="S62" s="13">
        <f t="shared" si="4"/>
        <v>-4.3360354915619346E-3</v>
      </c>
      <c r="U62" s="14">
        <v>42390</v>
      </c>
      <c r="V62" s="13">
        <v>10.81583</v>
      </c>
      <c r="W62" s="13">
        <f t="shared" si="5"/>
        <v>6.8899544890286449E-2</v>
      </c>
      <c r="Y62" s="14">
        <v>42390</v>
      </c>
      <c r="Z62" s="13">
        <v>63.66</v>
      </c>
      <c r="AA62" s="13">
        <f t="shared" si="6"/>
        <v>-1.5160875853355234E-2</v>
      </c>
      <c r="AC62" s="14">
        <v>42390</v>
      </c>
      <c r="AD62" s="13">
        <v>95.249719999999996</v>
      </c>
      <c r="AE62" s="13">
        <f t="shared" si="7"/>
        <v>1.9843556382718626E-3</v>
      </c>
      <c r="AG62" s="14">
        <v>42390</v>
      </c>
      <c r="AH62" s="13">
        <v>30.27562</v>
      </c>
      <c r="AI62" s="13">
        <f t="shared" si="8"/>
        <v>-2.6092722527398188E-3</v>
      </c>
      <c r="AK62" s="14">
        <v>42390</v>
      </c>
      <c r="AL62" s="13">
        <v>38.720001000000003</v>
      </c>
      <c r="AM62" s="13">
        <f t="shared" si="9"/>
        <v>-3.3449824427113625E-2</v>
      </c>
      <c r="AO62" s="14">
        <v>42390</v>
      </c>
      <c r="AP62" s="13">
        <v>34.880001</v>
      </c>
      <c r="AQ62" s="13">
        <f t="shared" si="10"/>
        <v>-1.9398341298847349E-2</v>
      </c>
      <c r="AS62" s="14">
        <v>42390</v>
      </c>
      <c r="AT62" s="13">
        <v>2.84</v>
      </c>
      <c r="AU62" s="13">
        <f t="shared" si="11"/>
        <v>3.6496350364963369E-2</v>
      </c>
      <c r="AW62" s="14">
        <v>42390</v>
      </c>
      <c r="AX62" s="13">
        <v>0.35</v>
      </c>
      <c r="AY62" s="13">
        <f t="shared" si="12"/>
        <v>0</v>
      </c>
      <c r="BA62" s="14">
        <v>42390</v>
      </c>
      <c r="BB62" s="13">
        <v>95.780276000000001</v>
      </c>
      <c r="BC62" s="13">
        <f t="shared" si="13"/>
        <v>-5.062480556158694E-3</v>
      </c>
      <c r="BE62" s="14">
        <v>42390</v>
      </c>
      <c r="BF62" s="13">
        <v>22.69247</v>
      </c>
      <c r="BG62" s="13">
        <f t="shared" si="14"/>
        <v>0</v>
      </c>
      <c r="BI62" s="14">
        <v>42390</v>
      </c>
      <c r="BJ62" s="13">
        <v>121.66723399999999</v>
      </c>
      <c r="BK62" s="13">
        <f t="shared" si="15"/>
        <v>8.6164680646544679E-3</v>
      </c>
      <c r="BM62" s="14">
        <v>42390</v>
      </c>
      <c r="BN62" s="13">
        <v>9.8297530000000002</v>
      </c>
      <c r="BO62" s="13">
        <f t="shared" si="16"/>
        <v>4.0837650765098411E-2</v>
      </c>
      <c r="BQ62" s="14">
        <v>42390</v>
      </c>
      <c r="BR62" s="13">
        <v>23.040001</v>
      </c>
      <c r="BS62" s="13">
        <f t="shared" si="17"/>
        <v>-1.7902728810857992E-2</v>
      </c>
      <c r="BU62" s="14">
        <v>42390</v>
      </c>
      <c r="BV62" s="13">
        <v>10.02</v>
      </c>
      <c r="BW62" s="13">
        <f t="shared" si="18"/>
        <v>5.5848261327713311E-2</v>
      </c>
    </row>
    <row r="63" spans="1:75">
      <c r="A63" s="14">
        <v>42389</v>
      </c>
      <c r="B63" s="13">
        <v>24.077888999999999</v>
      </c>
      <c r="C63" s="13">
        <f t="shared" si="0"/>
        <v>-7.7990253027706347E-2</v>
      </c>
      <c r="E63" s="14">
        <v>42389</v>
      </c>
      <c r="F63" s="13">
        <v>7.4543369999999998</v>
      </c>
      <c r="G63" s="13">
        <f t="shared" si="1"/>
        <v>-2.8083011048895365E-2</v>
      </c>
      <c r="I63" s="14">
        <v>42389</v>
      </c>
      <c r="J63" s="13">
        <v>9.1170930000000006</v>
      </c>
      <c r="K63" s="13">
        <f t="shared" si="2"/>
        <v>-4.0609268459664706E-2</v>
      </c>
      <c r="M63" s="14">
        <v>42389</v>
      </c>
      <c r="N63" s="13">
        <v>1.87</v>
      </c>
      <c r="O63" s="13">
        <f t="shared" si="3"/>
        <v>0.11309523809523819</v>
      </c>
      <c r="Q63" s="14">
        <v>42389</v>
      </c>
      <c r="R63" s="13">
        <v>36.161835000000004</v>
      </c>
      <c r="S63" s="13">
        <f t="shared" si="4"/>
        <v>-4.9703852974151079E-2</v>
      </c>
      <c r="U63" s="14">
        <v>42389</v>
      </c>
      <c r="V63" s="13">
        <v>10.118658999999999</v>
      </c>
      <c r="W63" s="13">
        <f t="shared" si="5"/>
        <v>-9.1304318151733885E-2</v>
      </c>
      <c r="Y63" s="14">
        <v>42389</v>
      </c>
      <c r="Z63" s="13">
        <v>64.639999000000003</v>
      </c>
      <c r="AA63" s="13">
        <f t="shared" si="6"/>
        <v>3.2593357131770334E-3</v>
      </c>
      <c r="AC63" s="14">
        <v>42389</v>
      </c>
      <c r="AD63" s="13">
        <v>95.061085000000006</v>
      </c>
      <c r="AE63" s="13">
        <f t="shared" si="7"/>
        <v>-1.7948719326149842E-2</v>
      </c>
      <c r="AG63" s="14">
        <v>42389</v>
      </c>
      <c r="AH63" s="13">
        <v>30.354824000000001</v>
      </c>
      <c r="AI63" s="13">
        <f t="shared" si="8"/>
        <v>-9.7753705290648074E-4</v>
      </c>
      <c r="AK63" s="14">
        <v>42389</v>
      </c>
      <c r="AL63" s="13">
        <v>40.060001</v>
      </c>
      <c r="AM63" s="13">
        <f t="shared" si="9"/>
        <v>0</v>
      </c>
      <c r="AO63" s="14">
        <v>42389</v>
      </c>
      <c r="AP63" s="13">
        <v>35.57</v>
      </c>
      <c r="AQ63" s="13">
        <f t="shared" si="10"/>
        <v>3.8843397263820356E-2</v>
      </c>
      <c r="AS63" s="14">
        <v>42389</v>
      </c>
      <c r="AT63" s="13">
        <v>2.74</v>
      </c>
      <c r="AU63" s="13">
        <f t="shared" si="11"/>
        <v>3.3962264150943514E-2</v>
      </c>
      <c r="AW63" s="14">
        <v>42389</v>
      </c>
      <c r="AX63" s="13">
        <v>0.35</v>
      </c>
      <c r="AY63" s="13">
        <f t="shared" si="12"/>
        <v>0.12903225806451607</v>
      </c>
      <c r="BA63" s="14">
        <v>42389</v>
      </c>
      <c r="BB63" s="13">
        <v>96.267628999999999</v>
      </c>
      <c r="BC63" s="13">
        <f t="shared" si="13"/>
        <v>1.344895381117088E-3</v>
      </c>
      <c r="BE63" s="14">
        <v>42389</v>
      </c>
      <c r="BF63" s="13">
        <v>22.69247</v>
      </c>
      <c r="BG63" s="13">
        <f t="shared" si="14"/>
        <v>-3.9832338870388617E-2</v>
      </c>
      <c r="BI63" s="14">
        <v>42389</v>
      </c>
      <c r="BJ63" s="13">
        <v>120.627848</v>
      </c>
      <c r="BK63" s="13">
        <f t="shared" si="15"/>
        <v>-4.8786199809260265E-2</v>
      </c>
      <c r="BM63" s="14">
        <v>42389</v>
      </c>
      <c r="BN63" s="13">
        <v>9.4440790000000003</v>
      </c>
      <c r="BO63" s="13">
        <f t="shared" si="16"/>
        <v>-2.1516408941383635E-2</v>
      </c>
      <c r="BQ63" s="14">
        <v>42389</v>
      </c>
      <c r="BR63" s="13">
        <v>23.459999</v>
      </c>
      <c r="BS63" s="13">
        <f t="shared" si="17"/>
        <v>6.8669530844185939E-3</v>
      </c>
      <c r="BU63" s="14">
        <v>42389</v>
      </c>
      <c r="BV63" s="13">
        <v>9.49</v>
      </c>
      <c r="BW63" s="13">
        <f t="shared" si="18"/>
        <v>2.1119324181625735E-3</v>
      </c>
    </row>
    <row r="64" spans="1:75">
      <c r="A64" s="14">
        <v>42388</v>
      </c>
      <c r="B64" s="13">
        <v>26.114571000000002</v>
      </c>
      <c r="C64" s="13">
        <f t="shared" si="0"/>
        <v>-7.3314829133160869E-2</v>
      </c>
      <c r="E64" s="14">
        <v>42388</v>
      </c>
      <c r="F64" s="13">
        <v>7.6697259999999998</v>
      </c>
      <c r="G64" s="13">
        <f t="shared" si="1"/>
        <v>-0.1029572823991359</v>
      </c>
      <c r="I64" s="14">
        <v>42388</v>
      </c>
      <c r="J64" s="13">
        <v>9.5030029999999996</v>
      </c>
      <c r="K64" s="13">
        <f t="shared" si="2"/>
        <v>-8.1156668974974228E-2</v>
      </c>
      <c r="M64" s="14">
        <v>42388</v>
      </c>
      <c r="N64" s="13">
        <v>1.68</v>
      </c>
      <c r="O64" s="13">
        <f t="shared" si="3"/>
        <v>-0.1016042780748664</v>
      </c>
      <c r="Q64" s="14">
        <v>42388</v>
      </c>
      <c r="R64" s="13">
        <v>38.053227</v>
      </c>
      <c r="S64" s="13">
        <f t="shared" si="4"/>
        <v>-6.4337300985377002E-2</v>
      </c>
      <c r="U64" s="14">
        <v>42388</v>
      </c>
      <c r="V64" s="13">
        <v>11.135365999999999</v>
      </c>
      <c r="W64" s="13">
        <f t="shared" si="5"/>
        <v>-7.63052162195971E-2</v>
      </c>
      <c r="Y64" s="14">
        <v>42388</v>
      </c>
      <c r="Z64" s="13">
        <v>64.430000000000007</v>
      </c>
      <c r="AA64" s="13">
        <f t="shared" si="6"/>
        <v>-2.0820713336441594E-2</v>
      </c>
      <c r="AC64" s="14">
        <v>42388</v>
      </c>
      <c r="AD64" s="13">
        <v>96.798494000000005</v>
      </c>
      <c r="AE64" s="13">
        <f t="shared" si="7"/>
        <v>5.1546440460986543E-3</v>
      </c>
      <c r="AG64" s="14">
        <v>42388</v>
      </c>
      <c r="AH64" s="13">
        <v>30.384526000000001</v>
      </c>
      <c r="AI64" s="13">
        <f t="shared" si="8"/>
        <v>-3.8947878805362319E-3</v>
      </c>
      <c r="AK64" s="14">
        <v>42388</v>
      </c>
      <c r="AL64" s="13">
        <v>40.060001</v>
      </c>
      <c r="AM64" s="13">
        <f t="shared" si="9"/>
        <v>-2.738287415398923E-3</v>
      </c>
      <c r="AO64" s="14">
        <v>42388</v>
      </c>
      <c r="AP64" s="13">
        <v>34.240001999999997</v>
      </c>
      <c r="AQ64" s="13">
        <f t="shared" si="10"/>
        <v>7.3551040097026184E-3</v>
      </c>
      <c r="AS64" s="14">
        <v>42388</v>
      </c>
      <c r="AT64" s="13">
        <v>2.65</v>
      </c>
      <c r="AU64" s="13">
        <f t="shared" si="11"/>
        <v>-2.5735294117647162E-2</v>
      </c>
      <c r="AW64" s="14">
        <v>42388</v>
      </c>
      <c r="AX64" s="13">
        <v>0.31</v>
      </c>
      <c r="AY64" s="13">
        <f t="shared" si="12"/>
        <v>-8.8235294117647134E-2</v>
      </c>
      <c r="BA64" s="14">
        <v>42388</v>
      </c>
      <c r="BB64" s="13">
        <v>96.138333000000003</v>
      </c>
      <c r="BC64" s="13">
        <f t="shared" si="13"/>
        <v>-4.8388093508680589E-3</v>
      </c>
      <c r="BE64" s="14">
        <v>42388</v>
      </c>
      <c r="BF64" s="13">
        <v>23.633862000000001</v>
      </c>
      <c r="BG64" s="13">
        <f t="shared" si="14"/>
        <v>9.737482529546846E-3</v>
      </c>
      <c r="BI64" s="14">
        <v>42388</v>
      </c>
      <c r="BJ64" s="13">
        <v>126.81465300000001</v>
      </c>
      <c r="BK64" s="13">
        <f t="shared" si="15"/>
        <v>-1.4765811954603171E-2</v>
      </c>
      <c r="BM64" s="14">
        <v>42388</v>
      </c>
      <c r="BN64" s="13">
        <v>9.6517499999999998</v>
      </c>
      <c r="BO64" s="13">
        <f t="shared" si="16"/>
        <v>-3.4619084250670625E-2</v>
      </c>
      <c r="BQ64" s="14">
        <v>42388</v>
      </c>
      <c r="BR64" s="13">
        <v>23.299999</v>
      </c>
      <c r="BS64" s="13">
        <f t="shared" si="17"/>
        <v>-8.9324117396853194E-3</v>
      </c>
      <c r="BU64" s="14">
        <v>42388</v>
      </c>
      <c r="BV64" s="13">
        <v>9.4700000000000006</v>
      </c>
      <c r="BW64" s="13">
        <f t="shared" si="18"/>
        <v>-7.7896786757546146E-2</v>
      </c>
    </row>
    <row r="65" spans="1:75">
      <c r="A65" s="14">
        <v>42384</v>
      </c>
      <c r="B65" s="13">
        <v>28.180629</v>
      </c>
      <c r="C65" s="13">
        <f t="shared" si="0"/>
        <v>-6.5584713835472796E-3</v>
      </c>
      <c r="E65" s="14">
        <v>42384</v>
      </c>
      <c r="F65" s="13">
        <v>8.5500120000000006</v>
      </c>
      <c r="G65" s="13">
        <f t="shared" si="1"/>
        <v>-5.4865479358290919E-2</v>
      </c>
      <c r="I65" s="14">
        <v>42384</v>
      </c>
      <c r="J65" s="13">
        <v>10.342354</v>
      </c>
      <c r="K65" s="13">
        <f t="shared" si="2"/>
        <v>-6.2937002111717238E-2</v>
      </c>
      <c r="M65" s="14">
        <v>42384</v>
      </c>
      <c r="N65" s="13">
        <v>1.87</v>
      </c>
      <c r="O65" s="13">
        <f t="shared" si="3"/>
        <v>-7.8817733990147645E-2</v>
      </c>
      <c r="Q65" s="14">
        <v>42384</v>
      </c>
      <c r="R65" s="13">
        <v>40.669812999999998</v>
      </c>
      <c r="S65" s="13">
        <f t="shared" si="4"/>
        <v>-4.685347237071677E-2</v>
      </c>
      <c r="U65" s="14">
        <v>42384</v>
      </c>
      <c r="V65" s="13">
        <v>12.055244</v>
      </c>
      <c r="W65" s="13">
        <f t="shared" si="5"/>
        <v>-4.8165183068752844E-2</v>
      </c>
      <c r="Y65" s="14">
        <v>42384</v>
      </c>
      <c r="Z65" s="13">
        <v>65.800003000000004</v>
      </c>
      <c r="AA65" s="13">
        <f t="shared" si="6"/>
        <v>1.2173158670525197E-3</v>
      </c>
      <c r="AC65" s="14">
        <v>42384</v>
      </c>
      <c r="AD65" s="13">
        <v>96.302091000000004</v>
      </c>
      <c r="AE65" s="13">
        <f t="shared" si="7"/>
        <v>-1.9112139143469438E-2</v>
      </c>
      <c r="AG65" s="14">
        <v>42384</v>
      </c>
      <c r="AH65" s="13">
        <v>30.503329999999998</v>
      </c>
      <c r="AI65" s="13">
        <f t="shared" si="8"/>
        <v>-9.6432361390757729E-3</v>
      </c>
      <c r="AK65" s="14">
        <v>42384</v>
      </c>
      <c r="AL65" s="13">
        <v>40.169998</v>
      </c>
      <c r="AM65" s="13">
        <f t="shared" si="9"/>
        <v>-5.2370867005682241E-2</v>
      </c>
      <c r="AO65" s="14">
        <v>42384</v>
      </c>
      <c r="AP65" s="13">
        <v>33.990001999999997</v>
      </c>
      <c r="AQ65" s="13">
        <f t="shared" si="10"/>
        <v>-3.7928104278058164E-2</v>
      </c>
      <c r="AS65" s="14">
        <v>42384</v>
      </c>
      <c r="AT65" s="13">
        <v>2.72</v>
      </c>
      <c r="AU65" s="13">
        <f t="shared" si="11"/>
        <v>-2.8571428571428439E-2</v>
      </c>
      <c r="AW65" s="14">
        <v>42384</v>
      </c>
      <c r="AX65" s="13">
        <v>0.34</v>
      </c>
      <c r="AY65" s="13">
        <f t="shared" si="12"/>
        <v>-8.1081081081081002E-2</v>
      </c>
      <c r="BA65" s="14">
        <v>42384</v>
      </c>
      <c r="BB65" s="13">
        <v>96.605789999999999</v>
      </c>
      <c r="BC65" s="13">
        <f t="shared" si="13"/>
        <v>-2.4015271487675544E-2</v>
      </c>
      <c r="BE65" s="14">
        <v>42384</v>
      </c>
      <c r="BF65" s="13">
        <v>23.405947000000001</v>
      </c>
      <c r="BG65" s="13">
        <f t="shared" si="14"/>
        <v>-4.2173515616236779E-2</v>
      </c>
      <c r="BI65" s="14">
        <v>42384</v>
      </c>
      <c r="BJ65" s="13">
        <v>128.715238</v>
      </c>
      <c r="BK65" s="13">
        <f t="shared" si="15"/>
        <v>-2.1668830521583721E-2</v>
      </c>
      <c r="BM65" s="14">
        <v>42384</v>
      </c>
      <c r="BN65" s="13">
        <v>9.9978669999999994</v>
      </c>
      <c r="BO65" s="13">
        <f t="shared" si="16"/>
        <v>-4.8022649706809493E-2</v>
      </c>
      <c r="BQ65" s="14">
        <v>42384</v>
      </c>
      <c r="BR65" s="13">
        <v>23.51</v>
      </c>
      <c r="BS65" s="13">
        <f t="shared" si="17"/>
        <v>-3.813559322033892E-3</v>
      </c>
      <c r="BU65" s="14">
        <v>42384</v>
      </c>
      <c r="BV65" s="13">
        <v>10.27</v>
      </c>
      <c r="BW65" s="13">
        <f t="shared" si="18"/>
        <v>-5.0831792975970493E-2</v>
      </c>
    </row>
    <row r="66" spans="1:75">
      <c r="A66" s="14">
        <v>42383</v>
      </c>
      <c r="B66" s="13">
        <v>28.366671</v>
      </c>
      <c r="C66" s="13">
        <f t="shared" si="0"/>
        <v>3.2062715155027371E-2</v>
      </c>
      <c r="E66" s="14">
        <v>42383</v>
      </c>
      <c r="F66" s="13">
        <v>9.0463439999999995</v>
      </c>
      <c r="G66" s="13">
        <f t="shared" si="1"/>
        <v>9.4044215945416152E-3</v>
      </c>
      <c r="I66" s="14">
        <v>42383</v>
      </c>
      <c r="J66" s="13">
        <v>11.036989</v>
      </c>
      <c r="K66" s="13">
        <f t="shared" si="2"/>
        <v>-2.6383043363621024E-2</v>
      </c>
      <c r="M66" s="14">
        <v>42383</v>
      </c>
      <c r="N66" s="13">
        <v>2.0299999999999998</v>
      </c>
      <c r="O66" s="13">
        <f t="shared" si="3"/>
        <v>2.0100502512562721E-2</v>
      </c>
      <c r="Q66" s="14">
        <v>42383</v>
      </c>
      <c r="R66" s="13">
        <v>42.669004000000001</v>
      </c>
      <c r="S66" s="13">
        <f t="shared" si="4"/>
        <v>3.6666664965978667E-2</v>
      </c>
      <c r="U66" s="14">
        <v>42383</v>
      </c>
      <c r="V66" s="13">
        <v>12.665269</v>
      </c>
      <c r="W66" s="13">
        <f t="shared" si="5"/>
        <v>8.3678572959538192E-2</v>
      </c>
      <c r="Y66" s="14">
        <v>42383</v>
      </c>
      <c r="Z66" s="13">
        <v>65.720000999999996</v>
      </c>
      <c r="AA66" s="13">
        <f t="shared" si="6"/>
        <v>6.291442461865028E-2</v>
      </c>
      <c r="AC66" s="14">
        <v>42383</v>
      </c>
      <c r="AD66" s="13">
        <v>98.178492000000006</v>
      </c>
      <c r="AE66" s="13">
        <f t="shared" si="7"/>
        <v>1.9274403348836105E-2</v>
      </c>
      <c r="AG66" s="14">
        <v>42383</v>
      </c>
      <c r="AH66" s="13">
        <v>30.800345</v>
      </c>
      <c r="AI66" s="13">
        <f t="shared" si="8"/>
        <v>2.4366138147330234E-2</v>
      </c>
      <c r="AK66" s="14">
        <v>42383</v>
      </c>
      <c r="AL66" s="13">
        <v>42.389999000000003</v>
      </c>
      <c r="AM66" s="13">
        <f t="shared" si="9"/>
        <v>3.5510651727716815E-3</v>
      </c>
      <c r="AO66" s="14">
        <v>42383</v>
      </c>
      <c r="AP66" s="13">
        <v>35.330002</v>
      </c>
      <c r="AQ66" s="13">
        <f t="shared" si="10"/>
        <v>1.0294566477135557E-2</v>
      </c>
      <c r="AS66" s="14">
        <v>42383</v>
      </c>
      <c r="AT66" s="13">
        <v>2.8</v>
      </c>
      <c r="AU66" s="13">
        <f t="shared" si="11"/>
        <v>3.7037037037036903E-2</v>
      </c>
      <c r="AW66" s="14">
        <v>42383</v>
      </c>
      <c r="AX66" s="13">
        <v>0.37</v>
      </c>
      <c r="AY66" s="13">
        <f t="shared" si="12"/>
        <v>5.7142857142857197E-2</v>
      </c>
      <c r="BA66" s="14">
        <v>42383</v>
      </c>
      <c r="BB66" s="13">
        <v>98.982890999999995</v>
      </c>
      <c r="BC66" s="13">
        <f t="shared" si="13"/>
        <v>2.1870803314518322E-2</v>
      </c>
      <c r="BE66" s="14">
        <v>42383</v>
      </c>
      <c r="BF66" s="13">
        <v>24.436520999999999</v>
      </c>
      <c r="BG66" s="13">
        <f t="shared" si="14"/>
        <v>2.4390138845672062E-3</v>
      </c>
      <c r="BI66" s="14">
        <v>42383</v>
      </c>
      <c r="BJ66" s="13">
        <v>131.56612200000001</v>
      </c>
      <c r="BK66" s="13">
        <f t="shared" si="15"/>
        <v>1.3265270993874251E-2</v>
      </c>
      <c r="BM66" s="14">
        <v>42383</v>
      </c>
      <c r="BN66" s="13">
        <v>10.502211000000001</v>
      </c>
      <c r="BO66" s="13">
        <f t="shared" si="16"/>
        <v>3.7806847305966828E-3</v>
      </c>
      <c r="BQ66" s="14">
        <v>42383</v>
      </c>
      <c r="BR66" s="13">
        <v>23.6</v>
      </c>
      <c r="BS66" s="13">
        <f t="shared" si="17"/>
        <v>1.6978353861560084E-3</v>
      </c>
      <c r="BU66" s="14">
        <v>42383</v>
      </c>
      <c r="BV66" s="13">
        <v>10.82</v>
      </c>
      <c r="BW66" s="13">
        <f t="shared" si="18"/>
        <v>-6.8044788975021461E-2</v>
      </c>
    </row>
    <row r="67" spans="1:75">
      <c r="A67" s="14">
        <v>42382</v>
      </c>
      <c r="B67" s="13">
        <v>27.485413999999999</v>
      </c>
      <c r="C67" s="13">
        <f t="shared" si="0"/>
        <v>-5.520025791939779E-2</v>
      </c>
      <c r="E67" s="14">
        <v>42382</v>
      </c>
      <c r="F67" s="13">
        <v>8.9620610000000003</v>
      </c>
      <c r="G67" s="13">
        <f t="shared" si="1"/>
        <v>-3.3333272211476056E-2</v>
      </c>
      <c r="I67" s="14">
        <v>42382</v>
      </c>
      <c r="J67" s="13">
        <v>11.336069</v>
      </c>
      <c r="K67" s="13">
        <f t="shared" si="2"/>
        <v>3.4158951227876047E-3</v>
      </c>
      <c r="M67" s="14">
        <v>42382</v>
      </c>
      <c r="N67" s="13">
        <v>1.99</v>
      </c>
      <c r="O67" s="13">
        <f t="shared" si="3"/>
        <v>-6.1320754716981181E-2</v>
      </c>
      <c r="Q67" s="14">
        <v>42382</v>
      </c>
      <c r="R67" s="13">
        <v>41.159810999999998</v>
      </c>
      <c r="S67" s="13">
        <f t="shared" si="4"/>
        <v>-5.4479918150113285E-2</v>
      </c>
      <c r="U67" s="14">
        <v>42382</v>
      </c>
      <c r="V67" s="13">
        <v>11.687293</v>
      </c>
      <c r="W67" s="13">
        <f t="shared" si="5"/>
        <v>-4.2063559911410017E-2</v>
      </c>
      <c r="Y67" s="14">
        <v>42382</v>
      </c>
      <c r="Z67" s="13">
        <v>61.830002</v>
      </c>
      <c r="AA67" s="13">
        <f t="shared" si="6"/>
        <v>-6.2755781980357958E-2</v>
      </c>
      <c r="AC67" s="14">
        <v>42382</v>
      </c>
      <c r="AD67" s="13">
        <v>96.321944000000002</v>
      </c>
      <c r="AE67" s="13">
        <f t="shared" si="7"/>
        <v>-1.2418575519033477E-2</v>
      </c>
      <c r="AG67" s="14">
        <v>42382</v>
      </c>
      <c r="AH67" s="13">
        <v>30.067710999999999</v>
      </c>
      <c r="AI67" s="13">
        <f t="shared" si="8"/>
        <v>-2.0322572026597673E-2</v>
      </c>
      <c r="AK67" s="14">
        <v>42382</v>
      </c>
      <c r="AL67" s="13">
        <v>42.240001999999997</v>
      </c>
      <c r="AM67" s="13">
        <f t="shared" si="9"/>
        <v>-1.0772810052159094E-2</v>
      </c>
      <c r="AO67" s="14">
        <v>42382</v>
      </c>
      <c r="AP67" s="13">
        <v>34.970001000000003</v>
      </c>
      <c r="AQ67" s="13">
        <f t="shared" si="10"/>
        <v>-3.6373655652420435E-2</v>
      </c>
      <c r="AS67" s="14">
        <v>42382</v>
      </c>
      <c r="AT67" s="13">
        <v>2.7</v>
      </c>
      <c r="AU67" s="13">
        <f t="shared" si="11"/>
        <v>-3.9145907473309566E-2</v>
      </c>
      <c r="AW67" s="14">
        <v>42382</v>
      </c>
      <c r="AX67" s="13">
        <v>0.35</v>
      </c>
      <c r="AY67" s="13">
        <f t="shared" si="12"/>
        <v>-7.8947368421052697E-2</v>
      </c>
      <c r="BA67" s="14">
        <v>42382</v>
      </c>
      <c r="BB67" s="13">
        <v>96.864389000000003</v>
      </c>
      <c r="BC67" s="13">
        <f t="shared" si="13"/>
        <v>-2.5710286223711989E-2</v>
      </c>
      <c r="BE67" s="14">
        <v>42382</v>
      </c>
      <c r="BF67" s="13">
        <v>24.377065000000002</v>
      </c>
      <c r="BG67" s="13">
        <f t="shared" si="14"/>
        <v>-2.9585791043312024E-2</v>
      </c>
      <c r="BI67" s="14">
        <v>42382</v>
      </c>
      <c r="BJ67" s="13">
        <v>129.84370999999999</v>
      </c>
      <c r="BK67" s="13">
        <f t="shared" si="15"/>
        <v>-1.3017279442231623E-2</v>
      </c>
      <c r="BM67" s="14">
        <v>42382</v>
      </c>
      <c r="BN67" s="13">
        <v>10.462655</v>
      </c>
      <c r="BO67" s="13">
        <f t="shared" si="16"/>
        <v>-2.2181136006350601E-2</v>
      </c>
      <c r="BQ67" s="14">
        <v>42382</v>
      </c>
      <c r="BR67" s="13">
        <v>23.559999000000001</v>
      </c>
      <c r="BS67" s="13">
        <f t="shared" si="17"/>
        <v>-1.2987096230117345E-2</v>
      </c>
      <c r="BU67" s="14">
        <v>42382</v>
      </c>
      <c r="BV67" s="13">
        <v>11.61</v>
      </c>
      <c r="BW67" s="13">
        <f t="shared" si="18"/>
        <v>-3.9702233250620382E-2</v>
      </c>
    </row>
    <row r="68" spans="1:75">
      <c r="A68" s="14">
        <v>42381</v>
      </c>
      <c r="B68" s="13">
        <v>29.091259000000001</v>
      </c>
      <c r="C68" s="13">
        <f t="shared" si="0"/>
        <v>-3.6328288105827666E-2</v>
      </c>
      <c r="E68" s="14">
        <v>42381</v>
      </c>
      <c r="F68" s="13">
        <v>9.2710969999999993</v>
      </c>
      <c r="G68" s="13">
        <f t="shared" si="1"/>
        <v>1.8518473760927089E-2</v>
      </c>
      <c r="I68" s="14">
        <v>42381</v>
      </c>
      <c r="J68" s="13">
        <v>11.297478</v>
      </c>
      <c r="K68" s="13">
        <f t="shared" si="2"/>
        <v>-2.0083661902660838E-2</v>
      </c>
      <c r="M68" s="14">
        <v>42381</v>
      </c>
      <c r="N68" s="13">
        <v>2.12</v>
      </c>
      <c r="O68" s="13">
        <f t="shared" si="3"/>
        <v>-5.7777777777777733E-2</v>
      </c>
      <c r="Q68" s="14">
        <v>42381</v>
      </c>
      <c r="R68" s="13">
        <v>43.531398000000003</v>
      </c>
      <c r="S68" s="13">
        <f t="shared" si="4"/>
        <v>-2.7370258085146704E-2</v>
      </c>
      <c r="U68" s="14">
        <v>42381</v>
      </c>
      <c r="V68" s="13">
        <v>12.200488999999999</v>
      </c>
      <c r="W68" s="13">
        <f t="shared" si="5"/>
        <v>-2.5521993765986982E-2</v>
      </c>
      <c r="Y68" s="14">
        <v>42381</v>
      </c>
      <c r="Z68" s="13">
        <v>65.970000999999996</v>
      </c>
      <c r="AA68" s="13">
        <f t="shared" si="6"/>
        <v>1.2275633336677246E-2</v>
      </c>
      <c r="AC68" s="14">
        <v>42381</v>
      </c>
      <c r="AD68" s="13">
        <v>97.533167000000006</v>
      </c>
      <c r="AE68" s="13">
        <f t="shared" si="7"/>
        <v>6.8668401192179158E-3</v>
      </c>
      <c r="AG68" s="14">
        <v>42381</v>
      </c>
      <c r="AH68" s="13">
        <v>30.69144</v>
      </c>
      <c r="AI68" s="13">
        <f t="shared" si="8"/>
        <v>-2.2529689871275686E-3</v>
      </c>
      <c r="AK68" s="14">
        <v>42381</v>
      </c>
      <c r="AL68" s="13">
        <v>42.700001</v>
      </c>
      <c r="AM68" s="13">
        <f t="shared" si="9"/>
        <v>3.0156814712742709E-2</v>
      </c>
      <c r="AO68" s="14">
        <v>42381</v>
      </c>
      <c r="AP68" s="13">
        <v>36.290000999999997</v>
      </c>
      <c r="AQ68" s="13">
        <f t="shared" si="10"/>
        <v>-2.7542700483278415E-4</v>
      </c>
      <c r="AS68" s="14">
        <v>42381</v>
      </c>
      <c r="AT68" s="13">
        <v>2.81</v>
      </c>
      <c r="AU68" s="13">
        <f t="shared" si="11"/>
        <v>-3.436426116838491E-2</v>
      </c>
      <c r="AW68" s="14">
        <v>42381</v>
      </c>
      <c r="AX68" s="13">
        <v>0.38</v>
      </c>
      <c r="AY68" s="13">
        <f t="shared" si="12"/>
        <v>-9.5238095238095191E-2</v>
      </c>
      <c r="BA68" s="14">
        <v>42381</v>
      </c>
      <c r="BB68" s="13">
        <v>99.420518999999999</v>
      </c>
      <c r="BC68" s="13">
        <f t="shared" si="13"/>
        <v>1.4513353077090009E-2</v>
      </c>
      <c r="BE68" s="14">
        <v>42381</v>
      </c>
      <c r="BF68" s="13">
        <v>25.120267999999999</v>
      </c>
      <c r="BG68" s="13">
        <f t="shared" si="14"/>
        <v>3.1658089597325113E-3</v>
      </c>
      <c r="BI68" s="14">
        <v>42381</v>
      </c>
      <c r="BJ68" s="13">
        <v>131.55621400000001</v>
      </c>
      <c r="BK68" s="13">
        <f t="shared" si="15"/>
        <v>-2.4769325819767045E-3</v>
      </c>
      <c r="BM68" s="14">
        <v>42381</v>
      </c>
      <c r="BN68" s="13">
        <v>10.699992999999999</v>
      </c>
      <c r="BO68" s="13">
        <f t="shared" si="16"/>
        <v>1.5962490260521291E-2</v>
      </c>
      <c r="BQ68" s="14">
        <v>42381</v>
      </c>
      <c r="BR68" s="13">
        <v>23.870000999999998</v>
      </c>
      <c r="BS68" s="13">
        <f t="shared" si="17"/>
        <v>9.3023678646934425E-3</v>
      </c>
      <c r="BU68" s="14">
        <v>42381</v>
      </c>
      <c r="BV68" s="13">
        <v>12.09</v>
      </c>
      <c r="BW68" s="13">
        <f t="shared" si="18"/>
        <v>2.1114864864864864E-2</v>
      </c>
    </row>
    <row r="69" spans="1:75">
      <c r="A69" s="14">
        <v>42380</v>
      </c>
      <c r="B69" s="13">
        <v>30.187935</v>
      </c>
      <c r="C69" s="13">
        <f t="shared" si="0"/>
        <v>-3.8965132454244107E-2</v>
      </c>
      <c r="E69" s="14">
        <v>42380</v>
      </c>
      <c r="F69" s="13">
        <v>9.1025320000000001</v>
      </c>
      <c r="G69" s="13">
        <f t="shared" si="1"/>
        <v>-4.612364981517228E-2</v>
      </c>
      <c r="I69" s="14">
        <v>42380</v>
      </c>
      <c r="J69" s="13">
        <v>11.529023</v>
      </c>
      <c r="K69" s="13">
        <f t="shared" si="2"/>
        <v>-5.3090324604818585E-2</v>
      </c>
      <c r="M69" s="14">
        <v>42380</v>
      </c>
      <c r="N69" s="13">
        <v>2.25</v>
      </c>
      <c r="O69" s="13">
        <f t="shared" si="3"/>
        <v>-0.24496644295302014</v>
      </c>
      <c r="Q69" s="14">
        <v>42380</v>
      </c>
      <c r="R69" s="13">
        <v>44.756391999999998</v>
      </c>
      <c r="S69" s="13">
        <f t="shared" si="4"/>
        <v>-4.9531774902740668E-2</v>
      </c>
      <c r="U69" s="14">
        <v>42380</v>
      </c>
      <c r="V69" s="13">
        <v>12.520025</v>
      </c>
      <c r="W69" s="13">
        <f t="shared" si="5"/>
        <v>-9.4537802971240786E-2</v>
      </c>
      <c r="Y69" s="14">
        <v>42380</v>
      </c>
      <c r="Z69" s="13">
        <v>65.169998000000007</v>
      </c>
      <c r="AA69" s="13">
        <f t="shared" si="6"/>
        <v>1.0752688502387879E-3</v>
      </c>
      <c r="AC69" s="14">
        <v>42380</v>
      </c>
      <c r="AD69" s="13">
        <v>96.867990000000006</v>
      </c>
      <c r="AE69" s="13">
        <f t="shared" si="7"/>
        <v>-6.0106358761015536E-3</v>
      </c>
      <c r="AG69" s="14">
        <v>42380</v>
      </c>
      <c r="AH69" s="13">
        <v>30.760743000000002</v>
      </c>
      <c r="AI69" s="13">
        <f t="shared" si="8"/>
        <v>2.258056317983172E-3</v>
      </c>
      <c r="AK69" s="14">
        <v>42380</v>
      </c>
      <c r="AL69" s="13">
        <v>41.450001</v>
      </c>
      <c r="AM69" s="13">
        <f t="shared" si="9"/>
        <v>-2.0557632325141777E-2</v>
      </c>
      <c r="AO69" s="14">
        <v>42380</v>
      </c>
      <c r="AP69" s="13">
        <v>36.299999</v>
      </c>
      <c r="AQ69" s="13">
        <f t="shared" si="10"/>
        <v>1.4533259209984974E-2</v>
      </c>
      <c r="AS69" s="14">
        <v>42380</v>
      </c>
      <c r="AT69" s="13">
        <v>2.91</v>
      </c>
      <c r="AU69" s="13">
        <f t="shared" si="11"/>
        <v>-1.0204081632652994E-2</v>
      </c>
      <c r="AW69" s="14">
        <v>42380</v>
      </c>
      <c r="AX69" s="13">
        <v>0.42</v>
      </c>
      <c r="AY69" s="13">
        <f t="shared" si="12"/>
        <v>-2.3255813953488393E-2</v>
      </c>
      <c r="BA69" s="14">
        <v>42380</v>
      </c>
      <c r="BB69" s="13">
        <v>97.998236000000006</v>
      </c>
      <c r="BC69" s="13">
        <f t="shared" si="13"/>
        <v>1.6192236338216023E-2</v>
      </c>
      <c r="BE69" s="14">
        <v>42380</v>
      </c>
      <c r="BF69" s="13">
        <v>25.040993</v>
      </c>
      <c r="BG69" s="13">
        <f t="shared" si="14"/>
        <v>1.9773993813344878E-2</v>
      </c>
      <c r="BI69" s="14">
        <v>42380</v>
      </c>
      <c r="BJ69" s="13">
        <v>131.882879</v>
      </c>
      <c r="BK69" s="13">
        <f t="shared" si="15"/>
        <v>1.2155213760319602E-2</v>
      </c>
      <c r="BM69" s="14">
        <v>42380</v>
      </c>
      <c r="BN69" s="13">
        <v>10.531878000000001</v>
      </c>
      <c r="BO69" s="13">
        <f t="shared" si="16"/>
        <v>6.6161982785441099E-3</v>
      </c>
      <c r="BQ69" s="14">
        <v>42380</v>
      </c>
      <c r="BR69" s="13">
        <v>23.65</v>
      </c>
      <c r="BS69" s="13">
        <f t="shared" si="17"/>
        <v>-2.1109271523178874E-2</v>
      </c>
      <c r="BU69" s="14">
        <v>42380</v>
      </c>
      <c r="BV69" s="13">
        <v>11.84</v>
      </c>
      <c r="BW69" s="13">
        <f t="shared" si="18"/>
        <v>4.6861184792219214E-2</v>
      </c>
    </row>
    <row r="70" spans="1:75">
      <c r="A70" s="14">
        <v>42377</v>
      </c>
      <c r="B70" s="13">
        <v>31.411904</v>
      </c>
      <c r="C70" s="13">
        <f t="shared" si="0"/>
        <v>-2.1354397686062575E-2</v>
      </c>
      <c r="E70" s="14">
        <v>42377</v>
      </c>
      <c r="F70" s="13">
        <v>9.5426749999999991</v>
      </c>
      <c r="G70" s="13">
        <f t="shared" si="1"/>
        <v>-4.0489639438857937E-2</v>
      </c>
      <c r="I70" s="14">
        <v>42377</v>
      </c>
      <c r="J70" s="13">
        <v>12.175420000000001</v>
      </c>
      <c r="K70" s="13">
        <f t="shared" si="2"/>
        <v>2.93637111546966E-2</v>
      </c>
      <c r="M70" s="14">
        <v>42377</v>
      </c>
      <c r="N70" s="13">
        <v>2.98</v>
      </c>
      <c r="O70" s="13">
        <f t="shared" si="3"/>
        <v>0.10370370370370363</v>
      </c>
      <c r="Q70" s="14">
        <v>42377</v>
      </c>
      <c r="R70" s="13">
        <v>47.088782999999999</v>
      </c>
      <c r="S70" s="13">
        <f t="shared" si="4"/>
        <v>3.4891218561729533E-2</v>
      </c>
      <c r="U70" s="14">
        <v>42377</v>
      </c>
      <c r="V70" s="13">
        <v>13.827220000000001</v>
      </c>
      <c r="W70" s="13">
        <f t="shared" si="5"/>
        <v>7.0521662493079323E-3</v>
      </c>
      <c r="Y70" s="14">
        <v>42377</v>
      </c>
      <c r="Z70" s="13">
        <v>65.099997999999999</v>
      </c>
      <c r="AA70" s="13">
        <f t="shared" si="6"/>
        <v>-2.6178011254390763E-2</v>
      </c>
      <c r="AC70" s="14">
        <v>42377</v>
      </c>
      <c r="AD70" s="13">
        <v>97.453749000000002</v>
      </c>
      <c r="AE70" s="13">
        <f t="shared" si="7"/>
        <v>-1.0683305768210074E-2</v>
      </c>
      <c r="AG70" s="14">
        <v>42377</v>
      </c>
      <c r="AH70" s="13">
        <v>30.69144</v>
      </c>
      <c r="AI70" s="13">
        <f t="shared" si="8"/>
        <v>-1.2738835063323656E-2</v>
      </c>
      <c r="AK70" s="14">
        <v>42377</v>
      </c>
      <c r="AL70" s="13">
        <v>42.32</v>
      </c>
      <c r="AM70" s="13">
        <f t="shared" si="9"/>
        <v>-2.3573315585729017E-3</v>
      </c>
      <c r="AO70" s="14">
        <v>42377</v>
      </c>
      <c r="AP70" s="13">
        <v>35.779998999999997</v>
      </c>
      <c r="AQ70" s="13">
        <f t="shared" si="10"/>
        <v>-9.6872956078800955E-3</v>
      </c>
      <c r="AS70" s="14">
        <v>42377</v>
      </c>
      <c r="AT70" s="13">
        <v>2.94</v>
      </c>
      <c r="AU70" s="13">
        <f t="shared" si="11"/>
        <v>-2.6490066225165587E-2</v>
      </c>
      <c r="AW70" s="14">
        <v>42377</v>
      </c>
      <c r="AX70" s="13">
        <v>0.43</v>
      </c>
      <c r="AY70" s="13">
        <f t="shared" si="12"/>
        <v>-2.2727272727272749E-2</v>
      </c>
      <c r="BA70" s="14">
        <v>42377</v>
      </c>
      <c r="BB70" s="13">
        <v>96.436710000000005</v>
      </c>
      <c r="BC70" s="13">
        <f t="shared" si="13"/>
        <v>5.2877395536261654E-3</v>
      </c>
      <c r="BE70" s="14">
        <v>42377</v>
      </c>
      <c r="BF70" s="13">
        <v>24.555434000000002</v>
      </c>
      <c r="BG70" s="13">
        <f t="shared" si="14"/>
        <v>-2.4793361515797332E-2</v>
      </c>
      <c r="BI70" s="14">
        <v>42377</v>
      </c>
      <c r="BJ70" s="13">
        <v>130.29906600000001</v>
      </c>
      <c r="BK70" s="13">
        <f t="shared" si="15"/>
        <v>-9.2578333727769725E-3</v>
      </c>
      <c r="BM70" s="14">
        <v>42377</v>
      </c>
      <c r="BN70" s="13">
        <v>10.462655</v>
      </c>
      <c r="BO70" s="13">
        <f t="shared" si="16"/>
        <v>-1.7641627454286928E-2</v>
      </c>
      <c r="BQ70" s="14">
        <v>42377</v>
      </c>
      <c r="BR70" s="13">
        <v>24.16</v>
      </c>
      <c r="BS70" s="13">
        <f t="shared" si="17"/>
        <v>1.2433071381394839E-3</v>
      </c>
      <c r="BU70" s="14">
        <v>42377</v>
      </c>
      <c r="BV70" s="13">
        <v>11.31</v>
      </c>
      <c r="BW70" s="13">
        <f t="shared" si="18"/>
        <v>1.3440860215053795E-2</v>
      </c>
    </row>
    <row r="71" spans="1:75">
      <c r="A71" s="14">
        <v>42376</v>
      </c>
      <c r="B71" s="13">
        <v>32.097323000000003</v>
      </c>
      <c r="C71" s="13">
        <f t="shared" si="0"/>
        <v>-3.1610039740788784E-2</v>
      </c>
      <c r="E71" s="14">
        <v>42376</v>
      </c>
      <c r="F71" s="13">
        <v>9.9453589999999998</v>
      </c>
      <c r="G71" s="13">
        <f t="shared" si="1"/>
        <v>-7.6521778210359104E-2</v>
      </c>
      <c r="I71" s="14">
        <v>42376</v>
      </c>
      <c r="J71" s="13">
        <v>11.828103</v>
      </c>
      <c r="K71" s="13">
        <f t="shared" si="2"/>
        <v>-7.2617247663608539E-2</v>
      </c>
      <c r="M71" s="14">
        <v>42376</v>
      </c>
      <c r="N71" s="13">
        <v>2.7</v>
      </c>
      <c r="O71" s="13">
        <f t="shared" si="3"/>
        <v>-5.594405594405584E-2</v>
      </c>
      <c r="Q71" s="14">
        <v>42376</v>
      </c>
      <c r="R71" s="13">
        <v>45.501190999999999</v>
      </c>
      <c r="S71" s="13">
        <f t="shared" si="4"/>
        <v>-6.2020198526165173E-2</v>
      </c>
      <c r="U71" s="14">
        <v>42376</v>
      </c>
      <c r="V71" s="13">
        <v>13.730390999999999</v>
      </c>
      <c r="W71" s="13">
        <f t="shared" si="5"/>
        <v>-5.9681667821086304E-2</v>
      </c>
      <c r="Y71" s="14">
        <v>42376</v>
      </c>
      <c r="Z71" s="13">
        <v>66.849997999999999</v>
      </c>
      <c r="AA71" s="13">
        <f t="shared" si="6"/>
        <v>-4.8669405806293177E-2</v>
      </c>
      <c r="AC71" s="14">
        <v>42376</v>
      </c>
      <c r="AD71" s="13">
        <v>98.506119999999996</v>
      </c>
      <c r="AE71" s="13">
        <f t="shared" si="7"/>
        <v>-1.1654527996532485E-2</v>
      </c>
      <c r="AG71" s="14">
        <v>42376</v>
      </c>
      <c r="AH71" s="13">
        <v>31.087458000000002</v>
      </c>
      <c r="AI71" s="13">
        <f t="shared" si="8"/>
        <v>-6.6435069035293776E-3</v>
      </c>
      <c r="AK71" s="14">
        <v>42376</v>
      </c>
      <c r="AL71" s="13">
        <v>42.419998</v>
      </c>
      <c r="AM71" s="13">
        <f t="shared" si="9"/>
        <v>3.548568724863887E-3</v>
      </c>
      <c r="AO71" s="14">
        <v>42376</v>
      </c>
      <c r="AP71" s="13">
        <v>36.130001</v>
      </c>
      <c r="AQ71" s="13">
        <f t="shared" si="10"/>
        <v>-2.0867234641342311E-2</v>
      </c>
      <c r="AS71" s="14">
        <v>42376</v>
      </c>
      <c r="AT71" s="13">
        <v>3.02</v>
      </c>
      <c r="AU71" s="13">
        <f t="shared" si="11"/>
        <v>-7.0769230769230765E-2</v>
      </c>
      <c r="AW71" s="14">
        <v>42376</v>
      </c>
      <c r="AX71" s="13">
        <v>0.44</v>
      </c>
      <c r="AY71" s="13">
        <f t="shared" si="12"/>
        <v>-2.222222222222224E-2</v>
      </c>
      <c r="BA71" s="14">
        <v>42376</v>
      </c>
      <c r="BB71" s="13">
        <v>95.929460000000006</v>
      </c>
      <c r="BC71" s="13">
        <f t="shared" si="13"/>
        <v>-4.2204570140678715E-2</v>
      </c>
      <c r="BE71" s="14">
        <v>42376</v>
      </c>
      <c r="BF71" s="13">
        <v>25.179724</v>
      </c>
      <c r="BG71" s="13">
        <f t="shared" si="14"/>
        <v>-2.3068067799508898E-2</v>
      </c>
      <c r="BI71" s="14">
        <v>42376</v>
      </c>
      <c r="BJ71" s="13">
        <v>131.516625</v>
      </c>
      <c r="BK71" s="13">
        <f t="shared" si="15"/>
        <v>-1.7089575377031551E-2</v>
      </c>
      <c r="BM71" s="14">
        <v>42376</v>
      </c>
      <c r="BN71" s="13">
        <v>10.650548000000001</v>
      </c>
      <c r="BO71" s="13">
        <f t="shared" si="16"/>
        <v>-4.6058408674420792E-2</v>
      </c>
      <c r="BQ71" s="14">
        <v>42376</v>
      </c>
      <c r="BR71" s="13">
        <v>24.129999000000002</v>
      </c>
      <c r="BS71" s="13">
        <f t="shared" si="17"/>
        <v>-2.0300447434041715E-2</v>
      </c>
      <c r="BU71" s="14">
        <v>42376</v>
      </c>
      <c r="BV71" s="13">
        <v>11.16</v>
      </c>
      <c r="BW71" s="13">
        <f t="shared" si="18"/>
        <v>-3.1249999999999951E-2</v>
      </c>
    </row>
    <row r="72" spans="1:75">
      <c r="A72" s="14">
        <v>42375</v>
      </c>
      <c r="B72" s="13">
        <v>33.145038999999997</v>
      </c>
      <c r="C72" s="13">
        <f t="shared" si="0"/>
        <v>-2.9540188002173071E-4</v>
      </c>
      <c r="E72" s="14">
        <v>42375</v>
      </c>
      <c r="F72" s="13">
        <v>10.769456999999999</v>
      </c>
      <c r="G72" s="13">
        <f t="shared" si="1"/>
        <v>-7.2580559740061501E-2</v>
      </c>
      <c r="I72" s="14">
        <v>42375</v>
      </c>
      <c r="J72" s="13">
        <v>12.754284</v>
      </c>
      <c r="K72" s="13">
        <f t="shared" si="2"/>
        <v>-3.6443080959416528E-2</v>
      </c>
      <c r="M72" s="14">
        <v>42375</v>
      </c>
      <c r="N72" s="13">
        <v>2.86</v>
      </c>
      <c r="O72" s="13">
        <f t="shared" si="3"/>
        <v>-0.14114114114114121</v>
      </c>
      <c r="Q72" s="14">
        <v>42375</v>
      </c>
      <c r="R72" s="13">
        <v>48.509777</v>
      </c>
      <c r="S72" s="13">
        <f t="shared" si="4"/>
        <v>-1.4925360707825831E-2</v>
      </c>
      <c r="U72" s="14">
        <v>42375</v>
      </c>
      <c r="V72" s="13">
        <v>14.601853999999999</v>
      </c>
      <c r="W72" s="13">
        <f t="shared" si="5"/>
        <v>-9.3749965088978218E-2</v>
      </c>
      <c r="Y72" s="14">
        <v>42375</v>
      </c>
      <c r="Z72" s="13">
        <v>70.269997000000004</v>
      </c>
      <c r="AA72" s="13">
        <f t="shared" si="6"/>
        <v>-4.0027324044835583E-2</v>
      </c>
      <c r="AC72" s="14">
        <v>42375</v>
      </c>
      <c r="AD72" s="13">
        <v>99.667699999999996</v>
      </c>
      <c r="AE72" s="13">
        <f t="shared" si="7"/>
        <v>-5.0545235116422234E-3</v>
      </c>
      <c r="AG72" s="14">
        <v>42375</v>
      </c>
      <c r="AH72" s="13">
        <v>31.295369000000001</v>
      </c>
      <c r="AI72" s="13">
        <f t="shared" si="8"/>
        <v>-1.7712850044546806E-2</v>
      </c>
      <c r="AK72" s="14">
        <v>42375</v>
      </c>
      <c r="AL72" s="13">
        <v>42.27</v>
      </c>
      <c r="AM72" s="13">
        <f t="shared" si="9"/>
        <v>-1.1921435528785157E-2</v>
      </c>
      <c r="AO72" s="14">
        <v>42375</v>
      </c>
      <c r="AP72" s="13">
        <v>36.900002000000001</v>
      </c>
      <c r="AQ72" s="13">
        <f t="shared" si="10"/>
        <v>-1.5212142641789701E-2</v>
      </c>
      <c r="AS72" s="14">
        <v>42375</v>
      </c>
      <c r="AT72" s="13">
        <v>3.25</v>
      </c>
      <c r="AU72" s="13">
        <f t="shared" si="11"/>
        <v>2.2012578616352151E-2</v>
      </c>
      <c r="AW72" s="14">
        <v>42375</v>
      </c>
      <c r="AX72" s="13">
        <v>0.45</v>
      </c>
      <c r="AY72" s="13">
        <f t="shared" si="12"/>
        <v>-4.2553191489361625E-2</v>
      </c>
      <c r="BA72" s="14">
        <v>42375</v>
      </c>
      <c r="BB72" s="13">
        <v>100.15652300000001</v>
      </c>
      <c r="BC72" s="13">
        <f t="shared" si="13"/>
        <v>-1.9569680890079072E-2</v>
      </c>
      <c r="BE72" s="14">
        <v>42375</v>
      </c>
      <c r="BF72" s="13">
        <v>25.774287000000001</v>
      </c>
      <c r="BG72" s="13">
        <f t="shared" si="14"/>
        <v>-1.0650455343690822E-2</v>
      </c>
      <c r="BI72" s="14">
        <v>42375</v>
      </c>
      <c r="BJ72" s="13">
        <v>133.80326600000001</v>
      </c>
      <c r="BK72" s="13">
        <f t="shared" si="15"/>
        <v>-5.0055772612230534E-3</v>
      </c>
      <c r="BM72" s="14">
        <v>42375</v>
      </c>
      <c r="BN72" s="13">
        <v>11.16478</v>
      </c>
      <c r="BO72" s="13">
        <f t="shared" si="16"/>
        <v>-3.5866806930013262E-2</v>
      </c>
      <c r="BQ72" s="14">
        <v>42375</v>
      </c>
      <c r="BR72" s="13">
        <v>24.629999000000002</v>
      </c>
      <c r="BS72" s="13">
        <f t="shared" si="17"/>
        <v>-4.8485252525251911E-3</v>
      </c>
      <c r="BU72" s="14">
        <v>42375</v>
      </c>
      <c r="BV72" s="13">
        <v>11.52</v>
      </c>
      <c r="BW72" s="13">
        <f t="shared" si="18"/>
        <v>8.6880973066896501E-4</v>
      </c>
    </row>
    <row r="73" spans="1:75">
      <c r="A73" s="14">
        <v>42374</v>
      </c>
      <c r="B73" s="13">
        <v>33.154833000000004</v>
      </c>
      <c r="C73" s="13">
        <f t="shared" ref="C73:C136" si="19">(B73-B74)/B74</f>
        <v>2.665097555677455E-3</v>
      </c>
      <c r="E73" s="14">
        <v>42374</v>
      </c>
      <c r="F73" s="13">
        <v>11.612283</v>
      </c>
      <c r="G73" s="13">
        <f t="shared" ref="G73:G116" si="20">(F73-F74)/F74</f>
        <v>-2.2852673891086396E-2</v>
      </c>
      <c r="I73" s="14">
        <v>42374</v>
      </c>
      <c r="J73" s="13">
        <v>13.236668999999999</v>
      </c>
      <c r="K73" s="13">
        <f t="shared" ref="K73:K116" si="21">(J73-J74)/J74</f>
        <v>3.6253739065613431E-2</v>
      </c>
      <c r="M73" s="14">
        <v>42374</v>
      </c>
      <c r="N73" s="13">
        <v>3.33</v>
      </c>
      <c r="O73" s="13">
        <f t="shared" ref="O73:O116" si="22">(N73-N74)/N74</f>
        <v>-3.1976744186046478E-2</v>
      </c>
      <c r="Q73" s="14">
        <v>42374</v>
      </c>
      <c r="R73" s="13">
        <v>49.244773000000002</v>
      </c>
      <c r="S73" s="13">
        <f t="shared" ref="S73:S136" si="23">(R73-R74)/R74</f>
        <v>1.7942462792464549E-3</v>
      </c>
      <c r="U73" s="14">
        <v>42374</v>
      </c>
      <c r="V73" s="13">
        <v>16.112390000000001</v>
      </c>
      <c r="W73" s="13">
        <f t="shared" ref="W73:W116" si="24">(V73-V74)/V74</f>
        <v>-5.9737606127868645E-3</v>
      </c>
      <c r="Y73" s="14">
        <v>42374</v>
      </c>
      <c r="Z73" s="13">
        <v>73.199996999999996</v>
      </c>
      <c r="AA73" s="13">
        <f t="shared" ref="AA73:AA116" si="25">(Z73-Z74)/Z74</f>
        <v>8.1255473333487396E-3</v>
      </c>
      <c r="AC73" s="14">
        <v>42374</v>
      </c>
      <c r="AD73" s="13">
        <v>100.174032</v>
      </c>
      <c r="AE73" s="13">
        <f t="shared" ref="AE73:AE116" si="26">(AD73-AD74)/AD74</f>
        <v>4.1799148523387767E-3</v>
      </c>
      <c r="AG73" s="14">
        <v>42374</v>
      </c>
      <c r="AH73" s="13">
        <v>31.859694999999999</v>
      </c>
      <c r="AI73" s="13">
        <f t="shared" ref="AI73:AI116" si="27">(AH73-AH74)/AH74</f>
        <v>7.1987262260018873E-3</v>
      </c>
      <c r="AK73" s="14">
        <v>42374</v>
      </c>
      <c r="AL73" s="13">
        <v>42.779998999999997</v>
      </c>
      <c r="AM73" s="13">
        <f t="shared" ref="AM73:AM116" si="28">(AL73-AL74)/AL74</f>
        <v>-1.167476013659859E-3</v>
      </c>
      <c r="AO73" s="14">
        <v>42374</v>
      </c>
      <c r="AP73" s="13">
        <v>37.470001000000003</v>
      </c>
      <c r="AQ73" s="13">
        <f t="shared" ref="AQ73:AQ116" si="29">(AP73-AP74)/AP74</f>
        <v>1.3798755784598372E-2</v>
      </c>
      <c r="AS73" s="14">
        <v>42374</v>
      </c>
      <c r="AT73" s="13">
        <v>3.18</v>
      </c>
      <c r="AU73" s="13">
        <f t="shared" ref="AU73:AU116" si="30">(AT73-AT74)/AT74</f>
        <v>-1.5479876160990657E-2</v>
      </c>
      <c r="AW73" s="14">
        <v>42374</v>
      </c>
      <c r="AX73" s="13">
        <v>0.47</v>
      </c>
      <c r="AY73" s="13">
        <f t="shared" ref="AY73:AY116" si="31">(AX73-AX74)/AX74</f>
        <v>4.4444444444444363E-2</v>
      </c>
      <c r="BA73" s="14">
        <v>42374</v>
      </c>
      <c r="BB73" s="13">
        <v>102.155677</v>
      </c>
      <c r="BC73" s="13">
        <f t="shared" ref="BC73:BC116" si="32">(BB73-BB74)/BB74</f>
        <v>-2.5059326113981567E-2</v>
      </c>
      <c r="BE73" s="14">
        <v>42374</v>
      </c>
      <c r="BF73" s="13">
        <v>26.051749999999998</v>
      </c>
      <c r="BG73" s="13">
        <f t="shared" ref="BG73:BG116" si="33">(BF73-BF74)/BF74</f>
        <v>-4.5437138731913504E-3</v>
      </c>
      <c r="BI73" s="14">
        <v>42374</v>
      </c>
      <c r="BJ73" s="13">
        <v>134.47639799999999</v>
      </c>
      <c r="BK73" s="13">
        <f t="shared" ref="BK73:BK116" si="34">(BJ73-BJ74)/BJ74</f>
        <v>-7.3549858429535018E-4</v>
      </c>
      <c r="BM73" s="14">
        <v>42374</v>
      </c>
      <c r="BN73" s="13">
        <v>11.580121999999999</v>
      </c>
      <c r="BO73" s="13">
        <f t="shared" ref="BO73:BO116" si="35">(BN73-BN74)/BN74</f>
        <v>9.4827614763817025E-3</v>
      </c>
      <c r="BQ73" s="14">
        <v>42374</v>
      </c>
      <c r="BR73" s="13">
        <v>24.75</v>
      </c>
      <c r="BS73" s="13">
        <f t="shared" ref="BS73:BS136" si="36">(BR73-BR74)/BR74</f>
        <v>5.6887035477974799E-3</v>
      </c>
      <c r="BU73" s="14">
        <v>42374</v>
      </c>
      <c r="BV73" s="13">
        <v>11.51</v>
      </c>
      <c r="BW73" s="13">
        <f t="shared" ref="BW73:BW103" si="37">(BV73-BV74)/BV74</f>
        <v>-5.345394736842108E-2</v>
      </c>
    </row>
    <row r="74" spans="1:75">
      <c r="A74" s="14">
        <v>42373</v>
      </c>
      <c r="B74" s="13">
        <v>33.066707000000001</v>
      </c>
      <c r="C74" s="13">
        <f t="shared" si="19"/>
        <v>-5.3796523788113004E-2</v>
      </c>
      <c r="E74" s="14">
        <v>42373</v>
      </c>
      <c r="F74" s="13">
        <v>11.883861</v>
      </c>
      <c r="G74" s="13">
        <f t="shared" si="20"/>
        <v>3.0869095963029742E-2</v>
      </c>
      <c r="I74" s="14">
        <v>42373</v>
      </c>
      <c r="J74" s="13">
        <v>12.773579</v>
      </c>
      <c r="K74" s="13">
        <f t="shared" si="21"/>
        <v>-2.2607264412433693E-3</v>
      </c>
      <c r="M74" s="14">
        <v>42373</v>
      </c>
      <c r="N74" s="13">
        <v>3.44</v>
      </c>
      <c r="O74" s="13">
        <f t="shared" si="22"/>
        <v>9.2063492063492083E-2</v>
      </c>
      <c r="Q74" s="14">
        <v>42373</v>
      </c>
      <c r="R74" s="13">
        <v>49.156573999999999</v>
      </c>
      <c r="S74" s="13">
        <f t="shared" si="23"/>
        <v>9.0525258092508994E-3</v>
      </c>
      <c r="U74" s="14">
        <v>42373</v>
      </c>
      <c r="V74" s="13">
        <v>16.209219999999998</v>
      </c>
      <c r="W74" s="13">
        <f t="shared" si="24"/>
        <v>9.6501913849458918E-3</v>
      </c>
      <c r="Y74" s="14">
        <v>42373</v>
      </c>
      <c r="Z74" s="13">
        <v>72.610000999999997</v>
      </c>
      <c r="AA74" s="13">
        <f t="shared" si="25"/>
        <v>-2.7066810682037225E-2</v>
      </c>
      <c r="AC74" s="14">
        <v>42373</v>
      </c>
      <c r="AD74" s="13">
        <v>99.757056000000006</v>
      </c>
      <c r="AE74" s="13">
        <f t="shared" si="26"/>
        <v>-2.1806830427533643E-2</v>
      </c>
      <c r="AG74" s="14">
        <v>42373</v>
      </c>
      <c r="AH74" s="13">
        <v>31.631985</v>
      </c>
      <c r="AI74" s="13">
        <f t="shared" si="27"/>
        <v>-1.0222975917229107E-2</v>
      </c>
      <c r="AK74" s="14">
        <v>42373</v>
      </c>
      <c r="AL74" s="13">
        <v>42.830002</v>
      </c>
      <c r="AM74" s="13">
        <f t="shared" si="28"/>
        <v>-7.6459221501389311E-3</v>
      </c>
      <c r="AO74" s="14">
        <v>42373</v>
      </c>
      <c r="AP74" s="13">
        <v>36.959999000000003</v>
      </c>
      <c r="AQ74" s="13">
        <f t="shared" si="29"/>
        <v>-4.4467450879007143E-2</v>
      </c>
      <c r="AS74" s="14">
        <v>42373</v>
      </c>
      <c r="AT74" s="13">
        <v>3.23</v>
      </c>
      <c r="AU74" s="13">
        <f t="shared" si="30"/>
        <v>-6.9164265129683059E-2</v>
      </c>
      <c r="AW74" s="14">
        <v>42373</v>
      </c>
      <c r="AX74" s="13">
        <v>0.45</v>
      </c>
      <c r="AY74" s="13">
        <f t="shared" si="31"/>
        <v>-6.2499999999999944E-2</v>
      </c>
      <c r="BA74" s="14">
        <v>42373</v>
      </c>
      <c r="BB74" s="13">
        <v>104.781429</v>
      </c>
      <c r="BC74" s="13">
        <f t="shared" si="32"/>
        <v>8.5499436546765406E-4</v>
      </c>
      <c r="BE74" s="14">
        <v>42373</v>
      </c>
      <c r="BF74" s="13">
        <v>26.170662</v>
      </c>
      <c r="BG74" s="13">
        <f t="shared" si="33"/>
        <v>-2.0037094608175994E-2</v>
      </c>
      <c r="BI74" s="14">
        <v>42373</v>
      </c>
      <c r="BJ74" s="13">
        <v>134.575378</v>
      </c>
      <c r="BK74" s="13">
        <f t="shared" si="34"/>
        <v>-1.2134847857448857E-2</v>
      </c>
      <c r="BM74" s="14">
        <v>42373</v>
      </c>
      <c r="BN74" s="13">
        <v>11.471342</v>
      </c>
      <c r="BO74" s="13">
        <f t="shared" si="35"/>
        <v>-2.0270261037110878E-2</v>
      </c>
      <c r="BQ74" s="14">
        <v>42373</v>
      </c>
      <c r="BR74" s="13">
        <v>24.610001</v>
      </c>
      <c r="BS74" s="13">
        <f t="shared" si="36"/>
        <v>-3.3765136779157351E-2</v>
      </c>
      <c r="BU74" s="14">
        <v>42373</v>
      </c>
      <c r="BV74" s="13">
        <v>12.16</v>
      </c>
      <c r="BW74" s="13">
        <f t="shared" si="37"/>
        <v>-7.1046600458365139E-2</v>
      </c>
    </row>
    <row r="75" spans="1:75">
      <c r="A75" s="14">
        <v>42369</v>
      </c>
      <c r="B75" s="13">
        <v>34.946719000000002</v>
      </c>
      <c r="C75" s="13">
        <f t="shared" si="19"/>
        <v>0.11635904493688752</v>
      </c>
      <c r="E75" s="14">
        <v>42369</v>
      </c>
      <c r="F75" s="13">
        <v>11.528002000000001</v>
      </c>
      <c r="G75" s="13">
        <f t="shared" si="20"/>
        <v>5.574619162614293E-2</v>
      </c>
      <c r="I75" s="14">
        <v>42369</v>
      </c>
      <c r="J75" s="13">
        <v>12.802522</v>
      </c>
      <c r="K75" s="13">
        <f t="shared" si="21"/>
        <v>0.10307563928088471</v>
      </c>
      <c r="M75" s="14">
        <v>42369</v>
      </c>
      <c r="N75" s="13">
        <v>3.15</v>
      </c>
      <c r="O75" s="13">
        <f t="shared" si="22"/>
        <v>2.9411764705882307E-2</v>
      </c>
      <c r="Q75" s="14">
        <v>42369</v>
      </c>
      <c r="R75" s="13">
        <v>48.715575000000001</v>
      </c>
      <c r="S75" s="13">
        <f t="shared" si="23"/>
        <v>4.3012992707559428E-2</v>
      </c>
      <c r="U75" s="14">
        <v>42369</v>
      </c>
      <c r="V75" s="13">
        <v>16.054293000000001</v>
      </c>
      <c r="W75" s="13">
        <f t="shared" si="24"/>
        <v>5.9424905243120565E-2</v>
      </c>
      <c r="Y75" s="14">
        <v>42369</v>
      </c>
      <c r="Z75" s="13">
        <v>74.629997000000003</v>
      </c>
      <c r="AA75" s="13">
        <f t="shared" si="25"/>
        <v>-1.6473379670797823E-2</v>
      </c>
      <c r="AC75" s="14">
        <v>42369</v>
      </c>
      <c r="AD75" s="13">
        <v>101.980937</v>
      </c>
      <c r="AE75" s="13">
        <f t="shared" si="26"/>
        <v>-1.0213891220497432E-2</v>
      </c>
      <c r="AG75" s="14">
        <v>42369</v>
      </c>
      <c r="AH75" s="13">
        <v>31.958697999999998</v>
      </c>
      <c r="AI75" s="13">
        <f t="shared" si="27"/>
        <v>-1.4351181181384166E-2</v>
      </c>
      <c r="AK75" s="14">
        <v>42369</v>
      </c>
      <c r="AL75" s="13">
        <v>43.16</v>
      </c>
      <c r="AM75" s="13">
        <f t="shared" si="28"/>
        <v>-1.6856536817469941E-2</v>
      </c>
      <c r="AO75" s="14">
        <v>42369</v>
      </c>
      <c r="AP75" s="13">
        <v>38.68</v>
      </c>
      <c r="AQ75" s="13">
        <f t="shared" si="29"/>
        <v>5.1733057423701827E-4</v>
      </c>
      <c r="AS75" s="14">
        <v>42369</v>
      </c>
      <c r="AT75" s="13">
        <v>3.47</v>
      </c>
      <c r="AU75" s="13">
        <f t="shared" si="30"/>
        <v>-3.3426183844011047E-2</v>
      </c>
      <c r="AW75" s="14">
        <v>42369</v>
      </c>
      <c r="AX75" s="13">
        <v>0.48</v>
      </c>
      <c r="AY75" s="13">
        <f t="shared" si="31"/>
        <v>0</v>
      </c>
      <c r="BA75" s="14">
        <v>42369</v>
      </c>
      <c r="BB75" s="13">
        <v>104.691918</v>
      </c>
      <c r="BC75" s="13">
        <f t="shared" si="32"/>
        <v>-1.9194909897525751E-2</v>
      </c>
      <c r="BE75" s="14">
        <v>42369</v>
      </c>
      <c r="BF75" s="13">
        <v>26.705767999999999</v>
      </c>
      <c r="BG75" s="13">
        <f t="shared" si="33"/>
        <v>-1.3439919886458545E-2</v>
      </c>
      <c r="BI75" s="14">
        <v>42369</v>
      </c>
      <c r="BJ75" s="13">
        <v>136.22848999999999</v>
      </c>
      <c r="BK75" s="13">
        <f t="shared" si="34"/>
        <v>-1.2343916636639547E-2</v>
      </c>
      <c r="BM75" s="14">
        <v>42369</v>
      </c>
      <c r="BN75" s="13">
        <v>11.708679999999999</v>
      </c>
      <c r="BO75" s="13">
        <f t="shared" si="35"/>
        <v>0</v>
      </c>
      <c r="BQ75" s="14">
        <v>42369</v>
      </c>
      <c r="BR75" s="13">
        <v>25.469999000000001</v>
      </c>
      <c r="BS75" s="13">
        <f t="shared" si="36"/>
        <v>-2.3502545103698674E-3</v>
      </c>
      <c r="BU75" s="14">
        <v>42369</v>
      </c>
      <c r="BV75" s="13">
        <v>13.09</v>
      </c>
      <c r="BW75" s="13">
        <f t="shared" si="37"/>
        <v>2.4256651017214439E-2</v>
      </c>
    </row>
    <row r="76" spans="1:75">
      <c r="A76" s="14">
        <v>42368</v>
      </c>
      <c r="B76" s="13">
        <v>31.304193000000001</v>
      </c>
      <c r="C76" s="13">
        <f t="shared" si="19"/>
        <v>5.931078492469008E-2</v>
      </c>
      <c r="E76" s="14">
        <v>42368</v>
      </c>
      <c r="F76" s="13">
        <v>10.919293</v>
      </c>
      <c r="G76" s="13">
        <f t="shared" si="20"/>
        <v>-1.1026231782276923E-2</v>
      </c>
      <c r="I76" s="14">
        <v>42368</v>
      </c>
      <c r="J76" s="13">
        <v>11.606204999999999</v>
      </c>
      <c r="K76" s="13">
        <f t="shared" si="21"/>
        <v>-4.4479728566563098E-2</v>
      </c>
      <c r="M76" s="14">
        <v>42368</v>
      </c>
      <c r="N76" s="13">
        <v>3.06</v>
      </c>
      <c r="O76" s="13">
        <f t="shared" si="22"/>
        <v>-5.8461538461538447E-2</v>
      </c>
      <c r="Q76" s="14">
        <v>42368</v>
      </c>
      <c r="R76" s="13">
        <v>46.706584999999997</v>
      </c>
      <c r="S76" s="13">
        <f t="shared" si="23"/>
        <v>1.6855143695119743E-2</v>
      </c>
      <c r="U76" s="14">
        <v>42368</v>
      </c>
      <c r="V76" s="13">
        <v>15.153781</v>
      </c>
      <c r="W76" s="13">
        <f t="shared" si="24"/>
        <v>-3.2158304759321993E-2</v>
      </c>
      <c r="Y76" s="14">
        <v>42368</v>
      </c>
      <c r="Z76" s="13">
        <v>75.879997000000003</v>
      </c>
      <c r="AA76" s="13">
        <f t="shared" si="25"/>
        <v>2.3607177537050217E-2</v>
      </c>
      <c r="AC76" s="14">
        <v>42368</v>
      </c>
      <c r="AD76" s="13">
        <v>103.03330800000001</v>
      </c>
      <c r="AE76" s="13">
        <f t="shared" si="26"/>
        <v>-2.4031600622414608E-3</v>
      </c>
      <c r="AG76" s="14">
        <v>42368</v>
      </c>
      <c r="AH76" s="13">
        <v>32.424021000000003</v>
      </c>
      <c r="AI76" s="13">
        <f t="shared" si="27"/>
        <v>-2.4368350390818021E-3</v>
      </c>
      <c r="AK76" s="14">
        <v>42368</v>
      </c>
      <c r="AL76" s="13">
        <v>43.900002000000001</v>
      </c>
      <c r="AM76" s="13">
        <f t="shared" si="28"/>
        <v>-5.8876358695651261E-3</v>
      </c>
      <c r="AO76" s="14">
        <v>42368</v>
      </c>
      <c r="AP76" s="13">
        <v>38.659999999999997</v>
      </c>
      <c r="AQ76" s="13">
        <f t="shared" si="29"/>
        <v>-2.7665947065691664E-2</v>
      </c>
      <c r="AS76" s="14">
        <v>42368</v>
      </c>
      <c r="AT76" s="13">
        <v>3.59</v>
      </c>
      <c r="AU76" s="13">
        <f t="shared" si="30"/>
        <v>-2.1798365122615824E-2</v>
      </c>
      <c r="AW76" s="14">
        <v>42368</v>
      </c>
      <c r="AX76" s="13">
        <v>0.48</v>
      </c>
      <c r="AY76" s="13">
        <f t="shared" si="31"/>
        <v>2.1276595744680871E-2</v>
      </c>
      <c r="BA76" s="14">
        <v>42368</v>
      </c>
      <c r="BB76" s="13">
        <v>106.740798</v>
      </c>
      <c r="BC76" s="13">
        <f t="shared" si="32"/>
        <v>-1.3058650950579974E-2</v>
      </c>
      <c r="BE76" s="14">
        <v>42368</v>
      </c>
      <c r="BF76" s="13">
        <v>27.069580999999999</v>
      </c>
      <c r="BG76" s="13">
        <f t="shared" si="33"/>
        <v>-8.6424134682865396E-3</v>
      </c>
      <c r="BI76" s="14">
        <v>42368</v>
      </c>
      <c r="BJ76" s="13">
        <v>137.93109999999999</v>
      </c>
      <c r="BK76" s="13">
        <f t="shared" si="34"/>
        <v>-3.1478177043136766E-3</v>
      </c>
      <c r="BM76" s="14">
        <v>42368</v>
      </c>
      <c r="BN76" s="13">
        <v>11.708679999999999</v>
      </c>
      <c r="BO76" s="13">
        <f t="shared" si="35"/>
        <v>-1.6863256874859863E-3</v>
      </c>
      <c r="BQ76" s="14">
        <v>42368</v>
      </c>
      <c r="BR76" s="13">
        <v>25.530000999999999</v>
      </c>
      <c r="BS76" s="13">
        <f t="shared" si="36"/>
        <v>-5.4537982080250522E-3</v>
      </c>
      <c r="BU76" s="14">
        <v>42368</v>
      </c>
      <c r="BV76" s="13">
        <v>12.78</v>
      </c>
      <c r="BW76" s="13">
        <f t="shared" si="37"/>
        <v>3.1397174254316441E-3</v>
      </c>
    </row>
    <row r="77" spans="1:75">
      <c r="A77" s="14">
        <v>42367</v>
      </c>
      <c r="B77" s="13">
        <v>29.551472</v>
      </c>
      <c r="C77" s="13">
        <f t="shared" si="19"/>
        <v>5.9999889022111733E-3</v>
      </c>
      <c r="E77" s="14">
        <v>42367</v>
      </c>
      <c r="F77" s="13">
        <v>11.041034</v>
      </c>
      <c r="G77" s="13">
        <f t="shared" si="20"/>
        <v>1.6379202815401367E-2</v>
      </c>
      <c r="I77" s="14">
        <v>42367</v>
      </c>
      <c r="J77" s="13">
        <v>12.146477000000001</v>
      </c>
      <c r="K77" s="13">
        <f t="shared" si="21"/>
        <v>-3.6725289615416559E-2</v>
      </c>
      <c r="M77" s="14">
        <v>42367</v>
      </c>
      <c r="N77" s="13">
        <v>3.25</v>
      </c>
      <c r="O77" s="13">
        <f t="shared" si="22"/>
        <v>-0.10220994475138125</v>
      </c>
      <c r="Q77" s="14">
        <v>42367</v>
      </c>
      <c r="R77" s="13">
        <v>45.932388000000003</v>
      </c>
      <c r="S77" s="13">
        <f t="shared" si="23"/>
        <v>-4.0139316127399717E-2</v>
      </c>
      <c r="U77" s="14">
        <v>42367</v>
      </c>
      <c r="V77" s="13">
        <v>15.657292999999999</v>
      </c>
      <c r="W77" s="13">
        <f t="shared" si="24"/>
        <v>-6.1805162655516766E-4</v>
      </c>
      <c r="Y77" s="14">
        <v>42367</v>
      </c>
      <c r="Z77" s="13">
        <v>74.129997000000003</v>
      </c>
      <c r="AA77" s="13">
        <f t="shared" si="25"/>
        <v>-2.0194130589581811E-3</v>
      </c>
      <c r="AC77" s="14">
        <v>42367</v>
      </c>
      <c r="AD77" s="13">
        <v>103.28151</v>
      </c>
      <c r="AE77" s="13">
        <f t="shared" si="26"/>
        <v>7.847295802174404E-3</v>
      </c>
      <c r="AG77" s="14">
        <v>42367</v>
      </c>
      <c r="AH77" s="13">
        <v>32.503225999999998</v>
      </c>
      <c r="AI77" s="13">
        <f t="shared" si="27"/>
        <v>1.2646607328764957E-2</v>
      </c>
      <c r="AK77" s="14">
        <v>42367</v>
      </c>
      <c r="AL77" s="13">
        <v>44.16</v>
      </c>
      <c r="AM77" s="13">
        <f t="shared" si="28"/>
        <v>1.7511473847397426E-2</v>
      </c>
      <c r="AO77" s="14">
        <v>42367</v>
      </c>
      <c r="AP77" s="13">
        <v>39.759998000000003</v>
      </c>
      <c r="AQ77" s="13">
        <f t="shared" si="29"/>
        <v>3.0051815028591548E-2</v>
      </c>
      <c r="AS77" s="14">
        <v>42367</v>
      </c>
      <c r="AT77" s="13">
        <v>3.67</v>
      </c>
      <c r="AU77" s="13">
        <f t="shared" si="30"/>
        <v>2.7322404371584114E-3</v>
      </c>
      <c r="AW77" s="14">
        <v>42367</v>
      </c>
      <c r="AX77" s="13">
        <v>0.47</v>
      </c>
      <c r="AY77" s="13">
        <f t="shared" si="31"/>
        <v>-4.0816326530612283E-2</v>
      </c>
      <c r="BA77" s="14">
        <v>42367</v>
      </c>
      <c r="BB77" s="13">
        <v>108.153132</v>
      </c>
      <c r="BC77" s="13">
        <f t="shared" si="32"/>
        <v>1.7974144977307659E-2</v>
      </c>
      <c r="BE77" s="14">
        <v>42367</v>
      </c>
      <c r="BF77" s="13">
        <v>27.305567</v>
      </c>
      <c r="BG77" s="13">
        <f t="shared" si="33"/>
        <v>1.6843691113990991E-2</v>
      </c>
      <c r="BI77" s="14">
        <v>42367</v>
      </c>
      <c r="BJ77" s="13">
        <v>138.36665300000001</v>
      </c>
      <c r="BK77" s="13">
        <f t="shared" si="34"/>
        <v>1.5769183116751861E-2</v>
      </c>
      <c r="BM77" s="14">
        <v>42367</v>
      </c>
      <c r="BN77" s="13">
        <v>11.728458</v>
      </c>
      <c r="BO77" s="13">
        <f t="shared" si="35"/>
        <v>1.9776438745504853E-2</v>
      </c>
      <c r="BQ77" s="14">
        <v>42367</v>
      </c>
      <c r="BR77" s="13">
        <v>25.67</v>
      </c>
      <c r="BS77" s="13">
        <f t="shared" si="36"/>
        <v>-4.6530048602944404E-3</v>
      </c>
      <c r="BU77" s="14">
        <v>42367</v>
      </c>
      <c r="BV77" s="13">
        <v>12.74</v>
      </c>
      <c r="BW77" s="13">
        <f t="shared" si="37"/>
        <v>-7.0148090413094197E-3</v>
      </c>
    </row>
    <row r="78" spans="1:75">
      <c r="A78" s="14">
        <v>42366</v>
      </c>
      <c r="B78" s="13">
        <v>29.375221</v>
      </c>
      <c r="C78" s="13">
        <f t="shared" si="19"/>
        <v>1.1122365607187081E-2</v>
      </c>
      <c r="E78" s="14">
        <v>42366</v>
      </c>
      <c r="F78" s="13">
        <v>10.863104999999999</v>
      </c>
      <c r="G78" s="13">
        <f t="shared" si="20"/>
        <v>-2.8475594296116711E-2</v>
      </c>
      <c r="I78" s="14">
        <v>42366</v>
      </c>
      <c r="J78" s="13">
        <v>12.609567</v>
      </c>
      <c r="K78" s="13">
        <f t="shared" si="21"/>
        <v>-7.5930787274875386E-3</v>
      </c>
      <c r="M78" s="14">
        <v>42366</v>
      </c>
      <c r="N78" s="13">
        <v>3.62</v>
      </c>
      <c r="O78" s="13">
        <f t="shared" si="22"/>
        <v>-2.162162162162164E-2</v>
      </c>
      <c r="Q78" s="14">
        <v>42366</v>
      </c>
      <c r="R78" s="13">
        <v>47.853181999999997</v>
      </c>
      <c r="S78" s="13">
        <f t="shared" si="23"/>
        <v>-1.1138081034501163E-2</v>
      </c>
      <c r="U78" s="14">
        <v>42366</v>
      </c>
      <c r="V78" s="13">
        <v>15.666976</v>
      </c>
      <c r="W78" s="13">
        <f t="shared" si="24"/>
        <v>-2.5888088067263088E-2</v>
      </c>
      <c r="Y78" s="14">
        <v>42366</v>
      </c>
      <c r="Z78" s="13">
        <v>74.279999000000004</v>
      </c>
      <c r="AA78" s="13">
        <f t="shared" si="25"/>
        <v>-2.7748729640085571E-2</v>
      </c>
      <c r="AC78" s="14">
        <v>42366</v>
      </c>
      <c r="AD78" s="13">
        <v>102.47734</v>
      </c>
      <c r="AE78" s="13">
        <f t="shared" si="26"/>
        <v>-4.8206658353738699E-3</v>
      </c>
      <c r="AG78" s="14">
        <v>42366</v>
      </c>
      <c r="AH78" s="13">
        <v>32.097304000000001</v>
      </c>
      <c r="AI78" s="13">
        <f t="shared" si="27"/>
        <v>-6.1312300601875699E-3</v>
      </c>
      <c r="AK78" s="14">
        <v>42366</v>
      </c>
      <c r="AL78" s="13">
        <v>43.400002000000001</v>
      </c>
      <c r="AM78" s="13">
        <f t="shared" si="28"/>
        <v>7.4280405093760278E-3</v>
      </c>
      <c r="AO78" s="14">
        <v>42366</v>
      </c>
      <c r="AP78" s="13">
        <v>38.599997999999999</v>
      </c>
      <c r="AQ78" s="13">
        <f t="shared" si="29"/>
        <v>2.2787386179788822E-2</v>
      </c>
      <c r="AS78" s="14">
        <v>42366</v>
      </c>
      <c r="AT78" s="13">
        <v>3.66</v>
      </c>
      <c r="AU78" s="13">
        <f t="shared" si="30"/>
        <v>-1.8766756032171539E-2</v>
      </c>
      <c r="AW78" s="14">
        <v>42366</v>
      </c>
      <c r="AX78" s="13">
        <v>0.49</v>
      </c>
      <c r="AY78" s="13">
        <f t="shared" si="31"/>
        <v>-2.0000000000000018E-2</v>
      </c>
      <c r="BA78" s="14">
        <v>42366</v>
      </c>
      <c r="BB78" s="13">
        <v>106.24349599999999</v>
      </c>
      <c r="BC78" s="13">
        <f t="shared" si="32"/>
        <v>-1.1200586261324481E-2</v>
      </c>
      <c r="BE78" s="14">
        <v>42366</v>
      </c>
      <c r="BF78" s="13">
        <v>26.853259000000001</v>
      </c>
      <c r="BG78" s="13">
        <f t="shared" si="33"/>
        <v>-2.556599621842012E-3</v>
      </c>
      <c r="BI78" s="14">
        <v>42366</v>
      </c>
      <c r="BJ78" s="13">
        <v>136.21859699999999</v>
      </c>
      <c r="BK78" s="13">
        <f t="shared" si="34"/>
        <v>-4.6292887304454538E-3</v>
      </c>
      <c r="BM78" s="14">
        <v>42366</v>
      </c>
      <c r="BN78" s="13">
        <v>11.501009</v>
      </c>
      <c r="BO78" s="13">
        <f t="shared" si="35"/>
        <v>-8.5250742269394591E-3</v>
      </c>
      <c r="BQ78" s="14">
        <v>42366</v>
      </c>
      <c r="BR78" s="13">
        <v>25.790001</v>
      </c>
      <c r="BS78" s="13">
        <f t="shared" si="36"/>
        <v>5.0662899454403752E-3</v>
      </c>
      <c r="BU78" s="14">
        <v>42366</v>
      </c>
      <c r="BV78" s="13">
        <v>12.83</v>
      </c>
      <c r="BW78" s="13">
        <f t="shared" si="37"/>
        <v>1.825396825396829E-2</v>
      </c>
    </row>
    <row r="79" spans="1:75">
      <c r="A79" s="14">
        <v>42362</v>
      </c>
      <c r="B79" s="13">
        <v>29.052092999999999</v>
      </c>
      <c r="C79" s="13">
        <f t="shared" si="19"/>
        <v>3.3818266277661148E-3</v>
      </c>
      <c r="E79" s="14">
        <v>42362</v>
      </c>
      <c r="F79" s="13">
        <v>11.181505</v>
      </c>
      <c r="G79" s="13">
        <f t="shared" si="20"/>
        <v>-1.2407020434682106E-2</v>
      </c>
      <c r="I79" s="14">
        <v>42362</v>
      </c>
      <c r="J79" s="13">
        <v>12.706045</v>
      </c>
      <c r="K79" s="13">
        <f t="shared" si="21"/>
        <v>-2.2271748855390204E-2</v>
      </c>
      <c r="M79" s="14">
        <v>42362</v>
      </c>
      <c r="N79" s="13">
        <v>3.7</v>
      </c>
      <c r="O79" s="13">
        <f t="shared" si="22"/>
        <v>-7.0351758793969807E-2</v>
      </c>
      <c r="Q79" s="14">
        <v>42362</v>
      </c>
      <c r="R79" s="13">
        <v>48.392178000000001</v>
      </c>
      <c r="S79" s="13">
        <f t="shared" si="23"/>
        <v>-1.2399975559070964E-2</v>
      </c>
      <c r="U79" s="14">
        <v>42362</v>
      </c>
      <c r="V79" s="13">
        <v>16.083342999999999</v>
      </c>
      <c r="W79" s="13">
        <f t="shared" si="24"/>
        <v>-1.3657876288732008E-2</v>
      </c>
      <c r="Y79" s="14">
        <v>42362</v>
      </c>
      <c r="Z79" s="13">
        <v>76.400002000000001</v>
      </c>
      <c r="AA79" s="13">
        <f t="shared" si="25"/>
        <v>-3.3916251817571008E-3</v>
      </c>
      <c r="AC79" s="14">
        <v>42362</v>
      </c>
      <c r="AD79" s="13">
        <v>102.973742</v>
      </c>
      <c r="AE79" s="13">
        <f t="shared" si="26"/>
        <v>2.2224645904807849E-3</v>
      </c>
      <c r="AG79" s="14">
        <v>42362</v>
      </c>
      <c r="AH79" s="13">
        <v>32.295313999999998</v>
      </c>
      <c r="AI79" s="13">
        <f t="shared" si="27"/>
        <v>1.8426963740720218E-3</v>
      </c>
      <c r="AK79" s="14">
        <v>42362</v>
      </c>
      <c r="AL79" s="13">
        <v>43.080002</v>
      </c>
      <c r="AM79" s="13">
        <f t="shared" si="28"/>
        <v>-3.7002773496633188E-3</v>
      </c>
      <c r="AO79" s="14">
        <v>42362</v>
      </c>
      <c r="AP79" s="13">
        <v>37.740001999999997</v>
      </c>
      <c r="AQ79" s="13">
        <f t="shared" si="29"/>
        <v>5.0375786251043622E-2</v>
      </c>
      <c r="AS79" s="14">
        <v>42362</v>
      </c>
      <c r="AT79" s="13">
        <v>3.73</v>
      </c>
      <c r="AU79" s="13">
        <f t="shared" si="30"/>
        <v>0</v>
      </c>
      <c r="AW79" s="14">
        <v>42362</v>
      </c>
      <c r="AX79" s="13">
        <v>0.5</v>
      </c>
      <c r="AY79" s="13">
        <f t="shared" si="31"/>
        <v>0</v>
      </c>
      <c r="BA79" s="14">
        <v>42362</v>
      </c>
      <c r="BB79" s="13">
        <v>107.44696500000001</v>
      </c>
      <c r="BC79" s="13">
        <f t="shared" si="32"/>
        <v>-5.3402287496971106E-3</v>
      </c>
      <c r="BE79" s="14">
        <v>42362</v>
      </c>
      <c r="BF79" s="13">
        <v>26.922087999999999</v>
      </c>
      <c r="BG79" s="13">
        <f t="shared" si="33"/>
        <v>-7.299450510906176E-4</v>
      </c>
      <c r="BI79" s="14">
        <v>42362</v>
      </c>
      <c r="BJ79" s="13">
        <v>136.852125</v>
      </c>
      <c r="BK79" s="13">
        <f t="shared" si="34"/>
        <v>-2.0932091575925952E-3</v>
      </c>
      <c r="BM79" s="14">
        <v>42362</v>
      </c>
      <c r="BN79" s="13">
        <v>11.599899000000001</v>
      </c>
      <c r="BO79" s="13">
        <f t="shared" si="35"/>
        <v>-1.7021986323545082E-3</v>
      </c>
      <c r="BQ79" s="14">
        <v>42362</v>
      </c>
      <c r="BR79" s="13">
        <v>25.66</v>
      </c>
      <c r="BS79" s="13">
        <f t="shared" si="36"/>
        <v>-6.9659442724458098E-3</v>
      </c>
      <c r="BU79" s="14">
        <v>42362</v>
      </c>
      <c r="BV79" s="13">
        <v>12.6</v>
      </c>
      <c r="BW79" s="13">
        <f t="shared" si="37"/>
        <v>7.9999999999999724E-3</v>
      </c>
    </row>
    <row r="80" spans="1:75">
      <c r="A80" s="14">
        <v>42361</v>
      </c>
      <c r="B80" s="13">
        <v>28.954174999999999</v>
      </c>
      <c r="C80" s="13">
        <f t="shared" si="19"/>
        <v>2.673611200994205E-2</v>
      </c>
      <c r="E80" s="14">
        <v>42361</v>
      </c>
      <c r="F80" s="13">
        <v>11.321977</v>
      </c>
      <c r="G80" s="13">
        <f t="shared" si="20"/>
        <v>2.9812692317137811E-2</v>
      </c>
      <c r="I80" s="14">
        <v>42361</v>
      </c>
      <c r="J80" s="13">
        <v>12.995476999999999</v>
      </c>
      <c r="K80" s="13">
        <f t="shared" si="21"/>
        <v>8.7167105463385033E-2</v>
      </c>
      <c r="M80" s="14">
        <v>42361</v>
      </c>
      <c r="N80" s="13">
        <v>3.98</v>
      </c>
      <c r="O80" s="13">
        <f t="shared" si="22"/>
        <v>0.4063604240282685</v>
      </c>
      <c r="Q80" s="14">
        <v>42361</v>
      </c>
      <c r="R80" s="13">
        <v>48.999774000000002</v>
      </c>
      <c r="S80" s="13">
        <f t="shared" si="23"/>
        <v>3.9284939817913048E-2</v>
      </c>
      <c r="U80" s="14">
        <v>42361</v>
      </c>
      <c r="V80" s="13">
        <v>16.306049000000002</v>
      </c>
      <c r="W80" s="13">
        <f t="shared" si="24"/>
        <v>8.9967648659549801E-2</v>
      </c>
      <c r="Y80" s="14">
        <v>42361</v>
      </c>
      <c r="Z80" s="13">
        <v>76.660004000000001</v>
      </c>
      <c r="AA80" s="13">
        <f t="shared" si="25"/>
        <v>2.5414686318494223E-2</v>
      </c>
      <c r="AC80" s="14">
        <v>42361</v>
      </c>
      <c r="AD80" s="13">
        <v>102.745394</v>
      </c>
      <c r="AE80" s="13">
        <f t="shared" si="26"/>
        <v>7.5941880224837275E-3</v>
      </c>
      <c r="AG80" s="14">
        <v>42361</v>
      </c>
      <c r="AH80" s="13">
        <v>32.235912999999996</v>
      </c>
      <c r="AI80" s="13">
        <f t="shared" si="27"/>
        <v>1.23001669352725E-3</v>
      </c>
      <c r="AK80" s="14">
        <v>42361</v>
      </c>
      <c r="AL80" s="13">
        <v>43.240001999999997</v>
      </c>
      <c r="AM80" s="13">
        <f t="shared" si="28"/>
        <v>-1.8466759002770854E-3</v>
      </c>
      <c r="AO80" s="14">
        <v>42361</v>
      </c>
      <c r="AP80" s="13">
        <v>35.93</v>
      </c>
      <c r="AQ80" s="13">
        <f t="shared" si="29"/>
        <v>4.5084320969042427E-2</v>
      </c>
      <c r="AS80" s="14">
        <v>42361</v>
      </c>
      <c r="AT80" s="13">
        <v>3.73</v>
      </c>
      <c r="AU80" s="13">
        <f t="shared" si="30"/>
        <v>-2.6737967914439117E-3</v>
      </c>
      <c r="AW80" s="14">
        <v>42361</v>
      </c>
      <c r="AX80" s="13">
        <v>0.5</v>
      </c>
      <c r="AY80" s="13">
        <f t="shared" si="31"/>
        <v>0</v>
      </c>
      <c r="BA80" s="14">
        <v>42361</v>
      </c>
      <c r="BB80" s="13">
        <v>108.023837</v>
      </c>
      <c r="BC80" s="13">
        <f t="shared" si="32"/>
        <v>1.2869511832520164E-2</v>
      </c>
      <c r="BE80" s="14">
        <v>42361</v>
      </c>
      <c r="BF80" s="13">
        <v>26.941754</v>
      </c>
      <c r="BG80" s="13">
        <f t="shared" si="33"/>
        <v>1.8966173697913848E-2</v>
      </c>
      <c r="BI80" s="14">
        <v>42361</v>
      </c>
      <c r="BJ80" s="13">
        <v>137.139186</v>
      </c>
      <c r="BK80" s="13">
        <f t="shared" si="34"/>
        <v>4.4225395601387484E-3</v>
      </c>
      <c r="BM80" s="14">
        <v>42361</v>
      </c>
      <c r="BN80" s="13">
        <v>11.619678</v>
      </c>
      <c r="BO80" s="13">
        <f t="shared" si="35"/>
        <v>7.7187148437785165E-3</v>
      </c>
      <c r="BQ80" s="14">
        <v>42361</v>
      </c>
      <c r="BR80" s="13">
        <v>25.84</v>
      </c>
      <c r="BS80" s="13">
        <f t="shared" si="36"/>
        <v>8.5870020067525133E-3</v>
      </c>
      <c r="BU80" s="14">
        <v>42361</v>
      </c>
      <c r="BV80" s="13">
        <v>12.5</v>
      </c>
      <c r="BW80" s="13">
        <f t="shared" si="37"/>
        <v>3.210272873194153E-3</v>
      </c>
    </row>
    <row r="81" spans="1:75">
      <c r="A81" s="14">
        <v>42360</v>
      </c>
      <c r="B81" s="13">
        <v>28.200210999999999</v>
      </c>
      <c r="C81" s="13">
        <f t="shared" si="19"/>
        <v>-1.0406103355319787E-3</v>
      </c>
      <c r="E81" s="14">
        <v>42360</v>
      </c>
      <c r="F81" s="13">
        <v>10.994210000000001</v>
      </c>
      <c r="G81" s="13">
        <f t="shared" si="20"/>
        <v>7.410782316384476E-2</v>
      </c>
      <c r="I81" s="14">
        <v>42360</v>
      </c>
      <c r="J81" s="13">
        <v>11.953523000000001</v>
      </c>
      <c r="K81" s="13">
        <f t="shared" si="21"/>
        <v>9.1629985315283088E-2</v>
      </c>
      <c r="M81" s="14">
        <v>42360</v>
      </c>
      <c r="N81" s="13">
        <v>2.83</v>
      </c>
      <c r="O81" s="13">
        <f t="shared" si="22"/>
        <v>0.42929292929292934</v>
      </c>
      <c r="Q81" s="14">
        <v>42360</v>
      </c>
      <c r="R81" s="13">
        <v>47.147584000000002</v>
      </c>
      <c r="S81" s="13">
        <f t="shared" si="23"/>
        <v>6.6031473801064208E-2</v>
      </c>
      <c r="U81" s="14">
        <v>42360</v>
      </c>
      <c r="V81" s="13">
        <v>14.960122</v>
      </c>
      <c r="W81" s="13">
        <f t="shared" si="24"/>
        <v>5.030587100748362E-2</v>
      </c>
      <c r="Y81" s="14">
        <v>42360</v>
      </c>
      <c r="Z81" s="13">
        <v>74.760002</v>
      </c>
      <c r="AA81" s="13">
        <f t="shared" si="25"/>
        <v>4.3551131261182693E-2</v>
      </c>
      <c r="AC81" s="14">
        <v>42360</v>
      </c>
      <c r="AD81" s="13">
        <v>101.971007</v>
      </c>
      <c r="AE81" s="13">
        <f t="shared" si="26"/>
        <v>1.1124209884189341E-2</v>
      </c>
      <c r="AG81" s="14">
        <v>42360</v>
      </c>
      <c r="AH81" s="13">
        <v>32.196311000000001</v>
      </c>
      <c r="AI81" s="13">
        <f t="shared" si="27"/>
        <v>1.8484666243705618E-3</v>
      </c>
      <c r="AK81" s="14">
        <v>42360</v>
      </c>
      <c r="AL81" s="13">
        <v>43.32</v>
      </c>
      <c r="AM81" s="13">
        <f t="shared" si="28"/>
        <v>4.6191686979024183E-4</v>
      </c>
      <c r="AO81" s="14">
        <v>42360</v>
      </c>
      <c r="AP81" s="13">
        <v>34.380001</v>
      </c>
      <c r="AQ81" s="13">
        <f t="shared" si="29"/>
        <v>4.6756281509166692E-3</v>
      </c>
      <c r="AS81" s="14">
        <v>42360</v>
      </c>
      <c r="AT81" s="13">
        <v>3.74</v>
      </c>
      <c r="AU81" s="13">
        <f t="shared" si="30"/>
        <v>1.9073569482288905E-2</v>
      </c>
      <c r="AW81" s="14">
        <v>42360</v>
      </c>
      <c r="AX81" s="13">
        <v>0.5</v>
      </c>
      <c r="AY81" s="13">
        <f t="shared" si="31"/>
        <v>-3.8461538461538491E-2</v>
      </c>
      <c r="BA81" s="14">
        <v>42360</v>
      </c>
      <c r="BB81" s="13">
        <v>106.651287</v>
      </c>
      <c r="BC81" s="13">
        <f t="shared" si="32"/>
        <v>-9.3169372324583262E-4</v>
      </c>
      <c r="BE81" s="14">
        <v>42360</v>
      </c>
      <c r="BF81" s="13">
        <v>26.440283000000001</v>
      </c>
      <c r="BG81" s="13">
        <f t="shared" si="33"/>
        <v>9.3843874797362101E-3</v>
      </c>
      <c r="BI81" s="14">
        <v>42360</v>
      </c>
      <c r="BJ81" s="13">
        <v>136.53535299999999</v>
      </c>
      <c r="BK81" s="13">
        <f t="shared" si="34"/>
        <v>1.793352148969634E-2</v>
      </c>
      <c r="BM81" s="14">
        <v>42360</v>
      </c>
      <c r="BN81" s="13">
        <v>11.530676</v>
      </c>
      <c r="BO81" s="13">
        <f t="shared" si="35"/>
        <v>2.0122393355243209E-2</v>
      </c>
      <c r="BQ81" s="14">
        <v>42360</v>
      </c>
      <c r="BR81" s="13">
        <v>25.620000999999998</v>
      </c>
      <c r="BS81" s="13">
        <f t="shared" si="36"/>
        <v>-8.5138931888545429E-3</v>
      </c>
      <c r="BU81" s="14">
        <v>42360</v>
      </c>
      <c r="BV81" s="13">
        <v>12.46</v>
      </c>
      <c r="BW81" s="13">
        <f t="shared" si="37"/>
        <v>1.7973856209150377E-2</v>
      </c>
    </row>
    <row r="82" spans="1:75" s="59" customFormat="1">
      <c r="A82" s="58">
        <v>42359</v>
      </c>
      <c r="B82" s="59">
        <v>28.229586999999999</v>
      </c>
      <c r="C82" s="1">
        <f t="shared" si="19"/>
        <v>-3.4494331837900606E-2</v>
      </c>
      <c r="E82" s="81">
        <v>42359</v>
      </c>
      <c r="F82" s="1">
        <v>10.235666999999999</v>
      </c>
      <c r="G82" s="1">
        <f t="shared" si="20"/>
        <v>-1.9730809859323545E-2</v>
      </c>
      <c r="I82" s="81">
        <v>42359</v>
      </c>
      <c r="J82" s="1">
        <v>10.95016</v>
      </c>
      <c r="K82" s="1">
        <f t="shared" si="21"/>
        <v>2.6501625230960927E-3</v>
      </c>
      <c r="M82" s="81">
        <v>42359</v>
      </c>
      <c r="N82" s="1">
        <v>1.98</v>
      </c>
      <c r="O82" s="1">
        <f t="shared" si="22"/>
        <v>0.14450867052023122</v>
      </c>
      <c r="Q82" s="81">
        <v>42359</v>
      </c>
      <c r="R82" s="1">
        <v>44.227196999999997</v>
      </c>
      <c r="S82" s="1">
        <f t="shared" si="23"/>
        <v>6.3383654067332373E-2</v>
      </c>
      <c r="U82" s="81">
        <v>42359</v>
      </c>
      <c r="V82" s="1">
        <v>14.243586000000001</v>
      </c>
      <c r="W82" s="1">
        <f t="shared" si="24"/>
        <v>3.810867485846943E-2</v>
      </c>
      <c r="Y82" s="81">
        <v>42359</v>
      </c>
      <c r="Z82" s="1">
        <v>71.639999000000003</v>
      </c>
      <c r="AA82" s="1">
        <f t="shared" si="25"/>
        <v>5.6148373277607778E-3</v>
      </c>
      <c r="AC82" s="81">
        <v>42359</v>
      </c>
      <c r="AD82" s="1">
        <v>100.84914000000001</v>
      </c>
      <c r="AE82" s="1">
        <f t="shared" si="26"/>
        <v>-3.6291819810791862E-3</v>
      </c>
      <c r="AG82" s="81">
        <v>42359</v>
      </c>
      <c r="AH82" s="1">
        <v>32.136907000000001</v>
      </c>
      <c r="AI82" s="1">
        <f t="shared" si="27"/>
        <v>1.4692097032718775E-2</v>
      </c>
      <c r="AK82" s="81">
        <v>42359</v>
      </c>
      <c r="AL82" s="1">
        <v>43.299999</v>
      </c>
      <c r="AM82" s="1">
        <f t="shared" si="28"/>
        <v>7.2109091783713513E-3</v>
      </c>
      <c r="AO82" s="81">
        <v>42359</v>
      </c>
      <c r="AP82" s="1">
        <v>34.220001000000003</v>
      </c>
      <c r="AQ82" s="1">
        <f t="shared" si="29"/>
        <v>-5.8104884259434358E-3</v>
      </c>
      <c r="AS82" s="81">
        <v>42359</v>
      </c>
      <c r="AT82" s="1">
        <v>3.67</v>
      </c>
      <c r="AU82" s="1">
        <f t="shared" si="30"/>
        <v>4.261363636363634E-2</v>
      </c>
      <c r="AW82" s="81">
        <v>42359</v>
      </c>
      <c r="AX82" s="1">
        <v>0.52</v>
      </c>
      <c r="AY82" s="1">
        <f t="shared" si="31"/>
        <v>1.9607843137254919E-2</v>
      </c>
      <c r="BA82" s="81">
        <v>42359</v>
      </c>
      <c r="BB82" s="1">
        <v>106.75074600000001</v>
      </c>
      <c r="BC82" s="1">
        <f t="shared" si="32"/>
        <v>1.2260709996691764E-2</v>
      </c>
      <c r="BE82" s="81">
        <v>42359</v>
      </c>
      <c r="BF82" s="1">
        <v>26.194464</v>
      </c>
      <c r="BG82" s="1">
        <f t="shared" si="33"/>
        <v>1.4084467783296006E-2</v>
      </c>
      <c r="BI82" s="81">
        <v>42359</v>
      </c>
      <c r="BJ82" s="1">
        <v>134.129931</v>
      </c>
      <c r="BK82" s="1">
        <f t="shared" si="34"/>
        <v>4.4477896599427157E-3</v>
      </c>
      <c r="BM82" s="81">
        <v>42359</v>
      </c>
      <c r="BN82" s="1">
        <v>11.303228000000001</v>
      </c>
      <c r="BO82" s="1">
        <f t="shared" si="35"/>
        <v>-6.9504161710156722E-3</v>
      </c>
      <c r="BQ82" s="81">
        <v>42359</v>
      </c>
      <c r="BR82" s="1">
        <v>25.84</v>
      </c>
      <c r="BS82" s="1">
        <f t="shared" si="36"/>
        <v>7.0148090413094197E-3</v>
      </c>
      <c r="BU82" s="81">
        <v>42359</v>
      </c>
      <c r="BV82" s="1">
        <v>12.24</v>
      </c>
      <c r="BW82" s="1">
        <f t="shared" si="37"/>
        <v>-8.1037277147487565E-3</v>
      </c>
    </row>
    <row r="83" spans="1:75">
      <c r="A83" s="14">
        <v>42356</v>
      </c>
      <c r="B83" s="13">
        <v>29.238136999999998</v>
      </c>
      <c r="C83" s="13">
        <f t="shared" si="19"/>
        <v>7.7624713812895147E-3</v>
      </c>
      <c r="E83" s="14">
        <v>42356</v>
      </c>
      <c r="F83" s="13">
        <v>10.441689999999999</v>
      </c>
      <c r="G83" s="13">
        <f t="shared" si="20"/>
        <v>-1.9349221875303795E-2</v>
      </c>
      <c r="I83" s="14">
        <v>42356</v>
      </c>
      <c r="J83" s="13">
        <v>10.921217</v>
      </c>
      <c r="K83" s="13">
        <f t="shared" si="21"/>
        <v>-5.0335562883040821E-2</v>
      </c>
      <c r="M83" s="14">
        <v>42356</v>
      </c>
      <c r="N83" s="13">
        <v>1.73</v>
      </c>
      <c r="O83" s="13">
        <f t="shared" si="22"/>
        <v>-2.2598870056497196E-2</v>
      </c>
      <c r="Q83" s="14">
        <v>42356</v>
      </c>
      <c r="R83" s="13">
        <v>41.591006999999998</v>
      </c>
      <c r="S83" s="13">
        <f t="shared" si="23"/>
        <v>2.3563528419763891E-4</v>
      </c>
      <c r="U83" s="14">
        <v>42356</v>
      </c>
      <c r="V83" s="13">
        <v>13.720708</v>
      </c>
      <c r="W83" s="13">
        <f t="shared" si="24"/>
        <v>2.4584273233863137E-2</v>
      </c>
      <c r="Y83" s="14">
        <v>42356</v>
      </c>
      <c r="Z83" s="13">
        <v>71.239998</v>
      </c>
      <c r="AA83" s="13">
        <f t="shared" si="25"/>
        <v>-5.3058500988892318E-3</v>
      </c>
      <c r="AC83" s="14">
        <v>42356</v>
      </c>
      <c r="AD83" s="13">
        <v>101.21647299999999</v>
      </c>
      <c r="AE83" s="13">
        <f t="shared" si="26"/>
        <v>-1.6306469251421138E-2</v>
      </c>
      <c r="AG83" s="14">
        <v>42356</v>
      </c>
      <c r="AH83" s="13">
        <v>31.671585</v>
      </c>
      <c r="AI83" s="13">
        <f t="shared" si="27"/>
        <v>-1.0516616631055527E-2</v>
      </c>
      <c r="AK83" s="14">
        <v>42356</v>
      </c>
      <c r="AL83" s="13">
        <v>42.990001999999997</v>
      </c>
      <c r="AM83" s="13">
        <f t="shared" si="28"/>
        <v>-1.7595887458678725E-2</v>
      </c>
      <c r="AO83" s="14">
        <v>42356</v>
      </c>
      <c r="AP83" s="13">
        <v>34.419998</v>
      </c>
      <c r="AQ83" s="13">
        <f t="shared" si="29"/>
        <v>-6.9244662435082793E-3</v>
      </c>
      <c r="AS83" s="14">
        <v>42356</v>
      </c>
      <c r="AT83" s="13">
        <v>3.52</v>
      </c>
      <c r="AU83" s="13">
        <f t="shared" si="30"/>
        <v>8.5959885386818913E-3</v>
      </c>
      <c r="AW83" s="14">
        <v>42356</v>
      </c>
      <c r="AX83" s="13">
        <v>0.51</v>
      </c>
      <c r="AY83" s="13">
        <f t="shared" si="31"/>
        <v>-5.5555555555555601E-2</v>
      </c>
      <c r="BA83" s="14">
        <v>42356</v>
      </c>
      <c r="BB83" s="13">
        <v>105.457759</v>
      </c>
      <c r="BC83" s="13">
        <f t="shared" si="32"/>
        <v>-2.706922353067864E-2</v>
      </c>
      <c r="BE83" s="14">
        <v>42356</v>
      </c>
      <c r="BF83" s="13">
        <v>25.830653000000002</v>
      </c>
      <c r="BG83" s="13">
        <f t="shared" si="33"/>
        <v>-1.6841277280822985E-2</v>
      </c>
      <c r="BI83" s="14">
        <v>42356</v>
      </c>
      <c r="BJ83" s="13">
        <v>133.535991</v>
      </c>
      <c r="BK83" s="13">
        <f t="shared" si="34"/>
        <v>-1.3528386162884876E-2</v>
      </c>
      <c r="BM83" s="14">
        <v>42356</v>
      </c>
      <c r="BN83" s="13">
        <v>11.382339999999999</v>
      </c>
      <c r="BO83" s="13">
        <f t="shared" si="35"/>
        <v>-3.2773074539170464E-2</v>
      </c>
      <c r="BQ83" s="14">
        <v>42356</v>
      </c>
      <c r="BR83" s="13">
        <v>25.66</v>
      </c>
      <c r="BS83" s="13">
        <f t="shared" si="36"/>
        <v>5.8800470403762668E-3</v>
      </c>
      <c r="BU83" s="14">
        <v>42356</v>
      </c>
      <c r="BV83" s="13">
        <v>12.34</v>
      </c>
      <c r="BW83" s="13">
        <f t="shared" si="37"/>
        <v>1.6233766233765888E-3</v>
      </c>
    </row>
    <row r="84" spans="1:75">
      <c r="A84" s="14">
        <v>42355</v>
      </c>
      <c r="B84" s="13">
        <v>29.012924999999999</v>
      </c>
      <c r="C84" s="13">
        <f t="shared" si="19"/>
        <v>-5.4562905049298269E-2</v>
      </c>
      <c r="E84" s="14">
        <v>42355</v>
      </c>
      <c r="F84" s="13">
        <v>10.647715</v>
      </c>
      <c r="G84" s="13">
        <f t="shared" si="20"/>
        <v>-4.7738654143605876E-2</v>
      </c>
      <c r="I84" s="14">
        <v>42355</v>
      </c>
      <c r="J84" s="13">
        <v>11.500080000000001</v>
      </c>
      <c r="K84" s="13">
        <f t="shared" si="21"/>
        <v>-8.7987715993737114E-2</v>
      </c>
      <c r="M84" s="14">
        <v>42355</v>
      </c>
      <c r="N84" s="13">
        <v>1.77</v>
      </c>
      <c r="O84" s="13">
        <f t="shared" si="22"/>
        <v>1.1428571428571439E-2</v>
      </c>
      <c r="Q84" s="14">
        <v>42355</v>
      </c>
      <c r="R84" s="13">
        <v>41.581209000000001</v>
      </c>
      <c r="S84" s="13">
        <f t="shared" si="23"/>
        <v>-4.7114468374874523E-4</v>
      </c>
      <c r="U84" s="14">
        <v>42355</v>
      </c>
      <c r="V84" s="13">
        <v>13.391488000000001</v>
      </c>
      <c r="W84" s="13">
        <f t="shared" si="24"/>
        <v>5.818150409061109E-3</v>
      </c>
      <c r="Y84" s="14">
        <v>42355</v>
      </c>
      <c r="Z84" s="13">
        <v>71.620002999999997</v>
      </c>
      <c r="AA84" s="13">
        <f t="shared" si="25"/>
        <v>-3.8012009590813002E-2</v>
      </c>
      <c r="AC84" s="14">
        <v>42355</v>
      </c>
      <c r="AD84" s="13">
        <v>102.894316</v>
      </c>
      <c r="AE84" s="13">
        <f t="shared" si="26"/>
        <v>-1.5296920217408781E-2</v>
      </c>
      <c r="AG84" s="14">
        <v>42355</v>
      </c>
      <c r="AH84" s="13">
        <v>32.008203000000002</v>
      </c>
      <c r="AI84" s="13">
        <f t="shared" si="27"/>
        <v>-7.673430894339201E-3</v>
      </c>
      <c r="AK84" s="14">
        <v>42355</v>
      </c>
      <c r="AL84" s="13">
        <v>43.759998000000003</v>
      </c>
      <c r="AM84" s="13">
        <f t="shared" si="28"/>
        <v>-1.8248631386861393E-3</v>
      </c>
      <c r="AO84" s="14">
        <v>42355</v>
      </c>
      <c r="AP84" s="13">
        <v>34.659999999999997</v>
      </c>
      <c r="AQ84" s="13">
        <f t="shared" si="29"/>
        <v>-8.2975963291103683E-3</v>
      </c>
      <c r="AS84" s="14">
        <v>42355</v>
      </c>
      <c r="AT84" s="13">
        <v>3.49</v>
      </c>
      <c r="AU84" s="13">
        <f t="shared" si="30"/>
        <v>2.8735632183908709E-3</v>
      </c>
      <c r="AW84" s="14">
        <v>42355</v>
      </c>
      <c r="AX84" s="13">
        <v>0.54</v>
      </c>
      <c r="AY84" s="13">
        <f t="shared" si="31"/>
        <v>5.8823529411764754E-2</v>
      </c>
      <c r="BA84" s="14">
        <v>42355</v>
      </c>
      <c r="BB84" s="13">
        <v>108.391842</v>
      </c>
      <c r="BC84" s="13">
        <f t="shared" si="32"/>
        <v>-2.1196280457365824E-2</v>
      </c>
      <c r="BE84" s="14">
        <v>42355</v>
      </c>
      <c r="BF84" s="13">
        <v>26.273126000000001</v>
      </c>
      <c r="BG84" s="13">
        <f t="shared" si="33"/>
        <v>-1.9089597949256305E-2</v>
      </c>
      <c r="BI84" s="14">
        <v>42355</v>
      </c>
      <c r="BJ84" s="13">
        <v>135.36729199999999</v>
      </c>
      <c r="BK84" s="13">
        <f t="shared" si="34"/>
        <v>-1.8235289881276043E-2</v>
      </c>
      <c r="BM84" s="14">
        <v>42355</v>
      </c>
      <c r="BN84" s="13">
        <v>11.768014000000001</v>
      </c>
      <c r="BO84" s="13">
        <f t="shared" si="35"/>
        <v>-2.9363853018412472E-2</v>
      </c>
      <c r="BQ84" s="14">
        <v>42355</v>
      </c>
      <c r="BR84" s="13">
        <v>25.51</v>
      </c>
      <c r="BS84" s="13">
        <f t="shared" si="36"/>
        <v>-7.7790356973564357E-3</v>
      </c>
      <c r="BU84" s="14">
        <v>42355</v>
      </c>
      <c r="BV84" s="13">
        <v>12.32</v>
      </c>
      <c r="BW84" s="13">
        <f t="shared" si="37"/>
        <v>4.0749796251019323E-3</v>
      </c>
    </row>
    <row r="85" spans="1:75">
      <c r="A85" s="14">
        <v>42354</v>
      </c>
      <c r="B85" s="13">
        <v>30.687314000000001</v>
      </c>
      <c r="C85" s="13">
        <f t="shared" si="19"/>
        <v>4.4871675270530386E-3</v>
      </c>
      <c r="E85" s="14">
        <v>42354</v>
      </c>
      <c r="F85" s="13">
        <v>11.181505</v>
      </c>
      <c r="G85" s="13">
        <f t="shared" si="20"/>
        <v>8.4459054219488492E-3</v>
      </c>
      <c r="I85" s="14">
        <v>42354</v>
      </c>
      <c r="J85" s="13">
        <v>12.609567</v>
      </c>
      <c r="K85" s="13">
        <f t="shared" si="21"/>
        <v>-3.1851862259652412E-2</v>
      </c>
      <c r="M85" s="14">
        <v>42354</v>
      </c>
      <c r="N85" s="13">
        <v>1.75</v>
      </c>
      <c r="O85" s="13">
        <f t="shared" si="22"/>
        <v>-3.8461538461538491E-2</v>
      </c>
      <c r="Q85" s="14">
        <v>42354</v>
      </c>
      <c r="R85" s="13">
        <v>41.600808999999998</v>
      </c>
      <c r="S85" s="13">
        <f t="shared" si="23"/>
        <v>2.3384798091581779E-2</v>
      </c>
      <c r="U85" s="14">
        <v>42354</v>
      </c>
      <c r="V85" s="13">
        <v>13.314025000000001</v>
      </c>
      <c r="W85" s="13">
        <f t="shared" si="24"/>
        <v>5.3639854323524055E-2</v>
      </c>
      <c r="Y85" s="14">
        <v>42354</v>
      </c>
      <c r="Z85" s="13">
        <v>74.449996999999996</v>
      </c>
      <c r="AA85" s="13">
        <f t="shared" si="25"/>
        <v>1.0999429807162179E-2</v>
      </c>
      <c r="AC85" s="14">
        <v>42354</v>
      </c>
      <c r="AD85" s="13">
        <v>104.492733</v>
      </c>
      <c r="AE85" s="13">
        <f t="shared" si="26"/>
        <v>1.0755808799253877E-2</v>
      </c>
      <c r="AG85" s="14">
        <v>42354</v>
      </c>
      <c r="AH85" s="13">
        <v>32.255715000000002</v>
      </c>
      <c r="AI85" s="13">
        <f t="shared" si="27"/>
        <v>9.9195034819142738E-3</v>
      </c>
      <c r="AK85" s="14">
        <v>42354</v>
      </c>
      <c r="AL85" s="13">
        <v>43.84</v>
      </c>
      <c r="AM85" s="13">
        <f t="shared" si="28"/>
        <v>7.3529411764705942E-3</v>
      </c>
      <c r="AO85" s="14">
        <v>42354</v>
      </c>
      <c r="AP85" s="13">
        <v>34.950001</v>
      </c>
      <c r="AQ85" s="13">
        <f t="shared" si="29"/>
        <v>-2.1830366638678888E-2</v>
      </c>
      <c r="AS85" s="14">
        <v>42354</v>
      </c>
      <c r="AT85" s="13">
        <v>3.48</v>
      </c>
      <c r="AU85" s="13">
        <f t="shared" si="30"/>
        <v>4.8192771084337394E-2</v>
      </c>
      <c r="AW85" s="14">
        <v>42354</v>
      </c>
      <c r="AX85" s="13">
        <v>0.51</v>
      </c>
      <c r="AY85" s="13">
        <f t="shared" si="31"/>
        <v>6.2500000000000056E-2</v>
      </c>
      <c r="BA85" s="14">
        <v>42354</v>
      </c>
      <c r="BB85" s="13">
        <v>110.739099</v>
      </c>
      <c r="BC85" s="13">
        <f t="shared" si="32"/>
        <v>7.6929896101038909E-3</v>
      </c>
      <c r="BE85" s="14">
        <v>42354</v>
      </c>
      <c r="BF85" s="13">
        <v>26.78443</v>
      </c>
      <c r="BG85" s="13">
        <f t="shared" si="33"/>
        <v>1.452511960458394E-2</v>
      </c>
      <c r="BI85" s="14">
        <v>42354</v>
      </c>
      <c r="BJ85" s="13">
        <v>137.88160300000001</v>
      </c>
      <c r="BK85" s="13">
        <f t="shared" si="34"/>
        <v>1.0886137632776377E-2</v>
      </c>
      <c r="BM85" s="14">
        <v>42354</v>
      </c>
      <c r="BN85" s="13">
        <v>12.124022</v>
      </c>
      <c r="BO85" s="13">
        <f t="shared" si="35"/>
        <v>4.0950506253801091E-3</v>
      </c>
      <c r="BQ85" s="14">
        <v>42354</v>
      </c>
      <c r="BR85" s="13">
        <v>25.709999</v>
      </c>
      <c r="BS85" s="13">
        <f t="shared" si="36"/>
        <v>9.8193248161557271E-3</v>
      </c>
      <c r="BU85" s="14">
        <v>42354</v>
      </c>
      <c r="BV85" s="13">
        <v>12.27</v>
      </c>
      <c r="BW85" s="13">
        <f t="shared" si="37"/>
        <v>-1.6038492381716202E-2</v>
      </c>
    </row>
    <row r="86" spans="1:75">
      <c r="A86" s="14">
        <v>42353</v>
      </c>
      <c r="B86" s="13">
        <v>30.550229999999999</v>
      </c>
      <c r="C86" s="13">
        <f t="shared" si="19"/>
        <v>2.8684491137352146E-2</v>
      </c>
      <c r="E86" s="14">
        <v>42353</v>
      </c>
      <c r="F86" s="13">
        <v>11.087858000000001</v>
      </c>
      <c r="G86" s="13">
        <f t="shared" si="20"/>
        <v>-2.4711752804891109E-2</v>
      </c>
      <c r="I86" s="14">
        <v>42353</v>
      </c>
      <c r="J86" s="13">
        <v>13.024419</v>
      </c>
      <c r="K86" s="13">
        <f t="shared" si="21"/>
        <v>-5.2631590432294276E-2</v>
      </c>
      <c r="M86" s="14">
        <v>42353</v>
      </c>
      <c r="N86" s="13">
        <v>1.82</v>
      </c>
      <c r="O86" s="13">
        <f t="shared" si="22"/>
        <v>-3.1914893617021191E-2</v>
      </c>
      <c r="Q86" s="14">
        <v>42353</v>
      </c>
      <c r="R86" s="13">
        <v>40.650212000000003</v>
      </c>
      <c r="S86" s="13">
        <f t="shared" si="23"/>
        <v>-2.9934490493347767E-2</v>
      </c>
      <c r="U86" s="14">
        <v>42353</v>
      </c>
      <c r="V86" s="13">
        <v>12.63622</v>
      </c>
      <c r="W86" s="13">
        <f t="shared" si="24"/>
        <v>7.7220662249121086E-3</v>
      </c>
      <c r="Y86" s="14">
        <v>42353</v>
      </c>
      <c r="Z86" s="13">
        <v>73.639999000000003</v>
      </c>
      <c r="AA86" s="13">
        <f t="shared" si="25"/>
        <v>6.3854347531720021E-2</v>
      </c>
      <c r="AC86" s="14">
        <v>42353</v>
      </c>
      <c r="AD86" s="13">
        <v>103.38078899999999</v>
      </c>
      <c r="AE86" s="13">
        <f t="shared" si="26"/>
        <v>1.938321987925282E-2</v>
      </c>
      <c r="AG86" s="14">
        <v>42353</v>
      </c>
      <c r="AH86" s="13">
        <v>31.938897000000001</v>
      </c>
      <c r="AI86" s="13">
        <f t="shared" si="27"/>
        <v>2.4859622792999811E-3</v>
      </c>
      <c r="AK86" s="14">
        <v>42353</v>
      </c>
      <c r="AL86" s="13">
        <v>43.52</v>
      </c>
      <c r="AM86" s="13">
        <f t="shared" si="28"/>
        <v>2.039854535059582E-2</v>
      </c>
      <c r="AO86" s="14">
        <v>42353</v>
      </c>
      <c r="AP86" s="13">
        <v>35.729999999999997</v>
      </c>
      <c r="AQ86" s="13">
        <f t="shared" si="29"/>
        <v>3.6854353942378043E-2</v>
      </c>
      <c r="AS86" s="14">
        <v>42353</v>
      </c>
      <c r="AT86" s="13">
        <v>3.32</v>
      </c>
      <c r="AU86" s="13">
        <f t="shared" si="30"/>
        <v>1.5290519877675787E-2</v>
      </c>
      <c r="AW86" s="14">
        <v>42353</v>
      </c>
      <c r="AX86" s="13">
        <v>0.48</v>
      </c>
      <c r="AY86" s="13">
        <f t="shared" si="31"/>
        <v>4.3478260869565133E-2</v>
      </c>
      <c r="BA86" s="14">
        <v>42353</v>
      </c>
      <c r="BB86" s="13">
        <v>109.893688</v>
      </c>
      <c r="BC86" s="13">
        <f t="shared" si="32"/>
        <v>-1.7692077905550576E-2</v>
      </c>
      <c r="BE86" s="14">
        <v>42353</v>
      </c>
      <c r="BF86" s="13">
        <v>26.400953000000001</v>
      </c>
      <c r="BG86" s="13">
        <f t="shared" si="33"/>
        <v>1.3590062845306438E-2</v>
      </c>
      <c r="BI86" s="14">
        <v>42353</v>
      </c>
      <c r="BJ86" s="13">
        <v>136.39676900000001</v>
      </c>
      <c r="BK86" s="13">
        <f t="shared" si="34"/>
        <v>1.3683513197550462E-2</v>
      </c>
      <c r="BM86" s="14">
        <v>42353</v>
      </c>
      <c r="BN86" s="13">
        <v>12.074576</v>
      </c>
      <c r="BO86" s="13">
        <f t="shared" si="35"/>
        <v>4.1118890190791832E-3</v>
      </c>
      <c r="BQ86" s="14">
        <v>42353</v>
      </c>
      <c r="BR86" s="13">
        <v>25.459999</v>
      </c>
      <c r="BS86" s="13">
        <f t="shared" si="36"/>
        <v>-6.2451988194691579E-3</v>
      </c>
      <c r="BU86" s="14">
        <v>42353</v>
      </c>
      <c r="BV86" s="13">
        <v>12.47</v>
      </c>
      <c r="BW86" s="13">
        <f t="shared" si="37"/>
        <v>1.1354420113544247E-2</v>
      </c>
    </row>
    <row r="87" spans="1:75">
      <c r="A87" s="14">
        <v>42352</v>
      </c>
      <c r="B87" s="13">
        <v>29.698347999999999</v>
      </c>
      <c r="C87" s="13">
        <f t="shared" si="19"/>
        <v>-2.4758842612672558E-2</v>
      </c>
      <c r="E87" s="14">
        <v>42352</v>
      </c>
      <c r="F87" s="13">
        <v>11.368800999999999</v>
      </c>
      <c r="G87" s="13">
        <f t="shared" si="20"/>
        <v>8.2442473376309849E-4</v>
      </c>
      <c r="I87" s="14">
        <v>42352</v>
      </c>
      <c r="J87" s="13">
        <v>13.747998000000001</v>
      </c>
      <c r="K87" s="13">
        <f t="shared" si="21"/>
        <v>-5.0000010365145356E-2</v>
      </c>
      <c r="M87" s="14">
        <v>42352</v>
      </c>
      <c r="N87" s="13">
        <v>1.88</v>
      </c>
      <c r="O87" s="13">
        <f t="shared" si="22"/>
        <v>-0.20675105485232076</v>
      </c>
      <c r="Q87" s="14">
        <v>42352</v>
      </c>
      <c r="R87" s="13">
        <v>41.904604999999997</v>
      </c>
      <c r="S87" s="13">
        <f t="shared" si="23"/>
        <v>-1.132953189238463E-2</v>
      </c>
      <c r="U87" s="14">
        <v>42352</v>
      </c>
      <c r="V87" s="13">
        <v>12.539389999999999</v>
      </c>
      <c r="W87" s="13">
        <f t="shared" si="24"/>
        <v>-3.8604365914551513E-2</v>
      </c>
      <c r="Y87" s="14">
        <v>42352</v>
      </c>
      <c r="Z87" s="13">
        <v>69.220000999999996</v>
      </c>
      <c r="AA87" s="13">
        <f t="shared" si="25"/>
        <v>-2.1623467422943695E-3</v>
      </c>
      <c r="AC87" s="14">
        <v>42352</v>
      </c>
      <c r="AD87" s="13">
        <v>101.41503899999999</v>
      </c>
      <c r="AE87" s="13">
        <f t="shared" si="26"/>
        <v>4.6223606533153513E-3</v>
      </c>
      <c r="AG87" s="14">
        <v>42352</v>
      </c>
      <c r="AH87" s="13">
        <v>31.859694999999999</v>
      </c>
      <c r="AI87" s="13">
        <f t="shared" si="27"/>
        <v>3.7429637291203324E-3</v>
      </c>
      <c r="AK87" s="14">
        <v>42352</v>
      </c>
      <c r="AL87" s="13">
        <v>42.650002000000001</v>
      </c>
      <c r="AM87" s="13">
        <f t="shared" si="28"/>
        <v>1.1862395641167466E-2</v>
      </c>
      <c r="AO87" s="14">
        <v>42352</v>
      </c>
      <c r="AP87" s="13">
        <v>34.459999000000003</v>
      </c>
      <c r="AQ87" s="13">
        <f t="shared" si="29"/>
        <v>1.14469914881128E-2</v>
      </c>
      <c r="AS87" s="14">
        <v>42352</v>
      </c>
      <c r="AT87" s="13">
        <v>3.27</v>
      </c>
      <c r="AU87" s="13">
        <f t="shared" si="30"/>
        <v>1.2383900928792581E-2</v>
      </c>
      <c r="AW87" s="14">
        <v>42352</v>
      </c>
      <c r="AX87" s="13">
        <v>0.46</v>
      </c>
      <c r="AY87" s="13">
        <f t="shared" si="31"/>
        <v>-9.8039215686274481E-2</v>
      </c>
      <c r="BA87" s="14">
        <v>42352</v>
      </c>
      <c r="BB87" s="13">
        <v>111.872953</v>
      </c>
      <c r="BC87" s="13">
        <f t="shared" si="32"/>
        <v>-6.184810526988679E-3</v>
      </c>
      <c r="BE87" s="14">
        <v>42352</v>
      </c>
      <c r="BF87" s="13">
        <v>26.046973000000001</v>
      </c>
      <c r="BG87" s="13">
        <f t="shared" si="33"/>
        <v>1.2614679790745089E-2</v>
      </c>
      <c r="BI87" s="14">
        <v>42352</v>
      </c>
      <c r="BJ87" s="13">
        <v>134.555576</v>
      </c>
      <c r="BK87" s="13">
        <f t="shared" si="34"/>
        <v>1.0106160648298735E-2</v>
      </c>
      <c r="BM87" s="14">
        <v>42352</v>
      </c>
      <c r="BN87" s="13">
        <v>12.025130000000001</v>
      </c>
      <c r="BO87" s="13">
        <f t="shared" si="35"/>
        <v>-4.0950506253801091E-3</v>
      </c>
      <c r="BQ87" s="14">
        <v>42352</v>
      </c>
      <c r="BR87" s="13">
        <v>25.620000999999998</v>
      </c>
      <c r="BS87" s="13">
        <f t="shared" si="36"/>
        <v>-1.1955225607404599E-2</v>
      </c>
      <c r="BU87" s="14">
        <v>42352</v>
      </c>
      <c r="BV87" s="13">
        <v>12.33</v>
      </c>
      <c r="BW87" s="13">
        <f t="shared" si="37"/>
        <v>3.1799163179916386E-2</v>
      </c>
    </row>
    <row r="88" spans="1:75">
      <c r="A88" s="14">
        <v>42349</v>
      </c>
      <c r="B88" s="13">
        <v>30.452311999999999</v>
      </c>
      <c r="C88" s="13">
        <f t="shared" si="19"/>
        <v>-9.2235792109460077E-2</v>
      </c>
      <c r="E88" s="14">
        <v>42349</v>
      </c>
      <c r="F88" s="13">
        <v>11.359436000000001</v>
      </c>
      <c r="G88" s="13">
        <f t="shared" si="20"/>
        <v>-4.1864098712466227E-2</v>
      </c>
      <c r="I88" s="14">
        <v>42349</v>
      </c>
      <c r="J88" s="13">
        <v>14.471577</v>
      </c>
      <c r="K88" s="13">
        <f t="shared" si="21"/>
        <v>-3.350519749908825E-2</v>
      </c>
      <c r="M88" s="14">
        <v>42349</v>
      </c>
      <c r="N88" s="13">
        <v>2.37</v>
      </c>
      <c r="O88" s="13">
        <f t="shared" si="22"/>
        <v>-0.12222222222222225</v>
      </c>
      <c r="Q88" s="14">
        <v>42349</v>
      </c>
      <c r="R88" s="13">
        <v>42.384805</v>
      </c>
      <c r="S88" s="13">
        <f t="shared" si="23"/>
        <v>-5.2158683030096069E-2</v>
      </c>
      <c r="U88" s="14">
        <v>42349</v>
      </c>
      <c r="V88" s="13">
        <v>13.042903000000001</v>
      </c>
      <c r="W88" s="13">
        <f t="shared" si="24"/>
        <v>-2.2496317002837322E-2</v>
      </c>
      <c r="Y88" s="14">
        <v>42349</v>
      </c>
      <c r="Z88" s="13">
        <v>69.370002999999997</v>
      </c>
      <c r="AA88" s="13">
        <f t="shared" si="25"/>
        <v>-2.6249228698743125E-2</v>
      </c>
      <c r="AC88" s="14">
        <v>42349</v>
      </c>
      <c r="AD88" s="13">
        <v>100.948419</v>
      </c>
      <c r="AE88" s="13">
        <f t="shared" si="26"/>
        <v>-9.3530703386723885E-3</v>
      </c>
      <c r="AG88" s="14">
        <v>42349</v>
      </c>
      <c r="AH88" s="13">
        <v>31.74089</v>
      </c>
      <c r="AI88" s="13">
        <f t="shared" si="27"/>
        <v>-9.2706754246680793E-3</v>
      </c>
      <c r="AK88" s="14">
        <v>42349</v>
      </c>
      <c r="AL88" s="13">
        <v>42.150002000000001</v>
      </c>
      <c r="AM88" s="13">
        <f t="shared" si="28"/>
        <v>-9.8660559079163639E-3</v>
      </c>
      <c r="AO88" s="14">
        <v>42349</v>
      </c>
      <c r="AP88" s="13">
        <v>34.07</v>
      </c>
      <c r="AQ88" s="13">
        <f t="shared" si="29"/>
        <v>-2.0976983361407551E-2</v>
      </c>
      <c r="AS88" s="14">
        <v>42349</v>
      </c>
      <c r="AT88" s="13">
        <v>3.23</v>
      </c>
      <c r="AU88" s="13">
        <f t="shared" si="30"/>
        <v>0</v>
      </c>
      <c r="AW88" s="14">
        <v>42349</v>
      </c>
      <c r="AX88" s="13">
        <v>0.51</v>
      </c>
      <c r="AY88" s="13">
        <f t="shared" si="31"/>
        <v>-1.9230769230769246E-2</v>
      </c>
      <c r="BA88" s="14">
        <v>42349</v>
      </c>
      <c r="BB88" s="13">
        <v>112.56917199999999</v>
      </c>
      <c r="BC88" s="13">
        <f t="shared" si="32"/>
        <v>-2.5738124772957963E-2</v>
      </c>
      <c r="BE88" s="14">
        <v>42349</v>
      </c>
      <c r="BF88" s="13">
        <v>25.722491999999999</v>
      </c>
      <c r="BG88" s="13">
        <f t="shared" si="33"/>
        <v>-2.2786732355477752E-2</v>
      </c>
      <c r="BI88" s="14">
        <v>42349</v>
      </c>
      <c r="BJ88" s="13">
        <v>133.20934099999999</v>
      </c>
      <c r="BK88" s="13">
        <f t="shared" si="34"/>
        <v>-1.6157272391888609E-2</v>
      </c>
      <c r="BM88" s="14">
        <v>42349</v>
      </c>
      <c r="BN88" s="13">
        <v>12.074576</v>
      </c>
      <c r="BO88" s="13">
        <f t="shared" si="35"/>
        <v>-1.213589691229066E-2</v>
      </c>
      <c r="BQ88" s="14">
        <v>42349</v>
      </c>
      <c r="BR88" s="13">
        <v>25.93</v>
      </c>
      <c r="BS88" s="13">
        <f t="shared" si="36"/>
        <v>-5.3701572688914677E-3</v>
      </c>
      <c r="BU88" s="14">
        <v>42349</v>
      </c>
      <c r="BV88" s="13">
        <v>11.95</v>
      </c>
      <c r="BW88" s="13">
        <f t="shared" si="37"/>
        <v>-8.2987551867221097E-3</v>
      </c>
    </row>
    <row r="89" spans="1:75">
      <c r="A89" s="14">
        <v>42348</v>
      </c>
      <c r="B89" s="13">
        <v>33.546500000000002</v>
      </c>
      <c r="C89" s="13">
        <f t="shared" si="19"/>
        <v>3.1306349248998451E-2</v>
      </c>
      <c r="E89" s="14">
        <v>42348</v>
      </c>
      <c r="F89" s="13">
        <v>11.855767</v>
      </c>
      <c r="G89" s="13">
        <f t="shared" si="20"/>
        <v>-1.7843360002690656E-2</v>
      </c>
      <c r="I89" s="14">
        <v>42348</v>
      </c>
      <c r="J89" s="13">
        <v>14.973259000000001</v>
      </c>
      <c r="K89" s="13">
        <f t="shared" si="21"/>
        <v>1.9367900101142789E-3</v>
      </c>
      <c r="M89" s="14">
        <v>42348</v>
      </c>
      <c r="N89" s="13">
        <v>2.7</v>
      </c>
      <c r="O89" s="13">
        <f t="shared" si="22"/>
        <v>3.7174721189591939E-3</v>
      </c>
      <c r="Q89" s="14">
        <v>42348</v>
      </c>
      <c r="R89" s="13">
        <v>44.717194999999997</v>
      </c>
      <c r="S89" s="13">
        <f t="shared" si="23"/>
        <v>-8.7217454444150008E-2</v>
      </c>
      <c r="U89" s="14">
        <v>42348</v>
      </c>
      <c r="V89" s="13">
        <v>13.343073</v>
      </c>
      <c r="W89" s="13">
        <f t="shared" si="24"/>
        <v>-4.4382848946782114E-2</v>
      </c>
      <c r="Y89" s="14">
        <v>42348</v>
      </c>
      <c r="Z89" s="13">
        <v>71.239998</v>
      </c>
      <c r="AA89" s="13">
        <f t="shared" si="25"/>
        <v>5.0790210953309848E-3</v>
      </c>
      <c r="AC89" s="14">
        <v>42348</v>
      </c>
      <c r="AD89" s="13">
        <v>101.901511</v>
      </c>
      <c r="AE89" s="13">
        <f t="shared" si="26"/>
        <v>4.7968428035609816E-3</v>
      </c>
      <c r="AG89" s="14">
        <v>42348</v>
      </c>
      <c r="AH89" s="13">
        <v>32.037903</v>
      </c>
      <c r="AI89" s="13">
        <f t="shared" si="27"/>
        <v>2.1678146003323829E-3</v>
      </c>
      <c r="AK89" s="14">
        <v>42348</v>
      </c>
      <c r="AL89" s="13">
        <v>42.57</v>
      </c>
      <c r="AM89" s="13">
        <f t="shared" si="28"/>
        <v>-3.7444418441375288E-3</v>
      </c>
      <c r="AO89" s="14">
        <v>42348</v>
      </c>
      <c r="AP89" s="13">
        <v>34.799999</v>
      </c>
      <c r="AQ89" s="13">
        <f t="shared" si="29"/>
        <v>-1.7504207651282192E-2</v>
      </c>
      <c r="AS89" s="14">
        <v>42348</v>
      </c>
      <c r="AT89" s="13">
        <v>3.23</v>
      </c>
      <c r="AU89" s="13">
        <f t="shared" si="30"/>
        <v>-3.0864197530864907E-3</v>
      </c>
      <c r="AW89" s="14">
        <v>42348</v>
      </c>
      <c r="AX89" s="13">
        <v>0.52</v>
      </c>
      <c r="AY89" s="13">
        <f t="shared" si="31"/>
        <v>-7.142857142857148E-2</v>
      </c>
      <c r="BA89" s="14">
        <v>42348</v>
      </c>
      <c r="BB89" s="13">
        <v>115.54303299999999</v>
      </c>
      <c r="BC89" s="13">
        <f t="shared" si="32"/>
        <v>4.7569217316990988E-3</v>
      </c>
      <c r="BE89" s="14">
        <v>42348</v>
      </c>
      <c r="BF89" s="13">
        <v>26.322291</v>
      </c>
      <c r="BG89" s="13">
        <f t="shared" si="33"/>
        <v>1.4964829492751612E-3</v>
      </c>
      <c r="BI89" s="14">
        <v>42348</v>
      </c>
      <c r="BJ89" s="13">
        <v>135.396987</v>
      </c>
      <c r="BK89" s="13">
        <f t="shared" si="34"/>
        <v>1.2444029266328867E-3</v>
      </c>
      <c r="BM89" s="14">
        <v>42348</v>
      </c>
      <c r="BN89" s="13">
        <v>12.222912000000001</v>
      </c>
      <c r="BO89" s="13">
        <f t="shared" si="35"/>
        <v>2.0644080067236281E-2</v>
      </c>
      <c r="BQ89" s="14">
        <v>42348</v>
      </c>
      <c r="BR89" s="13">
        <v>26.07</v>
      </c>
      <c r="BS89" s="13">
        <f t="shared" si="36"/>
        <v>-4.9618700396232823E-3</v>
      </c>
      <c r="BU89" s="14">
        <v>42348</v>
      </c>
      <c r="BV89" s="13">
        <v>12.05</v>
      </c>
      <c r="BW89" s="13">
        <f t="shared" si="37"/>
        <v>5.0041701417848621E-3</v>
      </c>
    </row>
    <row r="90" spans="1:75">
      <c r="A90" s="14">
        <v>42347</v>
      </c>
      <c r="B90" s="13">
        <v>32.528162000000002</v>
      </c>
      <c r="C90" s="13">
        <f t="shared" si="19"/>
        <v>3.2318242376503596E-2</v>
      </c>
      <c r="E90" s="14">
        <v>42347</v>
      </c>
      <c r="F90" s="13">
        <v>12.071156999999999</v>
      </c>
      <c r="G90" s="13">
        <f t="shared" si="20"/>
        <v>6.5289265825707155E-2</v>
      </c>
      <c r="I90" s="14">
        <v>42347</v>
      </c>
      <c r="J90" s="13">
        <v>14.944315</v>
      </c>
      <c r="K90" s="13">
        <f t="shared" si="21"/>
        <v>0.12246374095669239</v>
      </c>
      <c r="M90" s="14">
        <v>42347</v>
      </c>
      <c r="N90" s="13">
        <v>2.69</v>
      </c>
      <c r="O90" s="13">
        <f t="shared" si="22"/>
        <v>-6.2717770034843259E-2</v>
      </c>
      <c r="Q90" s="14">
        <v>42347</v>
      </c>
      <c r="R90" s="13">
        <v>48.989975999999999</v>
      </c>
      <c r="S90" s="13">
        <f t="shared" si="23"/>
        <v>0.14132424709255709</v>
      </c>
      <c r="U90" s="14">
        <v>42347</v>
      </c>
      <c r="V90" s="13">
        <v>13.962781</v>
      </c>
      <c r="W90" s="13">
        <f t="shared" si="24"/>
        <v>0.1143741030815804</v>
      </c>
      <c r="Y90" s="14">
        <v>42347</v>
      </c>
      <c r="Z90" s="13">
        <v>70.879997000000003</v>
      </c>
      <c r="AA90" s="13">
        <f t="shared" si="25"/>
        <v>-1.7602286414351003E-2</v>
      </c>
      <c r="AC90" s="14">
        <v>42347</v>
      </c>
      <c r="AD90" s="13">
        <v>101.41503899999999</v>
      </c>
      <c r="AE90" s="13">
        <f t="shared" si="26"/>
        <v>-2.6361707938998909E-3</v>
      </c>
      <c r="AG90" s="14">
        <v>42347</v>
      </c>
      <c r="AH90" s="13">
        <v>31.968601</v>
      </c>
      <c r="AI90" s="13">
        <f t="shared" si="27"/>
        <v>-7.377738641088134E-3</v>
      </c>
      <c r="AK90" s="14">
        <v>42347</v>
      </c>
      <c r="AL90" s="13">
        <v>42.73</v>
      </c>
      <c r="AM90" s="13">
        <f t="shared" si="28"/>
        <v>-2.996592576540133E-2</v>
      </c>
      <c r="AO90" s="14">
        <v>42347</v>
      </c>
      <c r="AP90" s="13">
        <v>35.419998</v>
      </c>
      <c r="AQ90" s="13">
        <f t="shared" si="29"/>
        <v>-3.1711425275482506E-2</v>
      </c>
      <c r="AS90" s="14">
        <v>42347</v>
      </c>
      <c r="AT90" s="13">
        <v>3.24</v>
      </c>
      <c r="AU90" s="13">
        <f t="shared" si="30"/>
        <v>-6.1349693251532443E-3</v>
      </c>
      <c r="AW90" s="14">
        <v>42347</v>
      </c>
      <c r="AX90" s="13">
        <v>0.56000000000000005</v>
      </c>
      <c r="AY90" s="13">
        <f t="shared" si="31"/>
        <v>-8.1967213114753995E-2</v>
      </c>
      <c r="BA90" s="14">
        <v>42347</v>
      </c>
      <c r="BB90" s="13">
        <v>114.99600599999999</v>
      </c>
      <c r="BC90" s="13">
        <f t="shared" si="32"/>
        <v>-2.2075623715680306E-2</v>
      </c>
      <c r="BE90" s="14">
        <v>42347</v>
      </c>
      <c r="BF90" s="13">
        <v>26.282959000000002</v>
      </c>
      <c r="BG90" s="13">
        <f t="shared" si="33"/>
        <v>-1.5469621123965013E-2</v>
      </c>
      <c r="BI90" s="14">
        <v>42347</v>
      </c>
      <c r="BJ90" s="13">
        <v>135.22870800000001</v>
      </c>
      <c r="BK90" s="13">
        <f t="shared" si="34"/>
        <v>-1.0431018743301799E-2</v>
      </c>
      <c r="BM90" s="14">
        <v>42347</v>
      </c>
      <c r="BN90" s="13">
        <v>11.975685</v>
      </c>
      <c r="BO90" s="13">
        <f t="shared" si="35"/>
        <v>-6.5626986501722334E-3</v>
      </c>
      <c r="BQ90" s="14">
        <v>42347</v>
      </c>
      <c r="BR90" s="13">
        <v>26.200001</v>
      </c>
      <c r="BS90" s="13">
        <f t="shared" si="36"/>
        <v>1.9120841300191871E-3</v>
      </c>
      <c r="BU90" s="14">
        <v>42347</v>
      </c>
      <c r="BV90" s="13">
        <v>11.99</v>
      </c>
      <c r="BW90" s="13">
        <f t="shared" si="37"/>
        <v>-1.0726072607260644E-2</v>
      </c>
    </row>
    <row r="91" spans="1:75">
      <c r="A91" s="14">
        <v>42346</v>
      </c>
      <c r="B91" s="13">
        <v>31.509820000000001</v>
      </c>
      <c r="C91" s="13">
        <f t="shared" si="19"/>
        <v>-3.1597932162417471E-2</v>
      </c>
      <c r="E91" s="14">
        <v>42346</v>
      </c>
      <c r="F91" s="13">
        <v>11.331341999999999</v>
      </c>
      <c r="G91" s="13">
        <f t="shared" si="20"/>
        <v>-2.4193433797643438E-2</v>
      </c>
      <c r="I91" s="14">
        <v>42346</v>
      </c>
      <c r="J91" s="13">
        <v>13.313851</v>
      </c>
      <c r="K91" s="13">
        <f t="shared" si="21"/>
        <v>3.3707839869611865E-2</v>
      </c>
      <c r="M91" s="14">
        <v>42346</v>
      </c>
      <c r="N91" s="13">
        <v>2.87</v>
      </c>
      <c r="O91" s="13">
        <f t="shared" si="22"/>
        <v>0.10384615384615385</v>
      </c>
      <c r="Q91" s="14">
        <v>42346</v>
      </c>
      <c r="R91" s="13">
        <v>42.923802000000002</v>
      </c>
      <c r="S91" s="13">
        <f t="shared" si="23"/>
        <v>-2.2539646545481181E-2</v>
      </c>
      <c r="U91" s="14">
        <v>42346</v>
      </c>
      <c r="V91" s="13">
        <v>12.529707</v>
      </c>
      <c r="W91" s="13">
        <f t="shared" si="24"/>
        <v>6.2208064666898462E-3</v>
      </c>
      <c r="Y91" s="14">
        <v>42346</v>
      </c>
      <c r="Z91" s="13">
        <v>72.150002000000001</v>
      </c>
      <c r="AA91" s="13">
        <f t="shared" si="25"/>
        <v>-3.4524299430310421E-2</v>
      </c>
      <c r="AC91" s="14">
        <v>42346</v>
      </c>
      <c r="AD91" s="13">
        <v>101.683093</v>
      </c>
      <c r="AE91" s="13">
        <f t="shared" si="26"/>
        <v>-8.7108154734559379E-3</v>
      </c>
      <c r="AG91" s="14">
        <v>42346</v>
      </c>
      <c r="AH91" s="13">
        <v>32.206209999999999</v>
      </c>
      <c r="AI91" s="13">
        <f t="shared" si="27"/>
        <v>-3.9804339067887069E-3</v>
      </c>
      <c r="AK91" s="14">
        <v>42346</v>
      </c>
      <c r="AL91" s="13">
        <v>44.049999</v>
      </c>
      <c r="AM91" s="13">
        <f t="shared" si="28"/>
        <v>3.0168406462507236E-2</v>
      </c>
      <c r="AO91" s="14">
        <v>42346</v>
      </c>
      <c r="AP91" s="13">
        <v>36.580002</v>
      </c>
      <c r="AQ91" s="13">
        <f t="shared" si="29"/>
        <v>2.4076175137844952E-2</v>
      </c>
      <c r="AS91" s="14">
        <v>42346</v>
      </c>
      <c r="AT91" s="13">
        <v>3.26</v>
      </c>
      <c r="AU91" s="13">
        <f t="shared" si="30"/>
        <v>-6.0975609756097615E-3</v>
      </c>
      <c r="AW91" s="14">
        <v>42346</v>
      </c>
      <c r="AX91" s="13">
        <v>0.61</v>
      </c>
      <c r="AY91" s="13">
        <f t="shared" si="31"/>
        <v>1.6666666666666684E-2</v>
      </c>
      <c r="BA91" s="14">
        <v>42346</v>
      </c>
      <c r="BB91" s="13">
        <v>117.591921</v>
      </c>
      <c r="BC91" s="13">
        <f t="shared" si="32"/>
        <v>-4.2268194717366616E-4</v>
      </c>
      <c r="BE91" s="14">
        <v>42346</v>
      </c>
      <c r="BF91" s="13">
        <v>26.695934999999999</v>
      </c>
      <c r="BG91" s="13">
        <f t="shared" si="33"/>
        <v>-1.2368143556502297E-2</v>
      </c>
      <c r="BI91" s="14">
        <v>42346</v>
      </c>
      <c r="BJ91" s="13">
        <v>136.65414999999999</v>
      </c>
      <c r="BK91" s="13">
        <f t="shared" si="34"/>
        <v>-1.0748834020299752E-2</v>
      </c>
      <c r="BM91" s="14">
        <v>42346</v>
      </c>
      <c r="BN91" s="13">
        <v>12.054797000000001</v>
      </c>
      <c r="BO91" s="13">
        <f t="shared" si="35"/>
        <v>3.2921520259145062E-3</v>
      </c>
      <c r="BQ91" s="14">
        <v>42346</v>
      </c>
      <c r="BR91" s="13">
        <v>26.15</v>
      </c>
      <c r="BS91" s="13">
        <f t="shared" si="36"/>
        <v>-3.8226299694195577E-4</v>
      </c>
      <c r="BU91" s="14">
        <v>42346</v>
      </c>
      <c r="BV91" s="13">
        <v>12.12</v>
      </c>
      <c r="BW91" s="13">
        <f t="shared" si="37"/>
        <v>-1.9417475728155359E-2</v>
      </c>
    </row>
    <row r="92" spans="1:75">
      <c r="A92" s="14">
        <v>42345</v>
      </c>
      <c r="B92" s="13">
        <v>32.537951999999997</v>
      </c>
      <c r="C92" s="13">
        <f t="shared" si="19"/>
        <v>-8.0265743610681201E-2</v>
      </c>
      <c r="E92" s="14">
        <v>42345</v>
      </c>
      <c r="F92" s="13">
        <v>11.612283</v>
      </c>
      <c r="G92" s="13">
        <f t="shared" si="20"/>
        <v>-0.10983496472619203</v>
      </c>
      <c r="I92" s="14">
        <v>42345</v>
      </c>
      <c r="J92" s="13">
        <v>12.879704</v>
      </c>
      <c r="K92" s="13">
        <f t="shared" si="21"/>
        <v>-2.3408925595470705E-2</v>
      </c>
      <c r="M92" s="14">
        <v>42345</v>
      </c>
      <c r="N92" s="13">
        <v>2.6</v>
      </c>
      <c r="O92" s="13">
        <f t="shared" si="22"/>
        <v>-0.13907284768211919</v>
      </c>
      <c r="Q92" s="14">
        <v>42345</v>
      </c>
      <c r="R92" s="13">
        <v>43.913598999999998</v>
      </c>
      <c r="S92" s="13">
        <f t="shared" si="23"/>
        <v>-3.2390406647406896E-2</v>
      </c>
      <c r="U92" s="14">
        <v>42345</v>
      </c>
      <c r="V92" s="13">
        <v>12.452244</v>
      </c>
      <c r="W92" s="13">
        <f t="shared" si="24"/>
        <v>-8.0771997609699636E-2</v>
      </c>
      <c r="Y92" s="14">
        <v>42345</v>
      </c>
      <c r="Z92" s="13">
        <v>74.730002999999996</v>
      </c>
      <c r="AA92" s="13">
        <f t="shared" si="25"/>
        <v>0</v>
      </c>
      <c r="AC92" s="14">
        <v>42345</v>
      </c>
      <c r="AD92" s="13">
        <v>102.57661899999999</v>
      </c>
      <c r="AE92" s="13">
        <f t="shared" si="26"/>
        <v>3.5940083638981986E-3</v>
      </c>
      <c r="AG92" s="14">
        <v>42345</v>
      </c>
      <c r="AH92" s="13">
        <v>32.334916999999997</v>
      </c>
      <c r="AI92" s="13">
        <f t="shared" si="27"/>
        <v>-4.2682772669908001E-3</v>
      </c>
      <c r="AK92" s="14">
        <v>42345</v>
      </c>
      <c r="AL92" s="13">
        <v>42.759998000000003</v>
      </c>
      <c r="AM92" s="13">
        <f t="shared" si="28"/>
        <v>-5.5814418604650451E-3</v>
      </c>
      <c r="AO92" s="14">
        <v>42345</v>
      </c>
      <c r="AP92" s="13">
        <v>35.720001000000003</v>
      </c>
      <c r="AQ92" s="13">
        <f t="shared" si="29"/>
        <v>-2.1905777656078849E-2</v>
      </c>
      <c r="AS92" s="14">
        <v>42345</v>
      </c>
      <c r="AT92" s="13">
        <v>3.28</v>
      </c>
      <c r="AU92" s="13">
        <f t="shared" si="30"/>
        <v>-3.0395136778116204E-3</v>
      </c>
      <c r="AW92" s="14">
        <v>42345</v>
      </c>
      <c r="AX92" s="13">
        <v>0.6</v>
      </c>
      <c r="AY92" s="13">
        <f t="shared" si="31"/>
        <v>-0.82035928143712566</v>
      </c>
      <c r="BA92" s="14">
        <v>42345</v>
      </c>
      <c r="BB92" s="13">
        <v>117.64164599999999</v>
      </c>
      <c r="BC92" s="13">
        <f t="shared" si="32"/>
        <v>-6.300930271429298E-3</v>
      </c>
      <c r="BE92" s="14">
        <v>42345</v>
      </c>
      <c r="BF92" s="13">
        <v>27.030249000000001</v>
      </c>
      <c r="BG92" s="13">
        <f t="shared" si="33"/>
        <v>3.6391001530103843E-4</v>
      </c>
      <c r="BI92" s="14">
        <v>42345</v>
      </c>
      <c r="BJ92" s="13">
        <v>138.138983</v>
      </c>
      <c r="BK92" s="13">
        <f t="shared" si="34"/>
        <v>-6.2663947199510855E-3</v>
      </c>
      <c r="BM92" s="14">
        <v>42345</v>
      </c>
      <c r="BN92" s="13">
        <v>12.015241</v>
      </c>
      <c r="BO92" s="13">
        <f t="shared" si="35"/>
        <v>-3.7717448469749403E-3</v>
      </c>
      <c r="BQ92" s="14">
        <v>42345</v>
      </c>
      <c r="BR92" s="13">
        <v>26.16</v>
      </c>
      <c r="BS92" s="13">
        <f t="shared" si="36"/>
        <v>-1.9490254872563704E-2</v>
      </c>
      <c r="BU92" s="14">
        <v>42345</v>
      </c>
      <c r="BV92" s="13">
        <v>12.36</v>
      </c>
      <c r="BW92" s="13">
        <f t="shared" si="37"/>
        <v>2.6578073089701022E-2</v>
      </c>
    </row>
    <row r="93" spans="1:75">
      <c r="A93" s="14">
        <v>42342</v>
      </c>
      <c r="B93" s="13">
        <v>35.377558000000001</v>
      </c>
      <c r="C93" s="13">
        <f t="shared" si="19"/>
        <v>-3.1107538602266477E-2</v>
      </c>
      <c r="E93" s="14">
        <v>42342</v>
      </c>
      <c r="F93" s="13">
        <v>13.04509</v>
      </c>
      <c r="G93" s="13">
        <f t="shared" si="20"/>
        <v>-4.719559350905473E-2</v>
      </c>
      <c r="I93" s="14">
        <v>42342</v>
      </c>
      <c r="J93" s="13">
        <v>13.188431</v>
      </c>
      <c r="K93" s="13">
        <f t="shared" si="21"/>
        <v>-2.357137753895169E-2</v>
      </c>
      <c r="M93" s="14">
        <v>42342</v>
      </c>
      <c r="N93" s="13">
        <v>3.02</v>
      </c>
      <c r="O93" s="13">
        <f t="shared" si="22"/>
        <v>-4.1269841269841234E-2</v>
      </c>
      <c r="Q93" s="14">
        <v>42342</v>
      </c>
      <c r="R93" s="13">
        <v>45.383592</v>
      </c>
      <c r="S93" s="13">
        <f t="shared" si="23"/>
        <v>-2.3201833876269243E-2</v>
      </c>
      <c r="U93" s="14">
        <v>42342</v>
      </c>
      <c r="V93" s="13">
        <v>13.546415</v>
      </c>
      <c r="W93" s="13">
        <f t="shared" si="24"/>
        <v>-3.0492044924932408E-2</v>
      </c>
      <c r="Y93" s="14">
        <v>42342</v>
      </c>
      <c r="Z93" s="13">
        <v>74.730002999999996</v>
      </c>
      <c r="AA93" s="13">
        <f t="shared" si="25"/>
        <v>3.5041635805054122E-2</v>
      </c>
      <c r="AC93" s="14">
        <v>42342</v>
      </c>
      <c r="AD93" s="13">
        <v>102.209278</v>
      </c>
      <c r="AE93" s="13">
        <f t="shared" si="26"/>
        <v>2.1430658004561638E-2</v>
      </c>
      <c r="AG93" s="14">
        <v>42342</v>
      </c>
      <c r="AH93" s="13">
        <v>32.473523</v>
      </c>
      <c r="AI93" s="13">
        <f t="shared" si="27"/>
        <v>1.2658226663894104E-2</v>
      </c>
      <c r="AK93" s="14">
        <v>42342</v>
      </c>
      <c r="AL93" s="13">
        <v>43</v>
      </c>
      <c r="AM93" s="13">
        <f t="shared" si="28"/>
        <v>1.2479373381695859E-2</v>
      </c>
      <c r="AO93" s="14">
        <v>42342</v>
      </c>
      <c r="AP93" s="13">
        <v>36.520000000000003</v>
      </c>
      <c r="AQ93" s="13">
        <f t="shared" si="29"/>
        <v>2.815315315315315E-2</v>
      </c>
      <c r="AS93" s="14">
        <v>42342</v>
      </c>
      <c r="AT93" s="13">
        <v>3.29</v>
      </c>
      <c r="AU93" s="13">
        <f t="shared" si="30"/>
        <v>3.0487804878049488E-3</v>
      </c>
      <c r="AW93" s="14">
        <v>42342</v>
      </c>
      <c r="AX93" s="13">
        <v>3.34</v>
      </c>
      <c r="AY93" s="13">
        <f t="shared" si="31"/>
        <v>-2.3391812865497099E-2</v>
      </c>
      <c r="BA93" s="14">
        <v>42342</v>
      </c>
      <c r="BB93" s="13">
        <v>118.387598</v>
      </c>
      <c r="BC93" s="13">
        <f t="shared" si="32"/>
        <v>3.3246540550312217E-2</v>
      </c>
      <c r="BE93" s="14">
        <v>42342</v>
      </c>
      <c r="BF93" s="13">
        <v>27.020416000000001</v>
      </c>
      <c r="BG93" s="13">
        <f t="shared" si="33"/>
        <v>1.9666005277652665E-2</v>
      </c>
      <c r="BI93" s="14">
        <v>42342</v>
      </c>
      <c r="BJ93" s="13">
        <v>139.010075</v>
      </c>
      <c r="BK93" s="13">
        <f t="shared" si="34"/>
        <v>1.0869521190685516E-2</v>
      </c>
      <c r="BM93" s="14">
        <v>42342</v>
      </c>
      <c r="BN93" s="13">
        <v>12.060731000000001</v>
      </c>
      <c r="BO93" s="13">
        <f t="shared" si="35"/>
        <v>1.3991818607690332E-2</v>
      </c>
      <c r="BQ93" s="14">
        <v>42342</v>
      </c>
      <c r="BR93" s="13">
        <v>26.68</v>
      </c>
      <c r="BS93" s="13">
        <f t="shared" si="36"/>
        <v>7.1725179312948769E-3</v>
      </c>
      <c r="BU93" s="14">
        <v>42342</v>
      </c>
      <c r="BV93" s="13">
        <v>12.04</v>
      </c>
      <c r="BW93" s="13">
        <f t="shared" si="37"/>
        <v>1.0067114093959667E-2</v>
      </c>
    </row>
    <row r="94" spans="1:75">
      <c r="A94" s="14">
        <v>42341</v>
      </c>
      <c r="B94" s="13">
        <v>36.513399999999997</v>
      </c>
      <c r="C94" s="13">
        <f t="shared" si="19"/>
        <v>-8.038251283278119E-4</v>
      </c>
      <c r="E94" s="14">
        <v>42341</v>
      </c>
      <c r="F94" s="13">
        <v>13.691257</v>
      </c>
      <c r="G94" s="13">
        <f t="shared" si="20"/>
        <v>-3.8157881056133575E-2</v>
      </c>
      <c r="I94" s="14">
        <v>42341</v>
      </c>
      <c r="J94" s="13">
        <v>13.506805</v>
      </c>
      <c r="K94" s="13">
        <f t="shared" si="21"/>
        <v>1.3024607995742392E-2</v>
      </c>
      <c r="M94" s="14">
        <v>42341</v>
      </c>
      <c r="N94" s="13">
        <v>3.15</v>
      </c>
      <c r="O94" s="13">
        <f t="shared" si="22"/>
        <v>-4.2553191489361743E-2</v>
      </c>
      <c r="Q94" s="14">
        <v>42341</v>
      </c>
      <c r="R94" s="13">
        <v>46.461585999999997</v>
      </c>
      <c r="S94" s="13">
        <f t="shared" si="23"/>
        <v>-2.7885998311935417E-2</v>
      </c>
      <c r="U94" s="14">
        <v>42341</v>
      </c>
      <c r="V94" s="13">
        <v>13.972464</v>
      </c>
      <c r="W94" s="13">
        <f t="shared" si="24"/>
        <v>-2.8936684145735487E-2</v>
      </c>
      <c r="Y94" s="14">
        <v>42341</v>
      </c>
      <c r="Z94" s="13">
        <v>72.199996999999996</v>
      </c>
      <c r="AA94" s="13">
        <f t="shared" si="25"/>
        <v>-2.2112216388720158E-3</v>
      </c>
      <c r="AC94" s="14">
        <v>42341</v>
      </c>
      <c r="AD94" s="13">
        <v>100.064823</v>
      </c>
      <c r="AE94" s="13">
        <f t="shared" si="26"/>
        <v>-1.234691424118018E-2</v>
      </c>
      <c r="AG94" s="14">
        <v>42341</v>
      </c>
      <c r="AH94" s="13">
        <v>32.067604000000003</v>
      </c>
      <c r="AI94" s="13">
        <f t="shared" si="27"/>
        <v>-1.5501559611782064E-2</v>
      </c>
      <c r="AK94" s="14">
        <v>42341</v>
      </c>
      <c r="AL94" s="13">
        <v>42.470001000000003</v>
      </c>
      <c r="AM94" s="13">
        <f t="shared" si="28"/>
        <v>-2.4126815257352933E-2</v>
      </c>
      <c r="AO94" s="14">
        <v>42341</v>
      </c>
      <c r="AP94" s="13">
        <v>35.520000000000003</v>
      </c>
      <c r="AQ94" s="13">
        <f t="shared" si="29"/>
        <v>1.0813916073247469E-2</v>
      </c>
      <c r="AS94" s="14">
        <v>42341</v>
      </c>
      <c r="AT94" s="13">
        <v>3.28</v>
      </c>
      <c r="AU94" s="13">
        <f t="shared" si="30"/>
        <v>3.0581039755351032E-3</v>
      </c>
      <c r="AW94" s="14">
        <v>42341</v>
      </c>
      <c r="AX94" s="13">
        <v>3.42</v>
      </c>
      <c r="AY94" s="13">
        <f t="shared" si="31"/>
        <v>-5.2631578947368411E-2</v>
      </c>
      <c r="BA94" s="14">
        <v>42341</v>
      </c>
      <c r="BB94" s="13">
        <v>114.578267</v>
      </c>
      <c r="BC94" s="13">
        <f t="shared" si="32"/>
        <v>-9.2879406608282703E-3</v>
      </c>
      <c r="BE94" s="14">
        <v>42341</v>
      </c>
      <c r="BF94" s="13">
        <v>26.499281</v>
      </c>
      <c r="BG94" s="13">
        <f t="shared" si="33"/>
        <v>-1.7857138886107154E-2</v>
      </c>
      <c r="BI94" s="14">
        <v>42341</v>
      </c>
      <c r="BJ94" s="13">
        <v>137.51534899999999</v>
      </c>
      <c r="BK94" s="13">
        <f t="shared" si="34"/>
        <v>-5.5833840206236862E-3</v>
      </c>
      <c r="BM94" s="14">
        <v>42341</v>
      </c>
      <c r="BN94" s="13">
        <v>11.894308000000001</v>
      </c>
      <c r="BO94" s="13">
        <f t="shared" si="35"/>
        <v>1.6736394878085814E-2</v>
      </c>
      <c r="BQ94" s="14">
        <v>42341</v>
      </c>
      <c r="BR94" s="13">
        <v>26.49</v>
      </c>
      <c r="BS94" s="13">
        <f t="shared" si="36"/>
        <v>-2.4668630338733493E-2</v>
      </c>
      <c r="BU94" s="14">
        <v>42341</v>
      </c>
      <c r="BV94" s="13">
        <v>11.92</v>
      </c>
      <c r="BW94" s="13">
        <f t="shared" si="37"/>
        <v>-8.3822296730928639E-4</v>
      </c>
    </row>
    <row r="95" spans="1:75">
      <c r="A95" s="14">
        <v>42340</v>
      </c>
      <c r="B95" s="13">
        <v>36.542774000000001</v>
      </c>
      <c r="C95" s="13">
        <f t="shared" si="19"/>
        <v>1.3415423588478371E-3</v>
      </c>
      <c r="E95" s="14">
        <v>42340</v>
      </c>
      <c r="F95" s="13">
        <v>14.234412000000001</v>
      </c>
      <c r="G95" s="13">
        <f t="shared" si="20"/>
        <v>-1.808786527898729E-2</v>
      </c>
      <c r="I95" s="14">
        <v>42340</v>
      </c>
      <c r="J95" s="13">
        <v>13.333145999999999</v>
      </c>
      <c r="K95" s="13">
        <f t="shared" si="21"/>
        <v>1.5429825298936497E-2</v>
      </c>
      <c r="M95" s="14">
        <v>42340</v>
      </c>
      <c r="N95" s="13">
        <v>3.29</v>
      </c>
      <c r="O95" s="13">
        <f t="shared" si="22"/>
        <v>-0.13648293963254593</v>
      </c>
      <c r="Q95" s="14">
        <v>42340</v>
      </c>
      <c r="R95" s="13">
        <v>47.794379999999997</v>
      </c>
      <c r="S95" s="13">
        <f t="shared" si="23"/>
        <v>-1.0750494625994672E-2</v>
      </c>
      <c r="U95" s="14">
        <v>42340</v>
      </c>
      <c r="V95" s="13">
        <v>14.388828999999999</v>
      </c>
      <c r="W95" s="13">
        <f t="shared" si="24"/>
        <v>-3.3534793759806454E-3</v>
      </c>
      <c r="Y95" s="14">
        <v>42340</v>
      </c>
      <c r="Z95" s="13">
        <v>72.360000999999997</v>
      </c>
      <c r="AA95" s="13">
        <f t="shared" si="25"/>
        <v>1.2311107485543902E-2</v>
      </c>
      <c r="AC95" s="14">
        <v>42340</v>
      </c>
      <c r="AD95" s="13">
        <v>101.31576</v>
      </c>
      <c r="AE95" s="13">
        <f t="shared" si="26"/>
        <v>-3.0285014610838923E-3</v>
      </c>
      <c r="AG95" s="14">
        <v>42340</v>
      </c>
      <c r="AH95" s="13">
        <v>32.572529000000003</v>
      </c>
      <c r="AI95" s="13">
        <f t="shared" si="27"/>
        <v>-2.1415751549630057E-2</v>
      </c>
      <c r="AK95" s="14">
        <v>42340</v>
      </c>
      <c r="AL95" s="13">
        <v>43.52</v>
      </c>
      <c r="AM95" s="13">
        <f t="shared" si="28"/>
        <v>9.5105309786470728E-3</v>
      </c>
      <c r="AO95" s="14">
        <v>42340</v>
      </c>
      <c r="AP95" s="13">
        <v>35.139999000000003</v>
      </c>
      <c r="AQ95" s="13">
        <f t="shared" si="29"/>
        <v>-1.1533052363798845E-2</v>
      </c>
      <c r="AS95" s="14">
        <v>42340</v>
      </c>
      <c r="AT95" s="13">
        <v>3.27</v>
      </c>
      <c r="AU95" s="13">
        <f t="shared" si="30"/>
        <v>4.1401273885350282E-2</v>
      </c>
      <c r="AW95" s="14">
        <v>42340</v>
      </c>
      <c r="AX95" s="13">
        <v>3.61</v>
      </c>
      <c r="AY95" s="13">
        <f t="shared" si="31"/>
        <v>8.3798882681563706E-3</v>
      </c>
      <c r="BA95" s="14">
        <v>42340</v>
      </c>
      <c r="BB95" s="13">
        <v>115.65244</v>
      </c>
      <c r="BC95" s="13">
        <f t="shared" si="32"/>
        <v>-9.0335588824763113E-3</v>
      </c>
      <c r="BE95" s="14">
        <v>42340</v>
      </c>
      <c r="BF95" s="13">
        <v>26.981086000000001</v>
      </c>
      <c r="BG95" s="13">
        <f t="shared" si="33"/>
        <v>-4.7152392067685003E-3</v>
      </c>
      <c r="BI95" s="14">
        <v>42340</v>
      </c>
      <c r="BJ95" s="13">
        <v>138.28746100000001</v>
      </c>
      <c r="BK95" s="13">
        <f t="shared" si="34"/>
        <v>-1.1183477798845173E-2</v>
      </c>
      <c r="BM95" s="14">
        <v>42340</v>
      </c>
      <c r="BN95" s="13">
        <v>11.698517000000001</v>
      </c>
      <c r="BO95" s="13">
        <f t="shared" si="35"/>
        <v>-6.2009436900191221E-2</v>
      </c>
      <c r="BQ95" s="14">
        <v>42340</v>
      </c>
      <c r="BR95" s="13">
        <v>27.16</v>
      </c>
      <c r="BS95" s="13">
        <f t="shared" si="36"/>
        <v>-2.231824973656403E-2</v>
      </c>
      <c r="BU95" s="14">
        <v>42340</v>
      </c>
      <c r="BV95" s="13">
        <v>11.93</v>
      </c>
      <c r="BW95" s="13">
        <f t="shared" si="37"/>
        <v>1.679261125104918E-3</v>
      </c>
    </row>
    <row r="96" spans="1:75">
      <c r="A96" s="14">
        <v>42339</v>
      </c>
      <c r="B96" s="13">
        <v>36.493816000000002</v>
      </c>
      <c r="C96" s="13">
        <f t="shared" si="19"/>
        <v>2.0816264397836515E-2</v>
      </c>
      <c r="E96" s="14">
        <v>42339</v>
      </c>
      <c r="F96" s="13">
        <v>14.496625</v>
      </c>
      <c r="G96" s="13">
        <f t="shared" si="20"/>
        <v>-3.6714378125800466E-2</v>
      </c>
      <c r="I96" s="14">
        <v>42339</v>
      </c>
      <c r="J96" s="13">
        <v>13.130544</v>
      </c>
      <c r="K96" s="13">
        <f t="shared" si="21"/>
        <v>-5.8437008762900408E-3</v>
      </c>
      <c r="M96" s="14">
        <v>42339</v>
      </c>
      <c r="N96" s="13">
        <v>3.81</v>
      </c>
      <c r="O96" s="13">
        <f t="shared" si="22"/>
        <v>-5.2238805970149141E-2</v>
      </c>
      <c r="Q96" s="14">
        <v>42339</v>
      </c>
      <c r="R96" s="13">
        <v>48.313777000000002</v>
      </c>
      <c r="S96" s="13">
        <f t="shared" si="23"/>
        <v>-3.2349316418273937E-3</v>
      </c>
      <c r="U96" s="14">
        <v>42339</v>
      </c>
      <c r="V96" s="13">
        <v>14.437244</v>
      </c>
      <c r="W96" s="13">
        <f t="shared" si="24"/>
        <v>-6.7024634373806784E-4</v>
      </c>
      <c r="Y96" s="14">
        <v>42339</v>
      </c>
      <c r="Z96" s="13">
        <v>71.480002999999996</v>
      </c>
      <c r="AA96" s="13">
        <f t="shared" si="25"/>
        <v>5.2569559560031766E-2</v>
      </c>
      <c r="AC96" s="14">
        <v>42339</v>
      </c>
      <c r="AD96" s="13">
        <v>101.623527</v>
      </c>
      <c r="AE96" s="13">
        <f t="shared" si="26"/>
        <v>1.106284436889223E-2</v>
      </c>
      <c r="AG96" s="14">
        <v>42339</v>
      </c>
      <c r="AH96" s="13">
        <v>33.285359999999997</v>
      </c>
      <c r="AI96" s="13">
        <f t="shared" si="27"/>
        <v>2.5938312693245574E-2</v>
      </c>
      <c r="AK96" s="14">
        <v>42339</v>
      </c>
      <c r="AL96" s="13">
        <v>43.110000999999997</v>
      </c>
      <c r="AM96" s="13">
        <f t="shared" si="28"/>
        <v>-8.9654942528736344E-3</v>
      </c>
      <c r="AO96" s="14">
        <v>42339</v>
      </c>
      <c r="AP96" s="13">
        <v>35.549999</v>
      </c>
      <c r="AQ96" s="13">
        <f t="shared" si="29"/>
        <v>2.1845299745751751E-2</v>
      </c>
      <c r="AS96" s="14">
        <v>42339</v>
      </c>
      <c r="AT96" s="13">
        <v>3.14</v>
      </c>
      <c r="AU96" s="13">
        <f t="shared" si="30"/>
        <v>-9.4637223974762801E-3</v>
      </c>
      <c r="AW96" s="14">
        <v>42339</v>
      </c>
      <c r="AX96" s="13">
        <v>3.58</v>
      </c>
      <c r="AY96" s="13">
        <f t="shared" si="31"/>
        <v>2.5787965616045804E-2</v>
      </c>
      <c r="BA96" s="14">
        <v>42339</v>
      </c>
      <c r="BB96" s="13">
        <v>116.706717</v>
      </c>
      <c r="BC96" s="13">
        <f t="shared" si="32"/>
        <v>-8.115013485034895E-3</v>
      </c>
      <c r="BE96" s="14">
        <v>42339</v>
      </c>
      <c r="BF96" s="13">
        <v>27.108910999999999</v>
      </c>
      <c r="BG96" s="13">
        <f t="shared" si="33"/>
        <v>1.174311082935919E-2</v>
      </c>
      <c r="BI96" s="14">
        <v>42339</v>
      </c>
      <c r="BJ96" s="13">
        <v>139.85148699999999</v>
      </c>
      <c r="BK96" s="13">
        <f t="shared" si="34"/>
        <v>1.3340990443372232E-2</v>
      </c>
      <c r="BM96" s="14">
        <v>42339</v>
      </c>
      <c r="BN96" s="13">
        <v>12.471892</v>
      </c>
      <c r="BO96" s="13">
        <f t="shared" si="35"/>
        <v>1.5948956431687863E-2</v>
      </c>
      <c r="BQ96" s="14">
        <v>42339</v>
      </c>
      <c r="BR96" s="13">
        <v>27.780000999999999</v>
      </c>
      <c r="BS96" s="13">
        <f t="shared" si="36"/>
        <v>2.1645743926613135E-3</v>
      </c>
      <c r="BU96" s="14">
        <v>42339</v>
      </c>
      <c r="BV96" s="13">
        <v>11.91</v>
      </c>
      <c r="BW96" s="13">
        <f t="shared" si="37"/>
        <v>-1.0797342192690948E-2</v>
      </c>
    </row>
    <row r="97" spans="1:75">
      <c r="A97" s="14">
        <v>42338</v>
      </c>
      <c r="B97" s="13">
        <v>35.749642000000001</v>
      </c>
      <c r="C97" s="13">
        <f t="shared" si="19"/>
        <v>1.5577120474532425E-2</v>
      </c>
      <c r="E97" s="14">
        <v>42338</v>
      </c>
      <c r="F97" s="13">
        <v>15.049144999999999</v>
      </c>
      <c r="G97" s="13">
        <f t="shared" si="20"/>
        <v>-7.412052206101024E-3</v>
      </c>
      <c r="I97" s="14">
        <v>42338</v>
      </c>
      <c r="J97" s="13">
        <v>13.207725999999999</v>
      </c>
      <c r="K97" s="13">
        <f t="shared" si="21"/>
        <v>1.0332099256325578E-2</v>
      </c>
      <c r="M97" s="14">
        <v>42338</v>
      </c>
      <c r="N97" s="13">
        <v>4.0199999999999996</v>
      </c>
      <c r="O97" s="13">
        <f t="shared" si="22"/>
        <v>7.5187969924810421E-3</v>
      </c>
      <c r="Q97" s="14">
        <v>42338</v>
      </c>
      <c r="R97" s="13">
        <v>48.470576000000001</v>
      </c>
      <c r="S97" s="13">
        <f t="shared" si="23"/>
        <v>-2.21909435589196E-3</v>
      </c>
      <c r="U97" s="14">
        <v>42338</v>
      </c>
      <c r="V97" s="13">
        <v>14.446927000000001</v>
      </c>
      <c r="W97" s="13">
        <f t="shared" si="24"/>
        <v>2.6881227878910235E-3</v>
      </c>
      <c r="Y97" s="14">
        <v>42338</v>
      </c>
      <c r="Z97" s="13">
        <v>67.910004000000001</v>
      </c>
      <c r="AA97" s="13">
        <f t="shared" si="25"/>
        <v>2.4438120011493088E-2</v>
      </c>
      <c r="AC97" s="14">
        <v>42338</v>
      </c>
      <c r="AD97" s="13">
        <v>100.511583</v>
      </c>
      <c r="AE97" s="13">
        <f t="shared" si="26"/>
        <v>-1.1038431960451815E-2</v>
      </c>
      <c r="AG97" s="14">
        <v>42338</v>
      </c>
      <c r="AH97" s="13">
        <v>32.443821999999997</v>
      </c>
      <c r="AI97" s="13">
        <f t="shared" si="27"/>
        <v>-6.0997502928217891E-4</v>
      </c>
      <c r="AK97" s="14">
        <v>42338</v>
      </c>
      <c r="AL97" s="13">
        <v>43.5</v>
      </c>
      <c r="AM97" s="13">
        <f t="shared" si="28"/>
        <v>-1.3381719210705452E-2</v>
      </c>
      <c r="AO97" s="14">
        <v>42338</v>
      </c>
      <c r="AP97" s="13">
        <v>34.790000999999997</v>
      </c>
      <c r="AQ97" s="13">
        <f t="shared" si="29"/>
        <v>-2.9838259067533221E-2</v>
      </c>
      <c r="AS97" s="14">
        <v>42338</v>
      </c>
      <c r="AT97" s="13">
        <v>3.17</v>
      </c>
      <c r="AU97" s="13">
        <f t="shared" si="30"/>
        <v>-3.1446540880503871E-3</v>
      </c>
      <c r="AW97" s="14">
        <v>42338</v>
      </c>
      <c r="AX97" s="13">
        <v>3.49</v>
      </c>
      <c r="AY97" s="13">
        <f t="shared" si="31"/>
        <v>-4.9046321525885485E-2</v>
      </c>
      <c r="BA97" s="14">
        <v>42338</v>
      </c>
      <c r="BB97" s="13">
        <v>117.661542</v>
      </c>
      <c r="BC97" s="13">
        <f t="shared" si="32"/>
        <v>4.1592865923252564E-3</v>
      </c>
      <c r="BE97" s="14">
        <v>42338</v>
      </c>
      <c r="BF97" s="13">
        <v>26.794263000000001</v>
      </c>
      <c r="BG97" s="13">
        <f t="shared" si="33"/>
        <v>-2.5622143571559413E-3</v>
      </c>
      <c r="BI97" s="14">
        <v>42338</v>
      </c>
      <c r="BJ97" s="13">
        <v>138.01029299999999</v>
      </c>
      <c r="BK97" s="13">
        <f t="shared" si="34"/>
        <v>6.9333499528175975E-3</v>
      </c>
      <c r="BM97" s="14">
        <v>42338</v>
      </c>
      <c r="BN97" s="13">
        <v>12.276101000000001</v>
      </c>
      <c r="BO97" s="13">
        <f t="shared" si="35"/>
        <v>-5.5511595813174412E-3</v>
      </c>
      <c r="BQ97" s="14">
        <v>42338</v>
      </c>
      <c r="BR97" s="13">
        <v>27.719999000000001</v>
      </c>
      <c r="BS97" s="13">
        <f t="shared" si="36"/>
        <v>-5.0684998264212348E-2</v>
      </c>
      <c r="BU97" s="14">
        <v>42338</v>
      </c>
      <c r="BV97" s="13">
        <v>12.04</v>
      </c>
      <c r="BW97" s="13">
        <f t="shared" si="37"/>
        <v>-8.2987551867232882E-4</v>
      </c>
    </row>
    <row r="98" spans="1:75">
      <c r="A98" s="14">
        <v>42335</v>
      </c>
      <c r="B98" s="13">
        <v>35.201307</v>
      </c>
      <c r="C98" s="13">
        <f t="shared" si="19"/>
        <v>2.9496073071620048E-2</v>
      </c>
      <c r="E98" s="14">
        <v>42335</v>
      </c>
      <c r="F98" s="13">
        <v>15.161523000000001</v>
      </c>
      <c r="G98" s="13">
        <f t="shared" si="20"/>
        <v>1.2507891058416565E-2</v>
      </c>
      <c r="I98" s="14">
        <v>42335</v>
      </c>
      <c r="J98" s="13">
        <v>13.072658000000001</v>
      </c>
      <c r="K98" s="13">
        <f t="shared" si="21"/>
        <v>5.1928762847628521E-3</v>
      </c>
      <c r="M98" s="14">
        <v>42335</v>
      </c>
      <c r="N98" s="13">
        <v>3.99</v>
      </c>
      <c r="O98" s="13">
        <f t="shared" si="22"/>
        <v>-1.7241379310344682E-2</v>
      </c>
      <c r="Q98" s="14">
        <v>42335</v>
      </c>
      <c r="R98" s="13">
        <v>48.578375999999999</v>
      </c>
      <c r="S98" s="13">
        <f t="shared" si="23"/>
        <v>-8.0048394972503985E-3</v>
      </c>
      <c r="U98" s="14">
        <v>42335</v>
      </c>
      <c r="V98" s="13">
        <v>14.408196</v>
      </c>
      <c r="W98" s="13">
        <f t="shared" si="24"/>
        <v>-1.7821712525343172E-2</v>
      </c>
      <c r="Y98" s="14">
        <v>42335</v>
      </c>
      <c r="Z98" s="13">
        <v>66.290001000000004</v>
      </c>
      <c r="AA98" s="13">
        <f t="shared" si="25"/>
        <v>3.4817288368675192E-3</v>
      </c>
      <c r="AC98" s="14">
        <v>42335</v>
      </c>
      <c r="AD98" s="13">
        <v>101.63345700000001</v>
      </c>
      <c r="AE98" s="13">
        <f t="shared" si="26"/>
        <v>4.0212235932161125E-3</v>
      </c>
      <c r="AG98" s="14">
        <v>42335</v>
      </c>
      <c r="AH98" s="13">
        <v>32.463624000000003</v>
      </c>
      <c r="AI98" s="13">
        <f t="shared" si="27"/>
        <v>-2.4337469165629485E-3</v>
      </c>
      <c r="AK98" s="14">
        <v>42335</v>
      </c>
      <c r="AL98" s="13">
        <v>44.09</v>
      </c>
      <c r="AM98" s="13">
        <f t="shared" si="28"/>
        <v>6.1615700593337088E-3</v>
      </c>
      <c r="AO98" s="14">
        <v>42335</v>
      </c>
      <c r="AP98" s="13">
        <v>35.860000999999997</v>
      </c>
      <c r="AQ98" s="13">
        <f t="shared" si="29"/>
        <v>4.2745043406369206E-2</v>
      </c>
      <c r="AS98" s="14">
        <v>42335</v>
      </c>
      <c r="AT98" s="13">
        <v>3.18</v>
      </c>
      <c r="AU98" s="13">
        <f t="shared" si="30"/>
        <v>4.2622950819672246E-2</v>
      </c>
      <c r="AW98" s="14">
        <v>42335</v>
      </c>
      <c r="AX98" s="13">
        <v>3.67</v>
      </c>
      <c r="AY98" s="13">
        <f t="shared" si="31"/>
        <v>-3.4210526315789448E-2</v>
      </c>
      <c r="BA98" s="14">
        <v>42335</v>
      </c>
      <c r="BB98" s="13">
        <v>117.174181</v>
      </c>
      <c r="BC98" s="13">
        <f t="shared" si="32"/>
        <v>-1.8639442668618748E-3</v>
      </c>
      <c r="BE98" s="14">
        <v>42335</v>
      </c>
      <c r="BF98" s="13">
        <v>26.863092000000002</v>
      </c>
      <c r="BG98" s="13">
        <f t="shared" si="33"/>
        <v>2.9368554790974214E-3</v>
      </c>
      <c r="BI98" s="14">
        <v>42335</v>
      </c>
      <c r="BJ98" s="13">
        <v>137.06000800000001</v>
      </c>
      <c r="BK98" s="13">
        <f t="shared" si="34"/>
        <v>3.3333784025643492E-3</v>
      </c>
      <c r="BM98" s="14">
        <v>42335</v>
      </c>
      <c r="BN98" s="13">
        <v>12.344628</v>
      </c>
      <c r="BO98" s="13">
        <f t="shared" si="35"/>
        <v>-2.3734448941598331E-3</v>
      </c>
      <c r="BQ98" s="14">
        <v>42335</v>
      </c>
      <c r="BR98" s="13">
        <v>29.200001</v>
      </c>
      <c r="BS98" s="13">
        <f t="shared" si="36"/>
        <v>9.3329070169374563E-3</v>
      </c>
      <c r="BU98" s="14">
        <v>42335</v>
      </c>
      <c r="BV98" s="13">
        <v>12.05</v>
      </c>
      <c r="BW98" s="13">
        <f t="shared" si="37"/>
        <v>1.2605042016806753E-2</v>
      </c>
    </row>
    <row r="99" spans="1:75">
      <c r="A99" s="14">
        <v>42333</v>
      </c>
      <c r="B99" s="13">
        <v>34.192754999999998</v>
      </c>
      <c r="C99" s="13">
        <f t="shared" si="19"/>
        <v>2.6153368427411651E-2</v>
      </c>
      <c r="E99" s="14">
        <v>42333</v>
      </c>
      <c r="F99" s="13">
        <v>14.974227000000001</v>
      </c>
      <c r="G99" s="13">
        <f t="shared" si="20"/>
        <v>3.8311692228943581E-2</v>
      </c>
      <c r="I99" s="14">
        <v>42333</v>
      </c>
      <c r="J99" s="13">
        <v>13.005124</v>
      </c>
      <c r="K99" s="13">
        <f t="shared" si="21"/>
        <v>2.5875156640689703E-2</v>
      </c>
      <c r="M99" s="14">
        <v>42333</v>
      </c>
      <c r="N99" s="13">
        <v>4.0599999999999996</v>
      </c>
      <c r="O99" s="13">
        <f t="shared" si="22"/>
        <v>-2.6378896882494084E-2</v>
      </c>
      <c r="Q99" s="14">
        <v>42333</v>
      </c>
      <c r="R99" s="13">
        <v>48.970376000000002</v>
      </c>
      <c r="S99" s="13">
        <f t="shared" si="23"/>
        <v>7.6628705689306678E-3</v>
      </c>
      <c r="U99" s="14">
        <v>42333</v>
      </c>
      <c r="V99" s="13">
        <v>14.669634</v>
      </c>
      <c r="W99" s="13">
        <f t="shared" si="24"/>
        <v>-2.2580681914566369E-2</v>
      </c>
      <c r="Y99" s="14">
        <v>42333</v>
      </c>
      <c r="Z99" s="13">
        <v>66.059997999999993</v>
      </c>
      <c r="AA99" s="13">
        <f t="shared" si="25"/>
        <v>-4.5389622962008029E-4</v>
      </c>
      <c r="AC99" s="14">
        <v>42333</v>
      </c>
      <c r="AD99" s="13">
        <v>101.226403</v>
      </c>
      <c r="AE99" s="13">
        <f t="shared" si="26"/>
        <v>-7.8403187654644819E-4</v>
      </c>
      <c r="AG99" s="14">
        <v>42333</v>
      </c>
      <c r="AH99" s="13">
        <v>32.542825000000001</v>
      </c>
      <c r="AI99" s="13">
        <f t="shared" si="27"/>
        <v>2.8151367392119236E-2</v>
      </c>
      <c r="AK99" s="14">
        <v>42333</v>
      </c>
      <c r="AL99" s="13">
        <v>43.82</v>
      </c>
      <c r="AM99" s="13">
        <f t="shared" si="28"/>
        <v>-6.3491612856762282E-3</v>
      </c>
      <c r="AO99" s="14">
        <v>42333</v>
      </c>
      <c r="AP99" s="13">
        <v>34.389999000000003</v>
      </c>
      <c r="AQ99" s="13">
        <f t="shared" si="29"/>
        <v>3.2732733715697813E-2</v>
      </c>
      <c r="AS99" s="14">
        <v>42333</v>
      </c>
      <c r="AT99" s="13">
        <v>3.05</v>
      </c>
      <c r="AU99" s="13">
        <f t="shared" si="30"/>
        <v>-1.2944983818770239E-2</v>
      </c>
      <c r="AW99" s="14">
        <v>42333</v>
      </c>
      <c r="AX99" s="13">
        <v>3.8</v>
      </c>
      <c r="AY99" s="13">
        <f t="shared" si="31"/>
        <v>-1.8087855297157694E-2</v>
      </c>
      <c r="BA99" s="14">
        <v>42333</v>
      </c>
      <c r="BB99" s="13">
        <v>117.392995</v>
      </c>
      <c r="BC99" s="13">
        <f t="shared" si="32"/>
        <v>-7.1500541034018898E-3</v>
      </c>
      <c r="BE99" s="14">
        <v>42333</v>
      </c>
      <c r="BF99" s="13">
        <v>26.78443</v>
      </c>
      <c r="BG99" s="13">
        <f t="shared" si="33"/>
        <v>-1.1001371712441423E-3</v>
      </c>
      <c r="BI99" s="14">
        <v>42333</v>
      </c>
      <c r="BJ99" s="13">
        <v>136.60465300000001</v>
      </c>
      <c r="BK99" s="13">
        <f t="shared" si="34"/>
        <v>-4.3290458840858775E-3</v>
      </c>
      <c r="BM99" s="14">
        <v>42333</v>
      </c>
      <c r="BN99" s="13">
        <v>12.373996999999999</v>
      </c>
      <c r="BO99" s="13">
        <f t="shared" si="35"/>
        <v>-0.13661202681457355</v>
      </c>
      <c r="BQ99" s="14">
        <v>42333</v>
      </c>
      <c r="BR99" s="13">
        <v>28.93</v>
      </c>
      <c r="BS99" s="13">
        <f t="shared" si="36"/>
        <v>-1.9986449864498639E-2</v>
      </c>
      <c r="BU99" s="14">
        <v>42333</v>
      </c>
      <c r="BV99" s="13">
        <v>11.9</v>
      </c>
      <c r="BW99" s="13">
        <f t="shared" si="37"/>
        <v>-9.9833610648917825E-3</v>
      </c>
    </row>
    <row r="100" spans="1:75">
      <c r="A100" s="14">
        <v>42332</v>
      </c>
      <c r="B100" s="13">
        <v>33.321291000000002</v>
      </c>
      <c r="C100" s="13">
        <f t="shared" si="19"/>
        <v>3.8133024364679857E-2</v>
      </c>
      <c r="E100" s="14">
        <v>42332</v>
      </c>
      <c r="F100" s="13">
        <v>14.421707</v>
      </c>
      <c r="G100" s="13">
        <f t="shared" si="20"/>
        <v>-9.6463585566418878E-3</v>
      </c>
      <c r="I100" s="14">
        <v>42332</v>
      </c>
      <c r="J100" s="13">
        <v>12.677102</v>
      </c>
      <c r="K100" s="13">
        <f t="shared" si="21"/>
        <v>-3.7907042169403383E-3</v>
      </c>
      <c r="M100" s="14">
        <v>42332</v>
      </c>
      <c r="N100" s="13">
        <v>4.17</v>
      </c>
      <c r="O100" s="13">
        <f t="shared" si="22"/>
        <v>5.0377833753148547E-2</v>
      </c>
      <c r="Q100" s="14">
        <v>42332</v>
      </c>
      <c r="R100" s="13">
        <v>48.597976000000003</v>
      </c>
      <c r="S100" s="13">
        <f t="shared" si="23"/>
        <v>-8.1999970040678022E-3</v>
      </c>
      <c r="U100" s="14">
        <v>42332</v>
      </c>
      <c r="V100" s="13">
        <v>15.008537</v>
      </c>
      <c r="W100" s="13">
        <f t="shared" si="24"/>
        <v>1.2410147429650888E-2</v>
      </c>
      <c r="Y100" s="14">
        <v>42332</v>
      </c>
      <c r="Z100" s="13">
        <v>66.089995999999999</v>
      </c>
      <c r="AA100" s="13">
        <f t="shared" si="25"/>
        <v>-1.5131619217295691E-4</v>
      </c>
      <c r="AC100" s="14">
        <v>42332</v>
      </c>
      <c r="AD100" s="13">
        <v>101.30583</v>
      </c>
      <c r="AE100" s="13">
        <f t="shared" si="26"/>
        <v>-7.1031944513337553E-3</v>
      </c>
      <c r="AG100" s="14">
        <v>42332</v>
      </c>
      <c r="AH100" s="13">
        <v>31.651783999999999</v>
      </c>
      <c r="AI100" s="13">
        <f t="shared" si="27"/>
        <v>2.0427681788294599E-2</v>
      </c>
      <c r="AK100" s="14">
        <v>42332</v>
      </c>
      <c r="AL100" s="13">
        <v>44.099997999999999</v>
      </c>
      <c r="AM100" s="13">
        <f t="shared" si="28"/>
        <v>-6.79877618856176E-4</v>
      </c>
      <c r="AO100" s="14">
        <v>42332</v>
      </c>
      <c r="AP100" s="13">
        <v>33.299999</v>
      </c>
      <c r="AQ100" s="13">
        <f t="shared" si="29"/>
        <v>-1.4992204797133627E-3</v>
      </c>
      <c r="AS100" s="14">
        <v>42332</v>
      </c>
      <c r="AT100" s="13">
        <v>3.09</v>
      </c>
      <c r="AU100" s="13">
        <f t="shared" si="30"/>
        <v>1.3114754098360668E-2</v>
      </c>
      <c r="AW100" s="14">
        <v>42332</v>
      </c>
      <c r="AX100" s="13">
        <v>3.87</v>
      </c>
      <c r="AY100" s="13">
        <f t="shared" si="31"/>
        <v>-2.763819095477384E-2</v>
      </c>
      <c r="BA100" s="14">
        <v>42332</v>
      </c>
      <c r="BB100" s="13">
        <v>118.238406</v>
      </c>
      <c r="BC100" s="13">
        <f t="shared" si="32"/>
        <v>9.5965736371449121E-3</v>
      </c>
      <c r="BE100" s="14">
        <v>42332</v>
      </c>
      <c r="BF100" s="13">
        <v>26.813929000000002</v>
      </c>
      <c r="BG100" s="13">
        <f t="shared" si="33"/>
        <v>-5.8330252584112103E-3</v>
      </c>
      <c r="BI100" s="14">
        <v>42332</v>
      </c>
      <c r="BJ100" s="13">
        <v>137.19859199999999</v>
      </c>
      <c r="BK100" s="13">
        <f t="shared" si="34"/>
        <v>1.0111191588430396E-3</v>
      </c>
      <c r="BM100" s="14">
        <v>42332</v>
      </c>
      <c r="BN100" s="13">
        <v>14.331908</v>
      </c>
      <c r="BO100" s="13">
        <f t="shared" si="35"/>
        <v>2.8812387405624612E-2</v>
      </c>
      <c r="BQ100" s="14">
        <v>42332</v>
      </c>
      <c r="BR100" s="13">
        <v>29.52</v>
      </c>
      <c r="BS100" s="13">
        <f t="shared" si="36"/>
        <v>1.4781711928497756E-2</v>
      </c>
      <c r="BU100" s="14">
        <v>42332</v>
      </c>
      <c r="BV100" s="13">
        <v>12.02</v>
      </c>
      <c r="BW100" s="13">
        <f t="shared" si="37"/>
        <v>-8.2508250825082223E-3</v>
      </c>
    </row>
    <row r="101" spans="1:75">
      <c r="A101" s="14">
        <v>42331</v>
      </c>
      <c r="B101" s="13">
        <v>32.097323000000003</v>
      </c>
      <c r="C101" s="13">
        <f t="shared" si="19"/>
        <v>2.2139053713269664E-2</v>
      </c>
      <c r="E101" s="14">
        <v>42331</v>
      </c>
      <c r="F101" s="13">
        <v>14.562179</v>
      </c>
      <c r="G101" s="13">
        <f t="shared" si="20"/>
        <v>-3.2358383150670612E-2</v>
      </c>
      <c r="I101" s="14">
        <v>42331</v>
      </c>
      <c r="J101" s="13">
        <v>12.725339999999999</v>
      </c>
      <c r="K101" s="13">
        <f t="shared" si="21"/>
        <v>-5.1079138407352946E-2</v>
      </c>
      <c r="M101" s="14">
        <v>42331</v>
      </c>
      <c r="N101" s="13">
        <v>3.97</v>
      </c>
      <c r="O101" s="13">
        <f t="shared" si="22"/>
        <v>-2.2167487684728922E-2</v>
      </c>
      <c r="Q101" s="14">
        <v>42331</v>
      </c>
      <c r="R101" s="13">
        <v>48.999774000000002</v>
      </c>
      <c r="S101" s="13">
        <f t="shared" si="23"/>
        <v>1.1531449782898521E-2</v>
      </c>
      <c r="U101" s="14">
        <v>42331</v>
      </c>
      <c r="V101" s="13">
        <v>14.824562</v>
      </c>
      <c r="W101" s="13">
        <f t="shared" si="24"/>
        <v>1.9986687834395219E-2</v>
      </c>
      <c r="Y101" s="14">
        <v>42331</v>
      </c>
      <c r="Z101" s="13">
        <v>66.099997999999999</v>
      </c>
      <c r="AA101" s="13">
        <f t="shared" si="25"/>
        <v>8.3606524590163919E-2</v>
      </c>
      <c r="AC101" s="14">
        <v>42331</v>
      </c>
      <c r="AD101" s="13">
        <v>102.030573</v>
      </c>
      <c r="AE101" s="13">
        <f t="shared" si="26"/>
        <v>2.8297567905288044E-3</v>
      </c>
      <c r="AG101" s="14">
        <v>42331</v>
      </c>
      <c r="AH101" s="13">
        <v>31.018155</v>
      </c>
      <c r="AI101" s="13">
        <f t="shared" si="27"/>
        <v>-2.6413937735436526E-2</v>
      </c>
      <c r="AK101" s="14">
        <v>42331</v>
      </c>
      <c r="AL101" s="13">
        <v>44.130001</v>
      </c>
      <c r="AM101" s="13">
        <f t="shared" si="28"/>
        <v>2.2669991447642749E-4</v>
      </c>
      <c r="AO101" s="14">
        <v>42331</v>
      </c>
      <c r="AP101" s="13">
        <v>33.349997999999999</v>
      </c>
      <c r="AQ101" s="13">
        <f t="shared" si="29"/>
        <v>-1.1265994663504225E-2</v>
      </c>
      <c r="AS101" s="14">
        <v>42331</v>
      </c>
      <c r="AT101" s="13">
        <v>3.05</v>
      </c>
      <c r="AU101" s="13">
        <f t="shared" si="30"/>
        <v>3.2894736842104563E-3</v>
      </c>
      <c r="AW101" s="14">
        <v>42331</v>
      </c>
      <c r="AX101" s="13">
        <v>3.98</v>
      </c>
      <c r="AY101" s="13">
        <f t="shared" si="31"/>
        <v>2.3136246786632352E-2</v>
      </c>
      <c r="BA101" s="14">
        <v>42331</v>
      </c>
      <c r="BB101" s="13">
        <v>117.114508</v>
      </c>
      <c r="BC101" s="13">
        <f t="shared" si="32"/>
        <v>-1.299247502099444E-2</v>
      </c>
      <c r="BE101" s="14">
        <v>42331</v>
      </c>
      <c r="BF101" s="13">
        <v>26.971253000000001</v>
      </c>
      <c r="BG101" s="13">
        <f t="shared" si="33"/>
        <v>-5.0779612652090038E-3</v>
      </c>
      <c r="BI101" s="14">
        <v>42331</v>
      </c>
      <c r="BJ101" s="13">
        <v>137.06000800000001</v>
      </c>
      <c r="BK101" s="13">
        <f t="shared" si="34"/>
        <v>-2.8876087797674647E-4</v>
      </c>
      <c r="BM101" s="14">
        <v>42331</v>
      </c>
      <c r="BN101" s="13">
        <v>13.930536</v>
      </c>
      <c r="BO101" s="13">
        <f t="shared" si="35"/>
        <v>1.2091007092792224E-2</v>
      </c>
      <c r="BQ101" s="14">
        <v>42331</v>
      </c>
      <c r="BR101" s="13">
        <v>29.09</v>
      </c>
      <c r="BS101" s="13">
        <f t="shared" si="36"/>
        <v>2.0343739038933648E-2</v>
      </c>
      <c r="BU101" s="14">
        <v>42331</v>
      </c>
      <c r="BV101" s="13">
        <v>12.12</v>
      </c>
      <c r="BW101" s="13">
        <f t="shared" si="37"/>
        <v>-5.6809338521400812E-2</v>
      </c>
    </row>
    <row r="102" spans="1:75">
      <c r="A102" s="14">
        <v>42328</v>
      </c>
      <c r="B102" s="13">
        <v>31.40211</v>
      </c>
      <c r="C102" s="13">
        <f t="shared" si="19"/>
        <v>-9.3454066629500147E-4</v>
      </c>
      <c r="E102" s="14">
        <v>42328</v>
      </c>
      <c r="F102" s="13">
        <v>15.049144999999999</v>
      </c>
      <c r="G102" s="13">
        <f t="shared" si="20"/>
        <v>-3.4254779346766288E-2</v>
      </c>
      <c r="I102" s="14">
        <v>42328</v>
      </c>
      <c r="J102" s="13">
        <v>13.410328</v>
      </c>
      <c r="K102" s="13">
        <f t="shared" si="21"/>
        <v>-4.9897510466458413E-2</v>
      </c>
      <c r="M102" s="14">
        <v>42328</v>
      </c>
      <c r="N102" s="13">
        <v>4.0599999999999996</v>
      </c>
      <c r="O102" s="13">
        <f t="shared" si="22"/>
        <v>-8.3521444695259628E-2</v>
      </c>
      <c r="Q102" s="14">
        <v>42328</v>
      </c>
      <c r="R102" s="13">
        <v>48.441177000000003</v>
      </c>
      <c r="S102" s="13">
        <f t="shared" si="23"/>
        <v>-1.6158014574529963E-3</v>
      </c>
      <c r="U102" s="14">
        <v>42328</v>
      </c>
      <c r="V102" s="13">
        <v>14.534074</v>
      </c>
      <c r="W102" s="13">
        <f t="shared" si="24"/>
        <v>-3.472668306307946E-2</v>
      </c>
      <c r="Y102" s="14">
        <v>42328</v>
      </c>
      <c r="Z102" s="13">
        <v>61</v>
      </c>
      <c r="AA102" s="13">
        <f t="shared" si="25"/>
        <v>1.5312882313153047E-2</v>
      </c>
      <c r="AC102" s="14">
        <v>42328</v>
      </c>
      <c r="AD102" s="13">
        <v>101.742666</v>
      </c>
      <c r="AE102" s="13">
        <f t="shared" si="26"/>
        <v>7.2735042410113498E-3</v>
      </c>
      <c r="AG102" s="14">
        <v>42328</v>
      </c>
      <c r="AH102" s="13">
        <v>31.859694999999999</v>
      </c>
      <c r="AI102" s="13">
        <f t="shared" si="27"/>
        <v>-3.4066551739314792E-3</v>
      </c>
      <c r="AK102" s="14">
        <v>42328</v>
      </c>
      <c r="AL102" s="13">
        <v>44.119999</v>
      </c>
      <c r="AM102" s="13">
        <f t="shared" si="28"/>
        <v>-1.5840688296915391E-3</v>
      </c>
      <c r="AO102" s="14">
        <v>42328</v>
      </c>
      <c r="AP102" s="13">
        <v>33.729999999999997</v>
      </c>
      <c r="AQ102" s="13">
        <f t="shared" si="29"/>
        <v>4.7661602621387128E-3</v>
      </c>
      <c r="AS102" s="14">
        <v>42328</v>
      </c>
      <c r="AT102" s="13">
        <v>3.04</v>
      </c>
      <c r="AU102" s="13">
        <f t="shared" si="30"/>
        <v>2.3569023569023514E-2</v>
      </c>
      <c r="AW102" s="14">
        <v>42328</v>
      </c>
      <c r="AX102" s="13">
        <v>3.89</v>
      </c>
      <c r="AY102" s="13">
        <f t="shared" si="31"/>
        <v>1.8324607329843007E-2</v>
      </c>
      <c r="BA102" s="14">
        <v>42328</v>
      </c>
      <c r="BB102" s="13">
        <v>118.656145</v>
      </c>
      <c r="BC102" s="13">
        <f t="shared" si="32"/>
        <v>4.3778703700662371E-3</v>
      </c>
      <c r="BE102" s="14">
        <v>42328</v>
      </c>
      <c r="BF102" s="13">
        <v>27.108910999999999</v>
      </c>
      <c r="BG102" s="13">
        <f t="shared" si="33"/>
        <v>7.307228078269272E-3</v>
      </c>
      <c r="BI102" s="14">
        <v>42328</v>
      </c>
      <c r="BJ102" s="13">
        <v>137.09959699999999</v>
      </c>
      <c r="BK102" s="13">
        <f t="shared" si="34"/>
        <v>1.2871102915261414E-2</v>
      </c>
      <c r="BM102" s="14">
        <v>42328</v>
      </c>
      <c r="BN102" s="13">
        <v>13.764113999999999</v>
      </c>
      <c r="BO102" s="13">
        <f t="shared" si="35"/>
        <v>1.9579406977705396E-2</v>
      </c>
      <c r="BQ102" s="14">
        <v>42328</v>
      </c>
      <c r="BR102" s="13">
        <v>28.51</v>
      </c>
      <c r="BS102" s="13">
        <f t="shared" si="36"/>
        <v>2.4066091954023049E-2</v>
      </c>
      <c r="BU102" s="14">
        <v>42328</v>
      </c>
      <c r="BV102" s="13">
        <v>12.85</v>
      </c>
      <c r="BW102" s="13">
        <f t="shared" si="37"/>
        <v>-1.6832440703902114E-2</v>
      </c>
    </row>
    <row r="103" spans="1:75">
      <c r="A103" s="14">
        <v>42327</v>
      </c>
      <c r="B103" s="13">
        <v>31.431484000000001</v>
      </c>
      <c r="C103" s="13">
        <f t="shared" si="19"/>
        <v>1.3257508413943892E-2</v>
      </c>
      <c r="E103" s="14">
        <v>42327</v>
      </c>
      <c r="F103" s="13">
        <v>15.582935000000001</v>
      </c>
      <c r="G103" s="13">
        <f t="shared" si="20"/>
        <v>-2.0600410968667486E-2</v>
      </c>
      <c r="I103" s="14">
        <v>42327</v>
      </c>
      <c r="J103" s="13">
        <v>14.114611999999999</v>
      </c>
      <c r="K103" s="13">
        <f t="shared" si="21"/>
        <v>8.9655649136536446E-3</v>
      </c>
      <c r="M103" s="14">
        <v>42327</v>
      </c>
      <c r="N103" s="13">
        <v>4.43</v>
      </c>
      <c r="O103" s="13">
        <f t="shared" si="22"/>
        <v>-0.15134099616858238</v>
      </c>
      <c r="Q103" s="14">
        <v>42327</v>
      </c>
      <c r="R103" s="13">
        <v>48.519575000000003</v>
      </c>
      <c r="S103" s="13">
        <f t="shared" si="23"/>
        <v>-7.8156875120444485E-3</v>
      </c>
      <c r="U103" s="14">
        <v>42327</v>
      </c>
      <c r="V103" s="13">
        <v>15.056952000000001</v>
      </c>
      <c r="W103" s="13">
        <f t="shared" si="24"/>
        <v>-7.3301545942528676E-2</v>
      </c>
      <c r="Y103" s="14">
        <v>42327</v>
      </c>
      <c r="Z103" s="13">
        <v>60.080002</v>
      </c>
      <c r="AA103" s="13">
        <f t="shared" si="25"/>
        <v>4.2874517568572919E-2</v>
      </c>
      <c r="AC103" s="14">
        <v>42327</v>
      </c>
      <c r="AD103" s="13">
        <v>101.00798399999999</v>
      </c>
      <c r="AE103" s="13">
        <f t="shared" si="26"/>
        <v>-1.7531880420553374E-3</v>
      </c>
      <c r="AG103" s="14">
        <v>42327</v>
      </c>
      <c r="AH103" s="13">
        <v>31.968601</v>
      </c>
      <c r="AI103" s="13">
        <f t="shared" si="27"/>
        <v>-3.0621422815288353E-2</v>
      </c>
      <c r="AK103" s="14">
        <v>42327</v>
      </c>
      <c r="AL103" s="13">
        <v>44.189999</v>
      </c>
      <c r="AM103" s="13">
        <f t="shared" si="28"/>
        <v>-1.6688918929437448E-2</v>
      </c>
      <c r="AO103" s="14">
        <v>42327</v>
      </c>
      <c r="AP103" s="13">
        <v>33.57</v>
      </c>
      <c r="AQ103" s="13">
        <f t="shared" si="29"/>
        <v>-3.2843533069534317E-2</v>
      </c>
      <c r="AS103" s="14">
        <v>42327</v>
      </c>
      <c r="AT103" s="13">
        <v>2.97</v>
      </c>
      <c r="AU103" s="13">
        <f t="shared" si="30"/>
        <v>3.4843205574912925E-2</v>
      </c>
      <c r="AW103" s="14">
        <v>42327</v>
      </c>
      <c r="AX103" s="13">
        <v>3.82</v>
      </c>
      <c r="AY103" s="13">
        <f t="shared" si="31"/>
        <v>-5.9113300492610786E-2</v>
      </c>
      <c r="BA103" s="14">
        <v>42327</v>
      </c>
      <c r="BB103" s="13">
        <v>118.138948</v>
      </c>
      <c r="BC103" s="13">
        <f t="shared" si="32"/>
        <v>1.2703542130621165E-2</v>
      </c>
      <c r="BE103" s="14">
        <v>42327</v>
      </c>
      <c r="BF103" s="13">
        <v>26.912257</v>
      </c>
      <c r="BG103" s="13">
        <f t="shared" si="33"/>
        <v>9.2182915468500479E-3</v>
      </c>
      <c r="BI103" s="14">
        <v>42327</v>
      </c>
      <c r="BJ103" s="13">
        <v>135.35739799999999</v>
      </c>
      <c r="BK103" s="13">
        <f t="shared" si="34"/>
        <v>6.7736581593500272E-3</v>
      </c>
      <c r="BM103" s="14">
        <v>42327</v>
      </c>
      <c r="BN103" s="13">
        <v>13.499796</v>
      </c>
      <c r="BO103" s="13">
        <f t="shared" si="35"/>
        <v>1.0997043125966256E-2</v>
      </c>
      <c r="BQ103" s="14">
        <v>42327</v>
      </c>
      <c r="BR103" s="13">
        <v>27.84</v>
      </c>
      <c r="BS103" s="13">
        <f t="shared" si="36"/>
        <v>-2.4185102552222091E-2</v>
      </c>
      <c r="BU103" s="14">
        <v>42327</v>
      </c>
      <c r="BV103" s="13">
        <v>13.07</v>
      </c>
      <c r="BW103" s="13" t="e">
        <f t="shared" si="37"/>
        <v>#DIV/0!</v>
      </c>
    </row>
    <row r="104" spans="1:75">
      <c r="A104" s="14">
        <v>42326</v>
      </c>
      <c r="B104" s="13">
        <v>31.020233000000001</v>
      </c>
      <c r="C104" s="13">
        <f t="shared" si="19"/>
        <v>2.8237605694789211E-2</v>
      </c>
      <c r="E104" s="14">
        <v>42326</v>
      </c>
      <c r="F104" s="13">
        <v>15.910702000000001</v>
      </c>
      <c r="G104" s="13">
        <f t="shared" si="20"/>
        <v>3.543974920959455E-3</v>
      </c>
      <c r="I104" s="14">
        <v>42326</v>
      </c>
      <c r="J104" s="13">
        <v>13.989191</v>
      </c>
      <c r="K104" s="13">
        <f t="shared" si="21"/>
        <v>-6.8493729335823098E-3</v>
      </c>
      <c r="M104" s="14">
        <v>42326</v>
      </c>
      <c r="N104" s="13">
        <v>5.22</v>
      </c>
      <c r="O104" s="13">
        <f t="shared" si="22"/>
        <v>-2.429906542056073E-2</v>
      </c>
      <c r="Q104" s="14">
        <v>42326</v>
      </c>
      <c r="R104" s="13">
        <v>48.901775999999998</v>
      </c>
      <c r="S104" s="13">
        <f t="shared" si="23"/>
        <v>-1.9999684080176374E-3</v>
      </c>
      <c r="U104" s="14">
        <v>42326</v>
      </c>
      <c r="V104" s="13">
        <v>16.247952000000002</v>
      </c>
      <c r="W104" s="13">
        <f t="shared" si="24"/>
        <v>2.3795050848700847E-2</v>
      </c>
      <c r="Y104" s="14">
        <v>42326</v>
      </c>
      <c r="Z104" s="13">
        <v>57.610000999999997</v>
      </c>
      <c r="AA104" s="13">
        <f t="shared" si="25"/>
        <v>1.9130608695651636E-3</v>
      </c>
      <c r="AC104" s="14">
        <v>42326</v>
      </c>
      <c r="AD104" s="13">
        <v>101.18538100000001</v>
      </c>
      <c r="AE104" s="13">
        <f t="shared" si="26"/>
        <v>1.1527076638974872E-2</v>
      </c>
      <c r="AG104" s="14">
        <v>42326</v>
      </c>
      <c r="AH104" s="13">
        <v>32.978448</v>
      </c>
      <c r="AI104" s="13">
        <f t="shared" si="27"/>
        <v>1.3386145794042147E-2</v>
      </c>
      <c r="AK104" s="14">
        <v>42326</v>
      </c>
      <c r="AL104" s="13">
        <v>44.939999</v>
      </c>
      <c r="AM104" s="13">
        <f t="shared" si="28"/>
        <v>3.7396098799630656E-2</v>
      </c>
      <c r="AO104" s="14">
        <v>42326</v>
      </c>
      <c r="AP104" s="13">
        <v>34.709999000000003</v>
      </c>
      <c r="AQ104" s="13">
        <f t="shared" si="29"/>
        <v>-1.2798663253697192E-2</v>
      </c>
      <c r="AS104" s="14">
        <v>42326</v>
      </c>
      <c r="AT104" s="13">
        <v>2.87</v>
      </c>
      <c r="AU104" s="13">
        <f t="shared" si="30"/>
        <v>-6.9204152249135011E-3</v>
      </c>
      <c r="AW104" s="14">
        <v>42326</v>
      </c>
      <c r="AX104" s="13">
        <v>4.0599999999999996</v>
      </c>
      <c r="AY104" s="13">
        <f t="shared" si="31"/>
        <v>3.5714285714285636E-2</v>
      </c>
      <c r="BA104" s="14">
        <v>42326</v>
      </c>
      <c r="BB104" s="13">
        <v>116.656991</v>
      </c>
      <c r="BC104" s="13">
        <f t="shared" si="32"/>
        <v>3.1665036235405571E-2</v>
      </c>
      <c r="BE104" s="14">
        <v>42326</v>
      </c>
      <c r="BF104" s="13">
        <v>26.666437999999999</v>
      </c>
      <c r="BG104" s="13">
        <f t="shared" si="33"/>
        <v>1.156290806244426E-2</v>
      </c>
      <c r="BI104" s="14">
        <v>42326</v>
      </c>
      <c r="BJ104" s="13">
        <v>134.44670199999999</v>
      </c>
      <c r="BK104" s="13">
        <f t="shared" si="34"/>
        <v>1.4945443928739074E-2</v>
      </c>
      <c r="BM104" s="14">
        <v>42326</v>
      </c>
      <c r="BN104" s="13">
        <v>13.352952999999999</v>
      </c>
      <c r="BO104" s="13">
        <f t="shared" si="35"/>
        <v>2.7108514361878243E-2</v>
      </c>
      <c r="BQ104" s="14">
        <v>42326</v>
      </c>
      <c r="BR104" s="13">
        <v>28.530000999999999</v>
      </c>
      <c r="BS104" s="13">
        <f t="shared" si="36"/>
        <v>2.8478767123287681E-2</v>
      </c>
    </row>
    <row r="105" spans="1:75">
      <c r="A105" s="14">
        <v>42325</v>
      </c>
      <c r="B105" s="13">
        <v>30.168351000000001</v>
      </c>
      <c r="C105" s="13">
        <f t="shared" si="19"/>
        <v>9.1712825869835445E-3</v>
      </c>
      <c r="E105" s="14">
        <v>42325</v>
      </c>
      <c r="F105" s="13">
        <v>15.854514</v>
      </c>
      <c r="G105" s="13">
        <f t="shared" si="20"/>
        <v>-2.9445951620294467E-3</v>
      </c>
      <c r="I105" s="14">
        <v>42325</v>
      </c>
      <c r="J105" s="13">
        <v>14.085668999999999</v>
      </c>
      <c r="K105" s="13">
        <f t="shared" si="21"/>
        <v>8.1481561672731767E-2</v>
      </c>
      <c r="M105" s="14">
        <v>42325</v>
      </c>
      <c r="N105" s="13">
        <v>5.35</v>
      </c>
      <c r="O105" s="13">
        <f t="shared" si="22"/>
        <v>1.8726591760299227E-3</v>
      </c>
      <c r="Q105" s="14">
        <v>42325</v>
      </c>
      <c r="R105" s="13">
        <v>48.999774000000002</v>
      </c>
      <c r="S105" s="13">
        <f t="shared" si="23"/>
        <v>8.0064420813369158E-4</v>
      </c>
      <c r="U105" s="14">
        <v>42325</v>
      </c>
      <c r="V105" s="13">
        <v>15.870317</v>
      </c>
      <c r="W105" s="13">
        <f t="shared" si="24"/>
        <v>-2.7876716893462352E-2</v>
      </c>
      <c r="Y105" s="14">
        <v>42325</v>
      </c>
      <c r="Z105" s="13">
        <v>57.5</v>
      </c>
      <c r="AA105" s="13">
        <f t="shared" si="25"/>
        <v>4.8933763562848684E-3</v>
      </c>
      <c r="AC105" s="14">
        <v>42325</v>
      </c>
      <c r="AD105" s="13">
        <v>100.032301</v>
      </c>
      <c r="AE105" s="13">
        <f t="shared" si="26"/>
        <v>2.7662399158927616E-3</v>
      </c>
      <c r="AG105" s="14">
        <v>42325</v>
      </c>
      <c r="AH105" s="13">
        <v>32.542825000000001</v>
      </c>
      <c r="AI105" s="13">
        <f t="shared" si="27"/>
        <v>-8.7455231413764382E-3</v>
      </c>
      <c r="AK105" s="14">
        <v>42325</v>
      </c>
      <c r="AL105" s="13">
        <v>43.32</v>
      </c>
      <c r="AM105" s="13">
        <f t="shared" si="28"/>
        <v>2.1216455502897493E-2</v>
      </c>
      <c r="AO105" s="14">
        <v>42325</v>
      </c>
      <c r="AP105" s="13">
        <v>35.159999999999997</v>
      </c>
      <c r="AQ105" s="13">
        <f t="shared" si="29"/>
        <v>4.8584735719649193E-3</v>
      </c>
      <c r="AS105" s="14">
        <v>42325</v>
      </c>
      <c r="AT105" s="13">
        <v>2.89</v>
      </c>
      <c r="AU105" s="13">
        <f t="shared" si="30"/>
        <v>-3.6666666666666625E-2</v>
      </c>
      <c r="AW105" s="14">
        <v>42325</v>
      </c>
      <c r="AX105" s="13">
        <v>3.92</v>
      </c>
      <c r="AY105" s="13">
        <f t="shared" si="31"/>
        <v>-4.1564792176039103E-2</v>
      </c>
      <c r="BA105" s="14">
        <v>42325</v>
      </c>
      <c r="BB105" s="13">
        <v>113.07642199999999</v>
      </c>
      <c r="BC105" s="13">
        <f t="shared" si="32"/>
        <v>-4.2914476909561433E-3</v>
      </c>
      <c r="BE105" s="14">
        <v>42325</v>
      </c>
      <c r="BF105" s="13">
        <v>26.361621</v>
      </c>
      <c r="BG105" s="13">
        <f t="shared" si="33"/>
        <v>7.4648971600700708E-4</v>
      </c>
      <c r="BI105" s="14">
        <v>42325</v>
      </c>
      <c r="BJ105" s="13">
        <v>132.466925</v>
      </c>
      <c r="BK105" s="13">
        <f t="shared" si="34"/>
        <v>8.2268522026123826E-4</v>
      </c>
      <c r="BM105" s="14">
        <v>42325</v>
      </c>
      <c r="BN105" s="13">
        <v>13.000527999999999</v>
      </c>
      <c r="BO105" s="13">
        <f t="shared" si="35"/>
        <v>-5.2435309788251413E-3</v>
      </c>
      <c r="BQ105" s="14">
        <v>42325</v>
      </c>
      <c r="BR105" s="13">
        <v>27.74</v>
      </c>
      <c r="BS105" s="13">
        <f t="shared" si="36"/>
        <v>-3.6036036036041669E-4</v>
      </c>
    </row>
    <row r="106" spans="1:75">
      <c r="A106" s="14">
        <v>42324</v>
      </c>
      <c r="B106" s="13">
        <v>29.894183000000002</v>
      </c>
      <c r="C106" s="13">
        <f t="shared" si="19"/>
        <v>1.9691687386997072E-3</v>
      </c>
      <c r="E106" s="14">
        <v>42324</v>
      </c>
      <c r="F106" s="13">
        <v>15.901337</v>
      </c>
      <c r="G106" s="13">
        <f t="shared" si="20"/>
        <v>7.1173777679227508E-3</v>
      </c>
      <c r="I106" s="14">
        <v>42324</v>
      </c>
      <c r="J106" s="13">
        <v>13.024419</v>
      </c>
      <c r="K106" s="13">
        <f t="shared" si="21"/>
        <v>-1.0989028512502965E-2</v>
      </c>
      <c r="M106" s="14">
        <v>42324</v>
      </c>
      <c r="N106" s="13">
        <v>5.34</v>
      </c>
      <c r="O106" s="13">
        <f t="shared" si="22"/>
        <v>-2.9090909090909115E-2</v>
      </c>
      <c r="Q106" s="14">
        <v>42324</v>
      </c>
      <c r="R106" s="13">
        <v>48.960574000000001</v>
      </c>
      <c r="S106" s="13">
        <f t="shared" si="23"/>
        <v>3.522587503206763E-2</v>
      </c>
      <c r="U106" s="14">
        <v>42324</v>
      </c>
      <c r="V106" s="13">
        <v>16.325416000000001</v>
      </c>
      <c r="W106" s="13">
        <f t="shared" si="24"/>
        <v>4.6554963473758613E-2</v>
      </c>
      <c r="Y106" s="14">
        <v>42324</v>
      </c>
      <c r="Z106" s="13">
        <v>57.220001000000003</v>
      </c>
      <c r="AA106" s="13">
        <f t="shared" si="25"/>
        <v>4.9174921833069086E-3</v>
      </c>
      <c r="AC106" s="14">
        <v>42324</v>
      </c>
      <c r="AD106" s="13">
        <v>99.756350999999995</v>
      </c>
      <c r="AE106" s="13">
        <f t="shared" si="26"/>
        <v>1.3416135385970258E-2</v>
      </c>
      <c r="AG106" s="14">
        <v>42324</v>
      </c>
      <c r="AH106" s="13">
        <v>32.829940000000001</v>
      </c>
      <c r="AI106" s="13">
        <f t="shared" si="27"/>
        <v>-3.3063089095470288E-3</v>
      </c>
      <c r="AK106" s="14">
        <v>42324</v>
      </c>
      <c r="AL106" s="13">
        <v>42.419998</v>
      </c>
      <c r="AM106" s="13">
        <f t="shared" si="28"/>
        <v>-4.9261786318044046E-3</v>
      </c>
      <c r="AO106" s="14">
        <v>42324</v>
      </c>
      <c r="AP106" s="13">
        <v>34.990001999999997</v>
      </c>
      <c r="AQ106" s="13">
        <f t="shared" si="29"/>
        <v>-3.820777794920905E-2</v>
      </c>
      <c r="AS106" s="14">
        <v>42324</v>
      </c>
      <c r="AT106" s="13">
        <v>3</v>
      </c>
      <c r="AU106" s="13">
        <f t="shared" si="30"/>
        <v>3.344481605351099E-3</v>
      </c>
      <c r="AW106" s="14">
        <v>42324</v>
      </c>
      <c r="AX106" s="13">
        <v>4.09</v>
      </c>
      <c r="AY106" s="13">
        <f t="shared" si="31"/>
        <v>-3.3096926713948122E-2</v>
      </c>
      <c r="BA106" s="14">
        <v>42324</v>
      </c>
      <c r="BB106" s="13">
        <v>113.56377500000001</v>
      </c>
      <c r="BC106" s="13">
        <f t="shared" si="32"/>
        <v>1.6378880921711633E-2</v>
      </c>
      <c r="BE106" s="14">
        <v>42324</v>
      </c>
      <c r="BF106" s="13">
        <v>26.341957000000001</v>
      </c>
      <c r="BG106" s="13">
        <f t="shared" si="33"/>
        <v>2.2129040606821783E-2</v>
      </c>
      <c r="BI106" s="14">
        <v>42324</v>
      </c>
      <c r="BJ106" s="13">
        <v>132.358036</v>
      </c>
      <c r="BK106" s="13">
        <f t="shared" si="34"/>
        <v>1.4876706139178178E-2</v>
      </c>
      <c r="BM106" s="14">
        <v>42324</v>
      </c>
      <c r="BN106" s="13">
        <v>13.069056</v>
      </c>
      <c r="BO106" s="13">
        <f t="shared" si="35"/>
        <v>1.8306690002404494E-2</v>
      </c>
      <c r="BQ106" s="14">
        <v>42324</v>
      </c>
      <c r="BR106" s="13">
        <v>27.75</v>
      </c>
      <c r="BS106" s="13">
        <f t="shared" si="36"/>
        <v>6.1638868745468355E-3</v>
      </c>
    </row>
    <row r="107" spans="1:75">
      <c r="A107" s="14">
        <v>42321</v>
      </c>
      <c r="B107" s="13">
        <v>29.835432000000001</v>
      </c>
      <c r="C107" s="13">
        <f t="shared" si="19"/>
        <v>-3.8194458436208396E-2</v>
      </c>
      <c r="E107" s="14">
        <v>42321</v>
      </c>
      <c r="F107" s="13">
        <v>15.788961</v>
      </c>
      <c r="G107" s="13">
        <f t="shared" si="20"/>
        <v>2.9932835349673174E-2</v>
      </c>
      <c r="I107" s="14">
        <v>42321</v>
      </c>
      <c r="J107" s="13">
        <v>13.169135000000001</v>
      </c>
      <c r="K107" s="13">
        <f t="shared" si="21"/>
        <v>-3.1914942885478359E-2</v>
      </c>
      <c r="M107" s="14">
        <v>42321</v>
      </c>
      <c r="N107" s="13">
        <v>5.5</v>
      </c>
      <c r="O107" s="13">
        <f t="shared" si="22"/>
        <v>-5.4249547920434448E-3</v>
      </c>
      <c r="Q107" s="14">
        <v>42321</v>
      </c>
      <c r="R107" s="13">
        <v>47.294581000000001</v>
      </c>
      <c r="S107" s="13">
        <f t="shared" si="23"/>
        <v>-1.1268234339385994E-2</v>
      </c>
      <c r="U107" s="14">
        <v>42321</v>
      </c>
      <c r="V107" s="13">
        <v>15.599195999999999</v>
      </c>
      <c r="W107" s="13">
        <f t="shared" si="24"/>
        <v>-6.7816749669404328E-3</v>
      </c>
      <c r="Y107" s="14">
        <v>42321</v>
      </c>
      <c r="Z107" s="13">
        <v>56.939999</v>
      </c>
      <c r="AA107" s="13">
        <f t="shared" si="25"/>
        <v>6.6092473319603148E-2</v>
      </c>
      <c r="AC107" s="14">
        <v>42321</v>
      </c>
      <c r="AD107" s="13">
        <v>98.435723999999993</v>
      </c>
      <c r="AE107" s="13">
        <f t="shared" si="26"/>
        <v>-3.8894927472435761E-3</v>
      </c>
      <c r="AG107" s="14">
        <v>42321</v>
      </c>
      <c r="AH107" s="13">
        <v>32.938845999999998</v>
      </c>
      <c r="AI107" s="13">
        <f t="shared" si="27"/>
        <v>-3.5938428775186483E-3</v>
      </c>
      <c r="AK107" s="14">
        <v>42321</v>
      </c>
      <c r="AL107" s="13">
        <v>42.630001</v>
      </c>
      <c r="AM107" s="13">
        <f t="shared" si="28"/>
        <v>-5.5982739817651951E-3</v>
      </c>
      <c r="AO107" s="14">
        <v>42321</v>
      </c>
      <c r="AP107" s="13">
        <v>36.380001</v>
      </c>
      <c r="AQ107" s="13">
        <f t="shared" si="29"/>
        <v>4.6003509085782428E-2</v>
      </c>
      <c r="AS107" s="14">
        <v>42321</v>
      </c>
      <c r="AT107" s="13">
        <v>2.99</v>
      </c>
      <c r="AU107" s="13">
        <f t="shared" si="30"/>
        <v>0</v>
      </c>
      <c r="AW107" s="14">
        <v>42321</v>
      </c>
      <c r="AX107" s="13">
        <v>4.2300000000000004</v>
      </c>
      <c r="AY107" s="13">
        <f t="shared" si="31"/>
        <v>1.1961722488038447E-2</v>
      </c>
      <c r="BA107" s="14">
        <v>42321</v>
      </c>
      <c r="BB107" s="13">
        <v>111.73370199999999</v>
      </c>
      <c r="BC107" s="13">
        <f t="shared" si="32"/>
        <v>-2.9208474895166463E-2</v>
      </c>
      <c r="BE107" s="14">
        <v>42321</v>
      </c>
      <c r="BF107" s="13">
        <v>25.771654999999999</v>
      </c>
      <c r="BG107" s="13">
        <f t="shared" si="33"/>
        <v>-5.8210613485769946E-2</v>
      </c>
      <c r="BI107" s="14">
        <v>42321</v>
      </c>
      <c r="BJ107" s="13">
        <v>130.41784799999999</v>
      </c>
      <c r="BK107" s="13">
        <f t="shared" si="34"/>
        <v>-9.6962827643351512E-3</v>
      </c>
      <c r="BM107" s="14">
        <v>42321</v>
      </c>
      <c r="BN107" s="13">
        <v>12.834106</v>
      </c>
      <c r="BO107" s="13">
        <f t="shared" si="35"/>
        <v>-1.5026289156391629E-2</v>
      </c>
      <c r="BQ107" s="14">
        <v>42321</v>
      </c>
      <c r="BR107" s="13">
        <v>27.58</v>
      </c>
      <c r="BS107" s="13">
        <f t="shared" si="36"/>
        <v>2.2997070585944697E-2</v>
      </c>
    </row>
    <row r="108" spans="1:75">
      <c r="A108" s="14">
        <v>42320</v>
      </c>
      <c r="B108" s="13">
        <v>31.020233000000001</v>
      </c>
      <c r="C108" s="13">
        <f t="shared" si="19"/>
        <v>-1.8891323895320018E-2</v>
      </c>
      <c r="E108" s="14">
        <v>42320</v>
      </c>
      <c r="F108" s="13">
        <v>15.330088</v>
      </c>
      <c r="G108" s="13">
        <f t="shared" si="20"/>
        <v>-3.5356468033042147E-2</v>
      </c>
      <c r="I108" s="14">
        <v>42320</v>
      </c>
      <c r="J108" s="13">
        <v>13.603282999999999</v>
      </c>
      <c r="K108" s="13">
        <f t="shared" si="21"/>
        <v>-6.9920770904297477E-2</v>
      </c>
      <c r="M108" s="14">
        <v>42320</v>
      </c>
      <c r="N108" s="13">
        <v>5.53</v>
      </c>
      <c r="O108" s="13">
        <f t="shared" si="22"/>
        <v>5.4545454545455001E-3</v>
      </c>
      <c r="Q108" s="14">
        <v>42320</v>
      </c>
      <c r="R108" s="13">
        <v>47.833581000000002</v>
      </c>
      <c r="S108" s="13">
        <f t="shared" si="23"/>
        <v>-2.3604726811868541E-2</v>
      </c>
      <c r="U108" s="14">
        <v>42320</v>
      </c>
      <c r="V108" s="13">
        <v>15.705707</v>
      </c>
      <c r="W108" s="13">
        <f t="shared" si="24"/>
        <v>-4.6443314745329915E-2</v>
      </c>
      <c r="Y108" s="14">
        <v>42320</v>
      </c>
      <c r="Z108" s="13">
        <v>53.41</v>
      </c>
      <c r="AA108" s="13">
        <f t="shared" si="25"/>
        <v>-6.4950964022250826E-2</v>
      </c>
      <c r="AC108" s="14">
        <v>42320</v>
      </c>
      <c r="AD108" s="13">
        <v>98.820083999999994</v>
      </c>
      <c r="AE108" s="13">
        <f t="shared" si="26"/>
        <v>-1.5609695493133952E-2</v>
      </c>
      <c r="AG108" s="14">
        <v>42320</v>
      </c>
      <c r="AH108" s="13">
        <v>33.057650000000002</v>
      </c>
      <c r="AI108" s="13">
        <f t="shared" si="27"/>
        <v>-1.0373525532097526E-2</v>
      </c>
      <c r="AK108" s="14">
        <v>42320</v>
      </c>
      <c r="AL108" s="13">
        <v>42.869999</v>
      </c>
      <c r="AM108" s="13">
        <f t="shared" si="28"/>
        <v>-2.4795268989883355E-2</v>
      </c>
      <c r="AO108" s="14">
        <v>42320</v>
      </c>
      <c r="AP108" s="13">
        <v>34.779998999999997</v>
      </c>
      <c r="AQ108" s="13">
        <f t="shared" si="29"/>
        <v>-4.6077894845800917E-2</v>
      </c>
      <c r="AS108" s="14">
        <v>42320</v>
      </c>
      <c r="AT108" s="13">
        <v>2.99</v>
      </c>
      <c r="AU108" s="13">
        <f t="shared" si="30"/>
        <v>-1.3201320132013068E-2</v>
      </c>
      <c r="AW108" s="14">
        <v>42320</v>
      </c>
      <c r="AX108" s="13">
        <v>4.18</v>
      </c>
      <c r="AY108" s="13">
        <f t="shared" si="31"/>
        <v>-4.1284403669724905E-2</v>
      </c>
      <c r="BA108" s="14">
        <v>42320</v>
      </c>
      <c r="BB108" s="13">
        <v>115.095465</v>
      </c>
      <c r="BC108" s="13">
        <f t="shared" si="32"/>
        <v>-3.3588735499111059E-3</v>
      </c>
      <c r="BE108" s="14">
        <v>42320</v>
      </c>
      <c r="BF108" s="13">
        <v>27.364563</v>
      </c>
      <c r="BG108" s="13">
        <f t="shared" si="33"/>
        <v>3.594625134300512E-4</v>
      </c>
      <c r="BI108" s="14">
        <v>42320</v>
      </c>
      <c r="BJ108" s="13">
        <v>131.69479799999999</v>
      </c>
      <c r="BK108" s="13">
        <f t="shared" si="34"/>
        <v>-1.4664570041441425E-2</v>
      </c>
      <c r="BM108" s="14">
        <v>42320</v>
      </c>
      <c r="BN108" s="13">
        <v>13.029897</v>
      </c>
      <c r="BO108" s="13">
        <f t="shared" si="35"/>
        <v>-4.3821851521898346E-2</v>
      </c>
      <c r="BQ108" s="14">
        <v>42320</v>
      </c>
      <c r="BR108" s="13">
        <v>26.959999</v>
      </c>
      <c r="BS108" s="13">
        <f t="shared" si="36"/>
        <v>-2.4954828209764874E-2</v>
      </c>
    </row>
    <row r="109" spans="1:75">
      <c r="A109" s="14">
        <v>42319</v>
      </c>
      <c r="B109" s="13">
        <v>31.617529999999999</v>
      </c>
      <c r="C109" s="13">
        <f t="shared" si="19"/>
        <v>-1.3443275499389699E-2</v>
      </c>
      <c r="E109" s="14">
        <v>42319</v>
      </c>
      <c r="F109" s="13">
        <v>15.891972000000001</v>
      </c>
      <c r="G109" s="13">
        <f t="shared" si="20"/>
        <v>-3.1392755082972255E-2</v>
      </c>
      <c r="I109" s="14">
        <v>42319</v>
      </c>
      <c r="J109" s="13">
        <v>14.62594</v>
      </c>
      <c r="K109" s="13">
        <f t="shared" si="21"/>
        <v>-3.4394920101562601E-2</v>
      </c>
      <c r="M109" s="14">
        <v>42319</v>
      </c>
      <c r="N109" s="13">
        <v>5.5</v>
      </c>
      <c r="O109" s="13">
        <f t="shared" si="22"/>
        <v>-5.4982817869415855E-2</v>
      </c>
      <c r="Q109" s="14">
        <v>42319</v>
      </c>
      <c r="R109" s="13">
        <v>48.989975999999999</v>
      </c>
      <c r="S109" s="13">
        <f t="shared" si="23"/>
        <v>-1.8263887710174922E-2</v>
      </c>
      <c r="U109" s="14">
        <v>42319</v>
      </c>
      <c r="V109" s="13">
        <v>16.470659000000001</v>
      </c>
      <c r="W109" s="13">
        <f t="shared" si="24"/>
        <v>-2.0725424952190031E-2</v>
      </c>
      <c r="Y109" s="14">
        <v>42319</v>
      </c>
      <c r="Z109" s="13">
        <v>57.119999</v>
      </c>
      <c r="AA109" s="13">
        <f t="shared" si="25"/>
        <v>-8.7248367297910925E-2</v>
      </c>
      <c r="AC109" s="14">
        <v>42319</v>
      </c>
      <c r="AD109" s="13">
        <v>100.387096</v>
      </c>
      <c r="AE109" s="13">
        <f t="shared" si="26"/>
        <v>4.0414361954516859E-3</v>
      </c>
      <c r="AG109" s="14">
        <v>42319</v>
      </c>
      <c r="AH109" s="13">
        <v>33.404169000000003</v>
      </c>
      <c r="AI109" s="13">
        <f t="shared" si="27"/>
        <v>-1.4796881777096309E-3</v>
      </c>
      <c r="AK109" s="14">
        <v>42319</v>
      </c>
      <c r="AL109" s="13">
        <v>43.959999000000003</v>
      </c>
      <c r="AM109" s="13">
        <f t="shared" si="28"/>
        <v>-7.4509368378653518E-3</v>
      </c>
      <c r="AO109" s="14">
        <v>42319</v>
      </c>
      <c r="AP109" s="13">
        <v>36.459999000000003</v>
      </c>
      <c r="AQ109" s="13">
        <f t="shared" si="29"/>
        <v>0.11532579123052292</v>
      </c>
      <c r="AS109" s="14">
        <v>42319</v>
      </c>
      <c r="AT109" s="13">
        <v>3.03</v>
      </c>
      <c r="AU109" s="13">
        <f t="shared" si="30"/>
        <v>-1.3029315960912065E-2</v>
      </c>
      <c r="AW109" s="14">
        <v>42319</v>
      </c>
      <c r="AX109" s="13">
        <v>4.3600000000000003</v>
      </c>
      <c r="AY109" s="13">
        <f t="shared" si="31"/>
        <v>0</v>
      </c>
      <c r="BA109" s="14">
        <v>42319</v>
      </c>
      <c r="BB109" s="13">
        <v>115.48335899999999</v>
      </c>
      <c r="BC109" s="13">
        <f t="shared" si="32"/>
        <v>-5.6521023763147606E-3</v>
      </c>
      <c r="BE109" s="14">
        <v>42319</v>
      </c>
      <c r="BF109" s="13">
        <v>27.35473</v>
      </c>
      <c r="BG109" s="13">
        <f t="shared" si="33"/>
        <v>-5.7183662114067939E-3</v>
      </c>
      <c r="BI109" s="14">
        <v>42319</v>
      </c>
      <c r="BJ109" s="13">
        <v>133.654788</v>
      </c>
      <c r="BK109" s="13">
        <f t="shared" si="34"/>
        <v>-3.3217466024574936E-3</v>
      </c>
      <c r="BM109" s="14">
        <v>42319</v>
      </c>
      <c r="BN109" s="13">
        <v>13.62706</v>
      </c>
      <c r="BO109" s="13">
        <f t="shared" si="35"/>
        <v>-1.4164299390914351E-2</v>
      </c>
      <c r="BQ109" s="14">
        <v>42319</v>
      </c>
      <c r="BR109" s="13">
        <v>27.65</v>
      </c>
      <c r="BS109" s="13">
        <f t="shared" si="36"/>
        <v>-7.5377240654083922E-3</v>
      </c>
    </row>
    <row r="110" spans="1:75">
      <c r="A110" s="14">
        <v>42318</v>
      </c>
      <c r="B110" s="13">
        <v>32.048364999999997</v>
      </c>
      <c r="C110" s="13">
        <f t="shared" si="19"/>
        <v>5.5299438248745296E-3</v>
      </c>
      <c r="E110" s="14">
        <v>42318</v>
      </c>
      <c r="F110" s="13">
        <v>16.407033999999999</v>
      </c>
      <c r="G110" s="13">
        <f t="shared" si="20"/>
        <v>1.2131799804976657E-2</v>
      </c>
      <c r="I110" s="14">
        <v>42318</v>
      </c>
      <c r="J110" s="13">
        <v>15.146917</v>
      </c>
      <c r="K110" s="13">
        <f t="shared" si="21"/>
        <v>-3.2059165939338441E-2</v>
      </c>
      <c r="M110" s="14">
        <v>42318</v>
      </c>
      <c r="N110" s="13">
        <v>5.82</v>
      </c>
      <c r="O110" s="13">
        <f t="shared" si="22"/>
        <v>-8.2018927444794887E-2</v>
      </c>
      <c r="Q110" s="14">
        <v>42318</v>
      </c>
      <c r="R110" s="13">
        <v>49.901369000000003</v>
      </c>
      <c r="S110" s="13">
        <f t="shared" si="23"/>
        <v>-2.0580935803157601E-2</v>
      </c>
      <c r="U110" s="14">
        <v>42318</v>
      </c>
      <c r="V110" s="13">
        <v>16.819244999999999</v>
      </c>
      <c r="W110" s="13">
        <f t="shared" si="24"/>
        <v>-1.697788136015236E-2</v>
      </c>
      <c r="Y110" s="14">
        <v>42318</v>
      </c>
      <c r="Z110" s="13">
        <v>62.580002</v>
      </c>
      <c r="AA110" s="13">
        <f t="shared" si="25"/>
        <v>7.8779592441978658E-2</v>
      </c>
      <c r="AC110" s="14">
        <v>42318</v>
      </c>
      <c r="AD110" s="13">
        <v>99.983020999999994</v>
      </c>
      <c r="AE110" s="13">
        <f t="shared" si="26"/>
        <v>6.0491936348814413E-3</v>
      </c>
      <c r="AG110" s="14">
        <v>42318</v>
      </c>
      <c r="AH110" s="13">
        <v>33.453670000000002</v>
      </c>
      <c r="AI110" s="13">
        <f t="shared" si="27"/>
        <v>4.1604602650621618E-3</v>
      </c>
      <c r="AK110" s="14">
        <v>42318</v>
      </c>
      <c r="AL110" s="13">
        <v>44.290000999999997</v>
      </c>
      <c r="AM110" s="13">
        <f t="shared" si="28"/>
        <v>3.8531732514317748E-3</v>
      </c>
      <c r="AO110" s="14">
        <v>42318</v>
      </c>
      <c r="AP110" s="13">
        <v>32.689999</v>
      </c>
      <c r="AQ110" s="13">
        <f t="shared" si="29"/>
        <v>3.0255247399936961E-2</v>
      </c>
      <c r="AS110" s="14">
        <v>42318</v>
      </c>
      <c r="AT110" s="13">
        <v>3.07</v>
      </c>
      <c r="AU110" s="13">
        <f t="shared" si="30"/>
        <v>3.2679738562090806E-3</v>
      </c>
      <c r="AW110" s="14">
        <v>42318</v>
      </c>
      <c r="AX110" s="13">
        <v>4.3600000000000003</v>
      </c>
      <c r="AY110" s="13">
        <f t="shared" si="31"/>
        <v>-9.0909090909090974E-3</v>
      </c>
      <c r="BA110" s="14">
        <v>42318</v>
      </c>
      <c r="BB110" s="13">
        <v>116.139793</v>
      </c>
      <c r="BC110" s="13">
        <f t="shared" si="32"/>
        <v>-3.1516989994136699E-2</v>
      </c>
      <c r="BE110" s="14">
        <v>42318</v>
      </c>
      <c r="BF110" s="13">
        <v>27.512053999999999</v>
      </c>
      <c r="BG110" s="13">
        <f t="shared" si="33"/>
        <v>-7.0972629184108838E-3</v>
      </c>
      <c r="BI110" s="14">
        <v>42318</v>
      </c>
      <c r="BJ110" s="13">
        <v>134.100235</v>
      </c>
      <c r="BK110" s="13">
        <f t="shared" si="34"/>
        <v>1.1824982347377274E-3</v>
      </c>
      <c r="BM110" s="14">
        <v>42318</v>
      </c>
      <c r="BN110" s="13">
        <v>13.822851</v>
      </c>
      <c r="BO110" s="13">
        <f t="shared" si="35"/>
        <v>1.8024523586195131E-2</v>
      </c>
      <c r="BQ110" s="14">
        <v>42318</v>
      </c>
      <c r="BR110" s="13">
        <v>27.860001</v>
      </c>
      <c r="BS110" s="13">
        <f t="shared" si="36"/>
        <v>1.3090945454545472E-2</v>
      </c>
    </row>
    <row r="111" spans="1:75">
      <c r="A111" s="14">
        <v>42317</v>
      </c>
      <c r="B111" s="13">
        <v>31.872114</v>
      </c>
      <c r="C111" s="13">
        <f t="shared" si="19"/>
        <v>-2.3402408245748706E-2</v>
      </c>
      <c r="E111" s="14">
        <v>42317</v>
      </c>
      <c r="F111" s="13">
        <v>16.210373000000001</v>
      </c>
      <c r="G111" s="13">
        <f t="shared" si="20"/>
        <v>-2.0373585020823405E-2</v>
      </c>
      <c r="I111" s="14">
        <v>42317</v>
      </c>
      <c r="J111" s="13">
        <v>15.648598</v>
      </c>
      <c r="K111" s="13">
        <f t="shared" si="21"/>
        <v>-1.8159896915748295E-2</v>
      </c>
      <c r="M111" s="14">
        <v>42317</v>
      </c>
      <c r="N111" s="13">
        <v>6.34</v>
      </c>
      <c r="O111" s="13">
        <f t="shared" si="22"/>
        <v>-7.3099415204678359E-2</v>
      </c>
      <c r="Q111" s="14">
        <v>42317</v>
      </c>
      <c r="R111" s="13">
        <v>50.949967000000001</v>
      </c>
      <c r="S111" s="13">
        <f t="shared" si="23"/>
        <v>-1.7016411939343733E-2</v>
      </c>
      <c r="U111" s="14">
        <v>42317</v>
      </c>
      <c r="V111" s="13">
        <v>17.109732000000001</v>
      </c>
      <c r="W111" s="13">
        <f t="shared" si="24"/>
        <v>-8.4175138812130571E-3</v>
      </c>
      <c r="Y111" s="14">
        <v>42317</v>
      </c>
      <c r="Z111" s="13">
        <v>58.009998000000003</v>
      </c>
      <c r="AA111" s="13">
        <f t="shared" si="25"/>
        <v>-0.16998141608214931</v>
      </c>
      <c r="AC111" s="14">
        <v>42317</v>
      </c>
      <c r="AD111" s="13">
        <v>99.381840999999994</v>
      </c>
      <c r="AE111" s="13">
        <f t="shared" si="26"/>
        <v>-1.0596565370211137E-2</v>
      </c>
      <c r="AG111" s="14">
        <v>42317</v>
      </c>
      <c r="AH111" s="13">
        <v>33.315064</v>
      </c>
      <c r="AI111" s="13">
        <f t="shared" si="27"/>
        <v>-8.2522541789070408E-3</v>
      </c>
      <c r="AK111" s="14">
        <v>42317</v>
      </c>
      <c r="AL111" s="13">
        <v>44.119999</v>
      </c>
      <c r="AM111" s="13">
        <f t="shared" si="28"/>
        <v>9.0737291708833446E-4</v>
      </c>
      <c r="AO111" s="14">
        <v>42317</v>
      </c>
      <c r="AP111" s="13">
        <v>31.73</v>
      </c>
      <c r="AQ111" s="13">
        <f t="shared" si="29"/>
        <v>-2.3692307692307679E-2</v>
      </c>
      <c r="AS111" s="14">
        <v>42317</v>
      </c>
      <c r="AT111" s="13">
        <v>3.06</v>
      </c>
      <c r="AU111" s="13">
        <f t="shared" si="30"/>
        <v>-3.1645569620253194E-2</v>
      </c>
      <c r="AW111" s="14">
        <v>42317</v>
      </c>
      <c r="AX111" s="13">
        <v>4.4000000000000004</v>
      </c>
      <c r="AY111" s="13">
        <f t="shared" si="31"/>
        <v>2.3255813953488497E-2</v>
      </c>
      <c r="BA111" s="14">
        <v>42317</v>
      </c>
      <c r="BB111" s="13">
        <v>119.91928799999999</v>
      </c>
      <c r="BC111" s="13">
        <f t="shared" si="32"/>
        <v>-4.0475591375395883E-3</v>
      </c>
      <c r="BE111" s="14">
        <v>42317</v>
      </c>
      <c r="BF111" s="13">
        <v>27.70871</v>
      </c>
      <c r="BG111" s="13">
        <f t="shared" si="33"/>
        <v>-9.4903535204498915E-3</v>
      </c>
      <c r="BI111" s="14">
        <v>42317</v>
      </c>
      <c r="BJ111" s="13">
        <v>133.94184899999999</v>
      </c>
      <c r="BK111" s="13">
        <f t="shared" si="34"/>
        <v>-2.1265844428795023E-2</v>
      </c>
      <c r="BM111" s="14">
        <v>42317</v>
      </c>
      <c r="BN111" s="13">
        <v>13.578112000000001</v>
      </c>
      <c r="BO111" s="13">
        <f t="shared" si="35"/>
        <v>-9.9928794153857949E-3</v>
      </c>
      <c r="BQ111" s="14">
        <v>42317</v>
      </c>
      <c r="BR111" s="13">
        <v>27.5</v>
      </c>
      <c r="BS111" s="13">
        <f t="shared" si="36"/>
        <v>-7.9364721477804302E-3</v>
      </c>
    </row>
    <row r="112" spans="1:75">
      <c r="A112" s="14">
        <v>42314</v>
      </c>
      <c r="B112" s="13">
        <v>32.635871999999999</v>
      </c>
      <c r="C112" s="13">
        <f t="shared" si="19"/>
        <v>-1.1858800620899978E-2</v>
      </c>
      <c r="E112" s="14">
        <v>42314</v>
      </c>
      <c r="F112" s="13">
        <v>16.547505000000001</v>
      </c>
      <c r="G112" s="13">
        <f t="shared" si="20"/>
        <v>-6.5573748274368238E-2</v>
      </c>
      <c r="I112" s="14">
        <v>42314</v>
      </c>
      <c r="J112" s="13">
        <v>15.938031000000001</v>
      </c>
      <c r="K112" s="13">
        <f t="shared" si="21"/>
        <v>1.9753086893696679E-2</v>
      </c>
      <c r="M112" s="14">
        <v>42314</v>
      </c>
      <c r="N112" s="13">
        <v>6.84</v>
      </c>
      <c r="O112" s="13">
        <f t="shared" si="22"/>
        <v>-5.1317614424410553E-2</v>
      </c>
      <c r="Q112" s="14">
        <v>42314</v>
      </c>
      <c r="R112" s="13">
        <v>51.831961</v>
      </c>
      <c r="S112" s="13">
        <f t="shared" si="23"/>
        <v>-3.0075177276855377E-2</v>
      </c>
      <c r="U112" s="14">
        <v>42314</v>
      </c>
      <c r="V112" s="13">
        <v>17.254975999999999</v>
      </c>
      <c r="W112" s="13">
        <f t="shared" si="24"/>
        <v>-2.7292557094990334E-2</v>
      </c>
      <c r="Y112" s="14">
        <v>42314</v>
      </c>
      <c r="Z112" s="13">
        <v>69.889999000000003</v>
      </c>
      <c r="AA112" s="13">
        <f t="shared" si="25"/>
        <v>5.0819379016106524E-2</v>
      </c>
      <c r="AC112" s="14">
        <v>42314</v>
      </c>
      <c r="AD112" s="13">
        <v>100.446226</v>
      </c>
      <c r="AE112" s="13">
        <f t="shared" si="26"/>
        <v>-4.00668115011383E-3</v>
      </c>
      <c r="AG112" s="14">
        <v>42314</v>
      </c>
      <c r="AH112" s="13">
        <v>33.592275999999998</v>
      </c>
      <c r="AI112" s="13">
        <f t="shared" si="27"/>
        <v>-6.4421898707330925E-3</v>
      </c>
      <c r="AK112" s="14">
        <v>42314</v>
      </c>
      <c r="AL112" s="13">
        <v>44.080002</v>
      </c>
      <c r="AM112" s="13">
        <f t="shared" si="28"/>
        <v>-9.438157303370779E-3</v>
      </c>
      <c r="AO112" s="14">
        <v>42314</v>
      </c>
      <c r="AP112" s="13">
        <v>32.5</v>
      </c>
      <c r="AQ112" s="13">
        <f t="shared" si="29"/>
        <v>1.689615196796471E-2</v>
      </c>
      <c r="AS112" s="14">
        <v>42314</v>
      </c>
      <c r="AT112" s="13">
        <v>3.16</v>
      </c>
      <c r="AU112" s="13">
        <f t="shared" si="30"/>
        <v>-3.1545741324920462E-3</v>
      </c>
      <c r="AW112" s="14">
        <v>42314</v>
      </c>
      <c r="AX112" s="13">
        <v>4.3</v>
      </c>
      <c r="AY112" s="13">
        <f t="shared" si="31"/>
        <v>1.8957345971564E-2</v>
      </c>
      <c r="BA112" s="14">
        <v>42314</v>
      </c>
      <c r="BB112" s="13">
        <v>120.40664099999999</v>
      </c>
      <c r="BC112" s="13">
        <f t="shared" si="32"/>
        <v>1.157778436347258E-3</v>
      </c>
      <c r="BE112" s="14">
        <v>42314</v>
      </c>
      <c r="BF112" s="13">
        <v>27.974195000000002</v>
      </c>
      <c r="BG112" s="13">
        <f t="shared" si="33"/>
        <v>7.0349960108434843E-4</v>
      </c>
      <c r="BI112" s="14">
        <v>42314</v>
      </c>
      <c r="BJ112" s="13">
        <v>136.852125</v>
      </c>
      <c r="BK112" s="13">
        <f t="shared" si="34"/>
        <v>-2.4532417331627919E-3</v>
      </c>
      <c r="BM112" s="14">
        <v>42314</v>
      </c>
      <c r="BN112" s="13">
        <v>13.715166</v>
      </c>
      <c r="BO112" s="13">
        <f t="shared" si="35"/>
        <v>-2.8469592544134096E-3</v>
      </c>
      <c r="BQ112" s="14">
        <v>42314</v>
      </c>
      <c r="BR112" s="13">
        <v>27.719999000000001</v>
      </c>
      <c r="BS112" s="13">
        <f t="shared" si="36"/>
        <v>2.8943561105049913E-3</v>
      </c>
    </row>
    <row r="113" spans="1:71">
      <c r="A113" s="14">
        <v>42313</v>
      </c>
      <c r="B113" s="13">
        <v>33.027538999999997</v>
      </c>
      <c r="C113" s="13">
        <f t="shared" si="19"/>
        <v>2.2121179870121202E-2</v>
      </c>
      <c r="E113" s="14">
        <v>42313</v>
      </c>
      <c r="F113" s="13">
        <v>17.708732999999999</v>
      </c>
      <c r="G113" s="13">
        <f t="shared" si="20"/>
        <v>-2.8612560921759737E-2</v>
      </c>
      <c r="I113" s="14">
        <v>42313</v>
      </c>
      <c r="J113" s="13">
        <v>15.629303999999999</v>
      </c>
      <c r="K113" s="13">
        <f t="shared" si="21"/>
        <v>-1.8776543810093981E-2</v>
      </c>
      <c r="M113" s="14">
        <v>42313</v>
      </c>
      <c r="N113" s="13">
        <v>7.21</v>
      </c>
      <c r="O113" s="13">
        <f t="shared" si="22"/>
        <v>-7.5641025641025622E-2</v>
      </c>
      <c r="Q113" s="14">
        <v>42313</v>
      </c>
      <c r="R113" s="13">
        <v>53.439152999999997</v>
      </c>
      <c r="S113" s="13">
        <f t="shared" si="23"/>
        <v>2.3268859288555203E-2</v>
      </c>
      <c r="U113" s="14">
        <v>42313</v>
      </c>
      <c r="V113" s="13">
        <v>17.739121999999998</v>
      </c>
      <c r="W113" s="13">
        <f t="shared" si="24"/>
        <v>1.0929044395418309E-3</v>
      </c>
      <c r="Y113" s="14">
        <v>42313</v>
      </c>
      <c r="Z113" s="13">
        <v>66.510002</v>
      </c>
      <c r="AA113" s="13">
        <f t="shared" si="25"/>
        <v>-5.8332085162059441E-2</v>
      </c>
      <c r="AC113" s="14">
        <v>42313</v>
      </c>
      <c r="AD113" s="13">
        <v>100.850301</v>
      </c>
      <c r="AE113" s="13">
        <f t="shared" si="26"/>
        <v>3.8257741496692988E-3</v>
      </c>
      <c r="AG113" s="14">
        <v>42313</v>
      </c>
      <c r="AH113" s="13">
        <v>33.810087000000003</v>
      </c>
      <c r="AI113" s="13">
        <f t="shared" si="27"/>
        <v>2.9295697641903003E-4</v>
      </c>
      <c r="AK113" s="14">
        <v>42313</v>
      </c>
      <c r="AL113" s="13">
        <v>44.5</v>
      </c>
      <c r="AM113" s="13">
        <f t="shared" si="28"/>
        <v>-3.5961871750433201E-2</v>
      </c>
      <c r="AO113" s="14">
        <v>42313</v>
      </c>
      <c r="AP113" s="13">
        <v>31.959999</v>
      </c>
      <c r="AQ113" s="13">
        <f t="shared" si="29"/>
        <v>7.8839485299258445E-3</v>
      </c>
      <c r="AS113" s="14">
        <v>42313</v>
      </c>
      <c r="AT113" s="13">
        <v>3.17</v>
      </c>
      <c r="AU113" s="13">
        <f t="shared" si="30"/>
        <v>3.1645569620252488E-3</v>
      </c>
      <c r="AW113" s="14">
        <v>42313</v>
      </c>
      <c r="AX113" s="13">
        <v>4.22</v>
      </c>
      <c r="AY113" s="13">
        <f t="shared" si="31"/>
        <v>-1.1709601873536259E-2</v>
      </c>
      <c r="BA113" s="14">
        <v>42313</v>
      </c>
      <c r="BB113" s="13">
        <v>120.267398</v>
      </c>
      <c r="BC113" s="13">
        <f t="shared" si="32"/>
        <v>-4.6097901124634369E-3</v>
      </c>
      <c r="BE113" s="14">
        <v>42313</v>
      </c>
      <c r="BF113" s="13">
        <v>27.954529000000001</v>
      </c>
      <c r="BG113" s="13">
        <f t="shared" si="33"/>
        <v>-1.4049509930017024E-3</v>
      </c>
      <c r="BI113" s="14">
        <v>42313</v>
      </c>
      <c r="BJ113" s="13">
        <v>137.188682</v>
      </c>
      <c r="BK113" s="13">
        <f t="shared" si="34"/>
        <v>-1.2285574850566257E-2</v>
      </c>
      <c r="BM113" s="14">
        <v>42313</v>
      </c>
      <c r="BN113" s="13">
        <v>13.754324</v>
      </c>
      <c r="BO113" s="13">
        <f t="shared" si="35"/>
        <v>-6.3649229217702238E-3</v>
      </c>
      <c r="BQ113" s="14">
        <v>42313</v>
      </c>
      <c r="BR113" s="13">
        <v>27.639999</v>
      </c>
      <c r="BS113" s="13">
        <f t="shared" si="36"/>
        <v>-1.1444921725497926E-2</v>
      </c>
    </row>
    <row r="114" spans="1:71">
      <c r="A114" s="14">
        <v>42312</v>
      </c>
      <c r="B114" s="13">
        <v>32.312742999999998</v>
      </c>
      <c r="C114" s="13">
        <f t="shared" si="19"/>
        <v>1.2270014373891034E-2</v>
      </c>
      <c r="E114" s="14">
        <v>42312</v>
      </c>
      <c r="F114" s="13">
        <v>18.230350000000001</v>
      </c>
      <c r="G114" s="13">
        <f t="shared" si="20"/>
        <v>9.9900308343510522E-4</v>
      </c>
      <c r="I114" s="14">
        <v>42312</v>
      </c>
      <c r="J114" s="13">
        <v>15.928383999999999</v>
      </c>
      <c r="K114" s="13">
        <f t="shared" si="21"/>
        <v>-2.9410901244284974E-3</v>
      </c>
      <c r="M114" s="14">
        <v>42312</v>
      </c>
      <c r="N114" s="13">
        <v>7.8</v>
      </c>
      <c r="O114" s="13">
        <f t="shared" si="22"/>
        <v>-5.2247988791252864E-2</v>
      </c>
      <c r="Q114" s="14">
        <v>42312</v>
      </c>
      <c r="R114" s="13">
        <v>52.223961000000003</v>
      </c>
      <c r="S114" s="13">
        <f t="shared" si="23"/>
        <v>-2.3813863984405784E-2</v>
      </c>
      <c r="U114" s="14">
        <v>42312</v>
      </c>
      <c r="V114" s="13">
        <v>17.719756</v>
      </c>
      <c r="W114" s="13">
        <f t="shared" si="24"/>
        <v>-1.2412397070302117E-2</v>
      </c>
      <c r="Y114" s="14">
        <v>42312</v>
      </c>
      <c r="Z114" s="13">
        <v>70.629997000000003</v>
      </c>
      <c r="AA114" s="13">
        <f t="shared" si="25"/>
        <v>4.5512588408836247E-3</v>
      </c>
      <c r="AC114" s="14">
        <v>42312</v>
      </c>
      <c r="AD114" s="13">
        <v>100.465941</v>
      </c>
      <c r="AE114" s="13">
        <f t="shared" si="26"/>
        <v>-1.9612750871514286E-4</v>
      </c>
      <c r="AG114" s="14">
        <v>42312</v>
      </c>
      <c r="AH114" s="13">
        <v>33.800184999999999</v>
      </c>
      <c r="AI114" s="13">
        <f t="shared" si="27"/>
        <v>-1.5854755165802589E-2</v>
      </c>
      <c r="AK114" s="14">
        <v>42312</v>
      </c>
      <c r="AL114" s="13">
        <v>46.16</v>
      </c>
      <c r="AM114" s="13">
        <f t="shared" si="28"/>
        <v>9.0737240075614276E-2</v>
      </c>
      <c r="AO114" s="14">
        <v>42312</v>
      </c>
      <c r="AP114" s="13">
        <v>31.709999</v>
      </c>
      <c r="AQ114" s="13">
        <f t="shared" si="29"/>
        <v>-6.8901033510804848E-3</v>
      </c>
      <c r="AS114" s="14">
        <v>42312</v>
      </c>
      <c r="AT114" s="13">
        <v>3.16</v>
      </c>
      <c r="AU114" s="13">
        <f t="shared" si="30"/>
        <v>1.9354838709677438E-2</v>
      </c>
      <c r="AW114" s="14">
        <v>42312</v>
      </c>
      <c r="AX114" s="13">
        <v>4.2699999999999996</v>
      </c>
      <c r="AY114" s="13">
        <f t="shared" si="31"/>
        <v>4.6568627450980268E-2</v>
      </c>
      <c r="BA114" s="14">
        <v>42312</v>
      </c>
      <c r="BB114" s="13">
        <v>120.82437299999999</v>
      </c>
      <c r="BC114" s="13">
        <f t="shared" si="32"/>
        <v>-4.6504094555415137E-3</v>
      </c>
      <c r="BE114" s="14">
        <v>42312</v>
      </c>
      <c r="BF114" s="13">
        <v>27.993859</v>
      </c>
      <c r="BG114" s="13">
        <f t="shared" si="33"/>
        <v>-4.8934435428104796E-3</v>
      </c>
      <c r="BI114" s="14">
        <v>42312</v>
      </c>
      <c r="BJ114" s="13">
        <v>138.89508799999999</v>
      </c>
      <c r="BK114" s="13">
        <f t="shared" si="34"/>
        <v>-1.7620493162800257E-3</v>
      </c>
      <c r="BM114" s="14">
        <v>42312</v>
      </c>
      <c r="BN114" s="13">
        <v>13.84243</v>
      </c>
      <c r="BO114" s="13">
        <f t="shared" si="35"/>
        <v>-1.0496828534263395E-2</v>
      </c>
      <c r="BQ114" s="14">
        <v>42312</v>
      </c>
      <c r="BR114" s="13">
        <v>27.959999</v>
      </c>
      <c r="BS114" s="13">
        <f t="shared" si="36"/>
        <v>1.791436761017545E-3</v>
      </c>
    </row>
    <row r="115" spans="1:71">
      <c r="A115" s="14">
        <v>42311</v>
      </c>
      <c r="B115" s="13">
        <v>31.921071000000001</v>
      </c>
      <c r="C115" s="13">
        <f t="shared" si="19"/>
        <v>1.1280467801634629E-2</v>
      </c>
      <c r="E115" s="14">
        <v>42311</v>
      </c>
      <c r="F115" s="13">
        <v>18.212156</v>
      </c>
      <c r="G115" s="13">
        <f t="shared" si="20"/>
        <v>-6.9444046851189524E-3</v>
      </c>
      <c r="I115" s="14">
        <v>42311</v>
      </c>
      <c r="J115" s="13">
        <v>15.975369000000001</v>
      </c>
      <c r="K115" s="13">
        <f t="shared" si="21"/>
        <v>1.0701547960429318E-2</v>
      </c>
      <c r="M115" s="14">
        <v>42311</v>
      </c>
      <c r="N115" s="13">
        <v>8.2300009999999997</v>
      </c>
      <c r="O115" s="13">
        <f t="shared" si="22"/>
        <v>-1.2629108026280566E-2</v>
      </c>
      <c r="Q115" s="14">
        <v>42311</v>
      </c>
      <c r="R115" s="13">
        <v>53.497954</v>
      </c>
      <c r="S115" s="13">
        <f t="shared" si="23"/>
        <v>2.1710653883730866E-2</v>
      </c>
      <c r="U115" s="14">
        <v>42311</v>
      </c>
      <c r="V115" s="13">
        <v>17.942464999999999</v>
      </c>
      <c r="W115" s="13">
        <f t="shared" si="24"/>
        <v>6.5554995335125613E-2</v>
      </c>
      <c r="Y115" s="14">
        <v>42311</v>
      </c>
      <c r="Z115" s="13">
        <v>70.309997999999993</v>
      </c>
      <c r="AA115" s="13">
        <f t="shared" si="25"/>
        <v>3.717357962570305E-2</v>
      </c>
      <c r="AC115" s="14">
        <v>42311</v>
      </c>
      <c r="AD115" s="13">
        <v>100.485649</v>
      </c>
      <c r="AE115" s="13">
        <f t="shared" si="26"/>
        <v>-2.0553841830559375E-3</v>
      </c>
      <c r="AG115" s="14">
        <v>42311</v>
      </c>
      <c r="AH115" s="13">
        <v>34.344712000000001</v>
      </c>
      <c r="AI115" s="13">
        <f t="shared" si="27"/>
        <v>-2.5670355645845055E-3</v>
      </c>
      <c r="AK115" s="14">
        <v>42311</v>
      </c>
      <c r="AL115" s="13">
        <v>42.32</v>
      </c>
      <c r="AM115" s="13">
        <f t="shared" si="28"/>
        <v>1.0747576086639034E-2</v>
      </c>
      <c r="AO115" s="14">
        <v>42311</v>
      </c>
      <c r="AP115" s="13">
        <v>31.93</v>
      </c>
      <c r="AQ115" s="13">
        <f t="shared" si="29"/>
        <v>-2.0852529259351979E-2</v>
      </c>
      <c r="AS115" s="14">
        <v>42311</v>
      </c>
      <c r="AT115" s="13">
        <v>3.1</v>
      </c>
      <c r="AU115" s="13">
        <f t="shared" si="30"/>
        <v>1.3071895424836612E-2</v>
      </c>
      <c r="AW115" s="14">
        <v>42311</v>
      </c>
      <c r="AX115" s="13">
        <v>4.08</v>
      </c>
      <c r="AY115" s="13">
        <f t="shared" si="31"/>
        <v>1.2406947890818814E-2</v>
      </c>
      <c r="BA115" s="14">
        <v>42311</v>
      </c>
      <c r="BB115" s="13">
        <v>121.388881</v>
      </c>
      <c r="BC115" s="13">
        <f t="shared" si="32"/>
        <v>1.147053489761329E-2</v>
      </c>
      <c r="BE115" s="14">
        <v>42311</v>
      </c>
      <c r="BF115" s="13">
        <v>28.131519000000001</v>
      </c>
      <c r="BG115" s="13">
        <f t="shared" si="33"/>
        <v>-5.5613444494707377E-3</v>
      </c>
      <c r="BI115" s="14">
        <v>42311</v>
      </c>
      <c r="BJ115" s="13">
        <v>139.14026000000001</v>
      </c>
      <c r="BK115" s="13">
        <f t="shared" si="34"/>
        <v>1.0757354043267766E-2</v>
      </c>
      <c r="BM115" s="14">
        <v>42311</v>
      </c>
      <c r="BN115" s="13">
        <v>13.989273000000001</v>
      </c>
      <c r="BO115" s="13">
        <f t="shared" si="35"/>
        <v>3.3260988995161687E-2</v>
      </c>
      <c r="BQ115" s="14">
        <v>42311</v>
      </c>
      <c r="BR115" s="13">
        <v>27.91</v>
      </c>
      <c r="BS115" s="13">
        <f t="shared" si="36"/>
        <v>1.3067187407157455E-2</v>
      </c>
    </row>
    <row r="116" spans="1:71">
      <c r="A116" s="14">
        <v>42310</v>
      </c>
      <c r="B116" s="13">
        <v>31.565003000000001</v>
      </c>
      <c r="C116" s="13">
        <f t="shared" si="19"/>
        <v>1.5266736210337102E-3</v>
      </c>
      <c r="E116" s="14">
        <v>42310</v>
      </c>
      <c r="F116" s="13">
        <v>18.339513</v>
      </c>
      <c r="G116" s="13" t="e">
        <f t="shared" si="20"/>
        <v>#DIV/0!</v>
      </c>
      <c r="I116" s="14">
        <v>42310</v>
      </c>
      <c r="J116" s="13">
        <v>15.806217999999999</v>
      </c>
      <c r="K116" s="13" t="e">
        <f t="shared" si="21"/>
        <v>#DIV/0!</v>
      </c>
      <c r="M116" s="14">
        <v>42310</v>
      </c>
      <c r="N116" s="13">
        <v>8.3352679999999992</v>
      </c>
      <c r="O116" s="13" t="e">
        <f t="shared" si="22"/>
        <v>#DIV/0!</v>
      </c>
      <c r="Q116" s="14">
        <v>42310</v>
      </c>
      <c r="R116" s="13">
        <v>52.361159000000001</v>
      </c>
      <c r="S116" s="13">
        <f t="shared" si="23"/>
        <v>3.426248514934855E-2</v>
      </c>
      <c r="U116" s="14">
        <v>42310</v>
      </c>
      <c r="V116" s="13">
        <v>16.838609999999999</v>
      </c>
      <c r="W116" s="13" t="e">
        <f t="shared" si="24"/>
        <v>#DIV/0!</v>
      </c>
      <c r="Y116" s="14">
        <v>42310</v>
      </c>
      <c r="Z116" s="13">
        <v>67.790001000000004</v>
      </c>
      <c r="AA116" s="13" t="e">
        <f t="shared" si="25"/>
        <v>#DIV/0!</v>
      </c>
      <c r="AC116" s="14">
        <v>42310</v>
      </c>
      <c r="AD116" s="13">
        <v>100.692611</v>
      </c>
      <c r="AE116" s="13" t="e">
        <f t="shared" si="26"/>
        <v>#DIV/0!</v>
      </c>
      <c r="AG116" s="14">
        <v>42310</v>
      </c>
      <c r="AH116" s="13">
        <v>34.433103000000003</v>
      </c>
      <c r="AI116" s="13" t="e">
        <f t="shared" si="27"/>
        <v>#DIV/0!</v>
      </c>
      <c r="AK116" s="14">
        <v>42310</v>
      </c>
      <c r="AL116" s="13">
        <v>41.869999</v>
      </c>
      <c r="AM116" s="13" t="e">
        <f t="shared" si="28"/>
        <v>#DIV/0!</v>
      </c>
      <c r="AO116" s="14">
        <v>42310</v>
      </c>
      <c r="AP116" s="13">
        <v>32.610000999999997</v>
      </c>
      <c r="AQ116" s="13" t="e">
        <f t="shared" si="29"/>
        <v>#DIV/0!</v>
      </c>
      <c r="AS116" s="14">
        <v>42310</v>
      </c>
      <c r="AT116" s="13">
        <v>3.06</v>
      </c>
      <c r="AU116" s="13" t="e">
        <f t="shared" si="30"/>
        <v>#DIV/0!</v>
      </c>
      <c r="AW116" s="14">
        <v>42310</v>
      </c>
      <c r="AX116" s="13">
        <v>4.03</v>
      </c>
      <c r="AY116" s="13" t="e">
        <f t="shared" si="31"/>
        <v>#DIV/0!</v>
      </c>
      <c r="BA116" s="14">
        <v>42310</v>
      </c>
      <c r="BB116" s="13">
        <v>120.012276</v>
      </c>
      <c r="BC116" s="13" t="e">
        <f t="shared" si="32"/>
        <v>#DIV/0!</v>
      </c>
      <c r="BE116" s="14">
        <v>42310</v>
      </c>
      <c r="BF116" s="13">
        <v>28.288843</v>
      </c>
      <c r="BG116" s="13" t="e">
        <f t="shared" si="33"/>
        <v>#DIV/0!</v>
      </c>
      <c r="BI116" s="14">
        <v>42310</v>
      </c>
      <c r="BJ116" s="13">
        <v>137.65940900000001</v>
      </c>
      <c r="BK116" s="13" t="e">
        <f t="shared" si="34"/>
        <v>#DIV/0!</v>
      </c>
      <c r="BM116" s="14">
        <v>42310</v>
      </c>
      <c r="BN116" s="13">
        <v>13.538954</v>
      </c>
      <c r="BO116" s="13" t="e">
        <f t="shared" si="35"/>
        <v>#DIV/0!</v>
      </c>
      <c r="BQ116" s="14">
        <v>42310</v>
      </c>
      <c r="BR116" s="13">
        <v>27.549999</v>
      </c>
      <c r="BS116" s="13">
        <f t="shared" si="36"/>
        <v>1.2123439093440021E-2</v>
      </c>
    </row>
    <row r="117" spans="1:71">
      <c r="A117" s="14">
        <v>42307</v>
      </c>
      <c r="B117" s="13">
        <v>31.516887000000001</v>
      </c>
      <c r="C117" s="13">
        <f t="shared" si="19"/>
        <v>-7.5757599612613366E-3</v>
      </c>
      <c r="Q117" s="14">
        <v>42307</v>
      </c>
      <c r="R117" s="13">
        <v>50.626567000000001</v>
      </c>
      <c r="S117" s="13">
        <f t="shared" si="23"/>
        <v>1.5529813638344816E-2</v>
      </c>
      <c r="BQ117" s="14">
        <v>42307</v>
      </c>
      <c r="BR117" s="13">
        <v>27.219999000000001</v>
      </c>
      <c r="BS117" s="13">
        <f t="shared" si="36"/>
        <v>-4.3233812188618159E-2</v>
      </c>
    </row>
    <row r="118" spans="1:71">
      <c r="A118" s="14">
        <v>42306</v>
      </c>
      <c r="B118" s="13">
        <v>31.757473999999998</v>
      </c>
      <c r="C118" s="13">
        <f t="shared" si="19"/>
        <v>2.2938679837083316E-2</v>
      </c>
      <c r="Q118" s="14">
        <v>42306</v>
      </c>
      <c r="R118" s="13">
        <v>49.852369000000003</v>
      </c>
      <c r="S118" s="13">
        <f t="shared" si="23"/>
        <v>-1.350646626278989E-3</v>
      </c>
      <c r="BQ118" s="14">
        <v>42306</v>
      </c>
      <c r="BR118" s="13">
        <v>28.450001</v>
      </c>
      <c r="BS118" s="13">
        <f t="shared" si="36"/>
        <v>-9.5389504121160443E-2</v>
      </c>
    </row>
    <row r="119" spans="1:71">
      <c r="A119" s="14">
        <v>42305</v>
      </c>
      <c r="B119" s="13">
        <v>31.045335000000001</v>
      </c>
      <c r="C119" s="13">
        <f t="shared" si="19"/>
        <v>2.2828077090456658E-2</v>
      </c>
      <c r="Q119" s="14">
        <v>42305</v>
      </c>
      <c r="R119" s="13">
        <v>49.919792999999999</v>
      </c>
      <c r="S119" s="13">
        <f t="shared" si="23"/>
        <v>4.5170435196578602E-2</v>
      </c>
      <c r="BQ119" s="14">
        <v>42305</v>
      </c>
      <c r="BR119" s="13">
        <v>31.450001</v>
      </c>
      <c r="BS119" s="13">
        <f t="shared" si="36"/>
        <v>2.5097816166883984E-2</v>
      </c>
    </row>
    <row r="120" spans="1:71">
      <c r="A120" s="14">
        <v>42304</v>
      </c>
      <c r="B120" s="13">
        <v>30.352447000000002</v>
      </c>
      <c r="C120" s="13">
        <f t="shared" si="19"/>
        <v>-2.5640975430989862E-2</v>
      </c>
      <c r="Q120" s="14">
        <v>42304</v>
      </c>
      <c r="R120" s="13">
        <v>47.762346999999998</v>
      </c>
      <c r="S120" s="13">
        <f t="shared" si="23"/>
        <v>5.2705919277412933E-3</v>
      </c>
      <c r="BQ120" s="14">
        <v>42304</v>
      </c>
      <c r="BR120" s="13">
        <v>30.68</v>
      </c>
      <c r="BS120" s="13">
        <f t="shared" si="36"/>
        <v>-2.600780234070281E-3</v>
      </c>
    </row>
    <row r="121" spans="1:71">
      <c r="A121" s="14">
        <v>42303</v>
      </c>
      <c r="B121" s="13">
        <v>31.151194</v>
      </c>
      <c r="C121" s="13">
        <f t="shared" si="19"/>
        <v>-2.1578190767171665E-3</v>
      </c>
      <c r="Q121" s="14">
        <v>42303</v>
      </c>
      <c r="R121" s="13">
        <v>47.511930999999997</v>
      </c>
      <c r="S121" s="13">
        <f t="shared" si="23"/>
        <v>-8.2428556101199427E-3</v>
      </c>
      <c r="BQ121" s="14">
        <v>42303</v>
      </c>
      <c r="BR121" s="13">
        <v>30.76</v>
      </c>
      <c r="BS121" s="13">
        <f t="shared" si="36"/>
        <v>-5.1746442432082833E-3</v>
      </c>
    </row>
    <row r="122" spans="1:71">
      <c r="A122" s="14">
        <v>42300</v>
      </c>
      <c r="B122" s="13">
        <v>31.218558000000002</v>
      </c>
      <c r="C122" s="13">
        <f t="shared" si="19"/>
        <v>-2.5825826275627153E-2</v>
      </c>
      <c r="Q122" s="14">
        <v>42300</v>
      </c>
      <c r="R122" s="13">
        <v>47.906820000000003</v>
      </c>
      <c r="S122" s="13">
        <f t="shared" si="23"/>
        <v>-2.2021212341004757E-2</v>
      </c>
      <c r="BQ122" s="14">
        <v>42300</v>
      </c>
      <c r="BR122" s="13">
        <v>30.92</v>
      </c>
      <c r="BS122" s="13">
        <f t="shared" si="36"/>
        <v>3.9327731092437035E-2</v>
      </c>
    </row>
    <row r="123" spans="1:71">
      <c r="A123" s="14">
        <v>42299</v>
      </c>
      <c r="B123" s="13">
        <v>32.046177</v>
      </c>
      <c r="C123" s="13">
        <f t="shared" si="19"/>
        <v>4.221933012192554E-3</v>
      </c>
      <c r="Q123" s="14">
        <v>42299</v>
      </c>
      <c r="R123" s="13">
        <v>48.985540999999998</v>
      </c>
      <c r="S123" s="13">
        <f t="shared" si="23"/>
        <v>-1.4341043609046622E-2</v>
      </c>
      <c r="BQ123" s="14">
        <v>42299</v>
      </c>
      <c r="BR123" s="13">
        <v>29.75</v>
      </c>
      <c r="BS123" s="13">
        <f t="shared" si="36"/>
        <v>-2.3629767759427933E-2</v>
      </c>
    </row>
    <row r="124" spans="1:71">
      <c r="A124" s="14">
        <v>42298</v>
      </c>
      <c r="B124" s="13">
        <v>31.911449000000001</v>
      </c>
      <c r="C124" s="13">
        <f t="shared" si="19"/>
        <v>-2.0094580070175345E-2</v>
      </c>
      <c r="Q124" s="14">
        <v>42298</v>
      </c>
      <c r="R124" s="13">
        <v>49.698265999999997</v>
      </c>
      <c r="S124" s="13">
        <f t="shared" si="23"/>
        <v>-1.9756849007524443E-2</v>
      </c>
      <c r="BQ124" s="14">
        <v>42298</v>
      </c>
      <c r="BR124" s="13">
        <v>30.469999000000001</v>
      </c>
      <c r="BS124" s="13">
        <f t="shared" si="36"/>
        <v>-1.7096806451612857E-2</v>
      </c>
    </row>
    <row r="125" spans="1:71">
      <c r="A125" s="14">
        <v>42297</v>
      </c>
      <c r="B125" s="13">
        <v>32.565846000000001</v>
      </c>
      <c r="C125" s="13">
        <f t="shared" si="19"/>
        <v>-2.6467148985130598E-2</v>
      </c>
      <c r="Q125" s="14">
        <v>42297</v>
      </c>
      <c r="R125" s="13">
        <v>50.699936999999998</v>
      </c>
      <c r="S125" s="13">
        <f t="shared" si="23"/>
        <v>-8.6628892960741548E-3</v>
      </c>
      <c r="BQ125" s="14">
        <v>42297</v>
      </c>
      <c r="BR125" s="13">
        <v>31</v>
      </c>
      <c r="BS125" s="13">
        <f t="shared" si="36"/>
        <v>7.1474656547282564E-3</v>
      </c>
    </row>
    <row r="126" spans="1:71">
      <c r="A126" s="14">
        <v>42296</v>
      </c>
      <c r="B126" s="13">
        <v>33.451203999999997</v>
      </c>
      <c r="C126" s="13">
        <f t="shared" si="19"/>
        <v>-3.0945082780963043E-2</v>
      </c>
      <c r="Q126" s="14">
        <v>42296</v>
      </c>
      <c r="R126" s="13">
        <v>51.142983000000001</v>
      </c>
      <c r="S126" s="13">
        <f t="shared" si="23"/>
        <v>3.2117577249567339E-3</v>
      </c>
      <c r="BQ126" s="14">
        <v>42296</v>
      </c>
      <c r="BR126" s="13">
        <v>30.780000999999999</v>
      </c>
      <c r="BS126" s="13">
        <f t="shared" si="36"/>
        <v>1.8867991356106922E-2</v>
      </c>
    </row>
    <row r="127" spans="1:71">
      <c r="A127" s="14">
        <v>42293</v>
      </c>
      <c r="B127" s="13">
        <v>34.519410000000001</v>
      </c>
      <c r="C127" s="13">
        <f t="shared" si="19"/>
        <v>2.1937331434447396E-2</v>
      </c>
      <c r="Q127" s="14">
        <v>42293</v>
      </c>
      <c r="R127" s="13">
        <v>50.97925</v>
      </c>
      <c r="S127" s="13">
        <f t="shared" si="23"/>
        <v>7.6147185146947152E-3</v>
      </c>
      <c r="BQ127" s="14">
        <v>42293</v>
      </c>
      <c r="BR127" s="13">
        <v>30.209999</v>
      </c>
      <c r="BS127" s="13">
        <f t="shared" si="36"/>
        <v>1.3418316451469809E-2</v>
      </c>
    </row>
    <row r="128" spans="1:71">
      <c r="A128" s="14">
        <v>42292</v>
      </c>
      <c r="B128" s="13">
        <v>33.778402</v>
      </c>
      <c r="C128" s="13">
        <f t="shared" si="19"/>
        <v>1.7122438632881166E-3</v>
      </c>
      <c r="Q128" s="14">
        <v>42292</v>
      </c>
      <c r="R128" s="13">
        <v>50.593991000000003</v>
      </c>
      <c r="S128" s="13">
        <f t="shared" si="23"/>
        <v>5.7140203703359997E-4</v>
      </c>
      <c r="BQ128" s="14">
        <v>42292</v>
      </c>
      <c r="BR128" s="13">
        <v>29.809999000000001</v>
      </c>
      <c r="BS128" s="13">
        <f t="shared" si="36"/>
        <v>2.54557619539044E-2</v>
      </c>
    </row>
    <row r="129" spans="1:71">
      <c r="A129" s="14">
        <v>42291</v>
      </c>
      <c r="B129" s="13">
        <v>33.720663999999999</v>
      </c>
      <c r="C129" s="13">
        <f t="shared" si="19"/>
        <v>2.546100817557918E-2</v>
      </c>
      <c r="Q129" s="14">
        <v>42291</v>
      </c>
      <c r="R129" s="13">
        <v>50.565097999999999</v>
      </c>
      <c r="S129" s="13">
        <f t="shared" si="23"/>
        <v>2.2196261989253372E-2</v>
      </c>
      <c r="BQ129" s="14">
        <v>42291</v>
      </c>
      <c r="BR129" s="13">
        <v>29.07</v>
      </c>
      <c r="BS129" s="13">
        <f t="shared" si="36"/>
        <v>-1.6576421399743652E-2</v>
      </c>
    </row>
    <row r="130" spans="1:71">
      <c r="A130" s="14">
        <v>42290</v>
      </c>
      <c r="B130" s="13">
        <v>32.883419000000004</v>
      </c>
      <c r="C130" s="13">
        <f t="shared" si="19"/>
        <v>-1.7821285178047767E-2</v>
      </c>
      <c r="Q130" s="14">
        <v>42290</v>
      </c>
      <c r="R130" s="13">
        <v>49.467112999999998</v>
      </c>
      <c r="S130" s="13">
        <f t="shared" si="23"/>
        <v>-1.2877167234732872E-2</v>
      </c>
      <c r="BQ130" s="14">
        <v>42290</v>
      </c>
      <c r="BR130" s="13">
        <v>29.559999000000001</v>
      </c>
      <c r="BS130" s="13">
        <f t="shared" si="36"/>
        <v>-5.0488052860586967E-3</v>
      </c>
    </row>
    <row r="131" spans="1:71">
      <c r="A131" s="14">
        <v>42289</v>
      </c>
      <c r="B131" s="13">
        <v>33.480077000000001</v>
      </c>
      <c r="C131" s="13">
        <f t="shared" si="19"/>
        <v>8.9907560023661966E-3</v>
      </c>
      <c r="Q131" s="14">
        <v>42289</v>
      </c>
      <c r="R131" s="13">
        <v>50.112419000000003</v>
      </c>
      <c r="S131" s="13">
        <f t="shared" si="23"/>
        <v>-3.4335603225629653E-2</v>
      </c>
      <c r="BQ131" s="14">
        <v>42289</v>
      </c>
      <c r="BR131" s="13">
        <v>29.709999</v>
      </c>
      <c r="BS131" s="13">
        <f t="shared" si="36"/>
        <v>-3.6888329979879431E-3</v>
      </c>
    </row>
    <row r="132" spans="1:71">
      <c r="A132" s="14">
        <v>42286</v>
      </c>
      <c r="B132" s="13">
        <v>33.181747999999999</v>
      </c>
      <c r="C132" s="13">
        <f t="shared" si="19"/>
        <v>8.7770532882270064E-3</v>
      </c>
      <c r="Q132" s="14">
        <v>42286</v>
      </c>
      <c r="R132" s="13">
        <v>51.894238999999999</v>
      </c>
      <c r="S132" s="13">
        <f t="shared" si="23"/>
        <v>7.4296540369558472E-4</v>
      </c>
      <c r="BQ132" s="14">
        <v>42286</v>
      </c>
      <c r="BR132" s="13">
        <v>29.82</v>
      </c>
      <c r="BS132" s="13">
        <f t="shared" si="36"/>
        <v>1.6013628620102176E-2</v>
      </c>
    </row>
    <row r="133" spans="1:71">
      <c r="A133" s="14">
        <v>42285</v>
      </c>
      <c r="B133" s="13">
        <v>32.893044000000003</v>
      </c>
      <c r="C133" s="13">
        <f t="shared" si="19"/>
        <v>8.2595452100487927E-3</v>
      </c>
      <c r="Q133" s="14">
        <v>42285</v>
      </c>
      <c r="R133" s="13">
        <v>51.855711999999997</v>
      </c>
      <c r="S133" s="13">
        <f t="shared" si="23"/>
        <v>2.5523810910047042E-2</v>
      </c>
      <c r="BQ133" s="14">
        <v>42285</v>
      </c>
      <c r="BR133" s="13">
        <v>29.35</v>
      </c>
      <c r="BS133" s="13">
        <f t="shared" si="36"/>
        <v>-7.104161268746992E-3</v>
      </c>
    </row>
    <row r="134" spans="1:71">
      <c r="A134" s="14">
        <v>42284</v>
      </c>
      <c r="B134" s="13">
        <v>32.623587999999998</v>
      </c>
      <c r="C134" s="13">
        <f t="shared" si="19"/>
        <v>2.4478737574026646E-2</v>
      </c>
      <c r="Q134" s="14">
        <v>42284</v>
      </c>
      <c r="R134" s="13">
        <v>50.565097999999999</v>
      </c>
      <c r="S134" s="13">
        <f t="shared" si="23"/>
        <v>4.2081333253761368E-3</v>
      </c>
      <c r="BQ134" s="14">
        <v>42284</v>
      </c>
      <c r="BR134" s="13">
        <v>29.559999000000001</v>
      </c>
      <c r="BS134" s="13">
        <f t="shared" si="36"/>
        <v>2.2129979253112015E-2</v>
      </c>
    </row>
    <row r="135" spans="1:71">
      <c r="A135" s="14">
        <v>42283</v>
      </c>
      <c r="B135" s="13">
        <v>31.844085</v>
      </c>
      <c r="C135" s="13">
        <f t="shared" si="19"/>
        <v>1.5030727675065289E-2</v>
      </c>
      <c r="Q135" s="14">
        <v>42283</v>
      </c>
      <c r="R135" s="13">
        <v>50.353205000000003</v>
      </c>
      <c r="S135" s="13">
        <f t="shared" si="23"/>
        <v>4.4188224125415307E-3</v>
      </c>
      <c r="BQ135" s="14">
        <v>42283</v>
      </c>
      <c r="BR135" s="13">
        <v>28.92</v>
      </c>
      <c r="BS135" s="13">
        <f t="shared" si="36"/>
        <v>-2.6917867662108592E-2</v>
      </c>
    </row>
    <row r="136" spans="1:71">
      <c r="A136" s="14">
        <v>42282</v>
      </c>
      <c r="B136" s="13">
        <v>31.372533000000001</v>
      </c>
      <c r="C136" s="13">
        <f t="shared" si="19"/>
        <v>1.0852658677440388E-2</v>
      </c>
      <c r="Q136" s="14">
        <v>42282</v>
      </c>
      <c r="R136" s="13">
        <v>50.131681999999998</v>
      </c>
      <c r="S136" s="13">
        <f t="shared" si="23"/>
        <v>4.3713667210289985E-2</v>
      </c>
      <c r="BQ136" s="14">
        <v>42282</v>
      </c>
      <c r="BR136" s="13">
        <v>29.719999000000001</v>
      </c>
      <c r="BS136" s="13">
        <f t="shared" si="36"/>
        <v>7.4575932203390302E-3</v>
      </c>
    </row>
    <row r="137" spans="1:71">
      <c r="A137" s="14">
        <v>42279</v>
      </c>
      <c r="B137" s="13">
        <v>31.035713000000001</v>
      </c>
      <c r="C137" s="13" t="e">
        <f t="shared" ref="C137" si="38">(B137-B138)/B138</f>
        <v>#DIV/0!</v>
      </c>
      <c r="Q137" s="14">
        <v>42279</v>
      </c>
      <c r="R137" s="13">
        <v>48.032026000000002</v>
      </c>
      <c r="S137" s="13">
        <f t="shared" ref="S137:S200" si="39">(R137-R138)/R138</f>
        <v>3.63674099133608E-2</v>
      </c>
      <c r="BQ137" s="14">
        <v>42279</v>
      </c>
      <c r="BR137" s="13">
        <v>29.5</v>
      </c>
      <c r="BS137" s="13">
        <f t="shared" ref="BS137:BS200" si="40">(BR137-BR138)/BR138</f>
        <v>2.0761245674740535E-2</v>
      </c>
    </row>
    <row r="138" spans="1:71">
      <c r="Q138" s="14">
        <v>42278</v>
      </c>
      <c r="R138" s="13">
        <v>46.346522999999998</v>
      </c>
      <c r="S138" s="13">
        <f t="shared" si="39"/>
        <v>1.0711995670033454E-2</v>
      </c>
      <c r="BQ138" s="14">
        <v>42278</v>
      </c>
      <c r="BR138" s="13">
        <v>28.9</v>
      </c>
      <c r="BS138" s="13">
        <f t="shared" si="40"/>
        <v>-6.872852233677073E-3</v>
      </c>
    </row>
    <row r="139" spans="1:71">
      <c r="Q139" s="14">
        <v>42277</v>
      </c>
      <c r="R139" s="13">
        <v>45.855321000000004</v>
      </c>
      <c r="S139" s="13">
        <f t="shared" si="39"/>
        <v>7.3264217052739639E-2</v>
      </c>
      <c r="BQ139" s="14">
        <v>42277</v>
      </c>
      <c r="BR139" s="13">
        <v>29.1</v>
      </c>
      <c r="BS139" s="13">
        <f t="shared" si="40"/>
        <v>2.176966292134835E-2</v>
      </c>
    </row>
    <row r="140" spans="1:71">
      <c r="Q140" s="14">
        <v>42276</v>
      </c>
      <c r="R140" s="13">
        <v>42.725099999999998</v>
      </c>
      <c r="S140" s="13">
        <f t="shared" si="39"/>
        <v>-3.5652166317414469E-2</v>
      </c>
      <c r="BQ140" s="14">
        <v>42276</v>
      </c>
      <c r="BR140" s="13">
        <v>28.48</v>
      </c>
      <c r="BS140" s="13">
        <f t="shared" si="40"/>
        <v>-3.2279986408426754E-2</v>
      </c>
    </row>
    <row r="141" spans="1:71">
      <c r="Q141" s="14">
        <v>42275</v>
      </c>
      <c r="R141" s="13">
        <v>44.304656999999999</v>
      </c>
      <c r="S141" s="13">
        <f t="shared" si="39"/>
        <v>-8.5487072158982894E-2</v>
      </c>
      <c r="BQ141" s="14">
        <v>42275</v>
      </c>
      <c r="BR141" s="13">
        <v>29.43</v>
      </c>
      <c r="BS141" s="13">
        <f t="shared" si="40"/>
        <v>-3.8863519305567584E-2</v>
      </c>
    </row>
    <row r="142" spans="1:71">
      <c r="Q142" s="14">
        <v>42272</v>
      </c>
      <c r="R142" s="13">
        <v>48.446179000000001</v>
      </c>
      <c r="S142" s="13">
        <f t="shared" si="39"/>
        <v>9.9502000309027792E-4</v>
      </c>
      <c r="BQ142" s="14">
        <v>42272</v>
      </c>
      <c r="BR142" s="13">
        <v>30.620000999999998</v>
      </c>
      <c r="BS142" s="13">
        <f t="shared" si="40"/>
        <v>-1.5750562013803919E-2</v>
      </c>
    </row>
    <row r="143" spans="1:71">
      <c r="Q143" s="14">
        <v>42271</v>
      </c>
      <c r="R143" s="13">
        <v>48.398021999999997</v>
      </c>
      <c r="S143" s="13">
        <f t="shared" si="39"/>
        <v>-1.3157855298030667E-2</v>
      </c>
      <c r="BQ143" s="14">
        <v>42271</v>
      </c>
      <c r="BR143" s="13">
        <v>31.110001</v>
      </c>
      <c r="BS143" s="13">
        <f t="shared" si="40"/>
        <v>-1.550629746835446E-2</v>
      </c>
    </row>
    <row r="144" spans="1:71">
      <c r="Q144" s="14">
        <v>42270</v>
      </c>
      <c r="R144" s="13">
        <v>49.043326999999998</v>
      </c>
      <c r="S144" s="13">
        <f t="shared" si="39"/>
        <v>-1.963805229448402E-2</v>
      </c>
      <c r="BQ144" s="14">
        <v>42270</v>
      </c>
      <c r="BR144" s="13">
        <v>31.6</v>
      </c>
      <c r="BS144" s="13">
        <f t="shared" si="40"/>
        <v>6.3694267515924472E-3</v>
      </c>
    </row>
    <row r="145" spans="17:71">
      <c r="Q145" s="14">
        <v>42269</v>
      </c>
      <c r="R145" s="13">
        <v>50.025734999999997</v>
      </c>
      <c r="S145" s="13">
        <f t="shared" si="39"/>
        <v>-5.7730920886603701E-4</v>
      </c>
      <c r="BQ145" s="14">
        <v>42269</v>
      </c>
      <c r="BR145" s="13">
        <v>31.4</v>
      </c>
      <c r="BS145" s="13">
        <f t="shared" si="40"/>
        <v>-3.4909552523009514E-3</v>
      </c>
    </row>
    <row r="146" spans="17:71">
      <c r="Q146" s="14">
        <v>42268</v>
      </c>
      <c r="R146" s="13">
        <v>50.054631999999998</v>
      </c>
      <c r="S146" s="13">
        <f t="shared" si="39"/>
        <v>1.4840892539409857E-2</v>
      </c>
      <c r="BQ146" s="14">
        <v>42268</v>
      </c>
      <c r="BR146" s="13">
        <v>31.51</v>
      </c>
      <c r="BS146" s="13">
        <f t="shared" si="40"/>
        <v>6.3512226103534862E-4</v>
      </c>
    </row>
    <row r="147" spans="17:71">
      <c r="Q147" s="14">
        <v>42265</v>
      </c>
      <c r="R147" s="13">
        <v>49.32264</v>
      </c>
      <c r="S147" s="13">
        <f t="shared" si="39"/>
        <v>-4.3697486518979395E-2</v>
      </c>
      <c r="BQ147" s="14">
        <v>42265</v>
      </c>
      <c r="BR147" s="13">
        <v>31.49</v>
      </c>
      <c r="BS147" s="13">
        <f t="shared" si="40"/>
        <v>-9.4369610117345307E-3</v>
      </c>
    </row>
    <row r="148" spans="17:71">
      <c r="Q148" s="14">
        <v>42264</v>
      </c>
      <c r="R148" s="13">
        <v>51.576399000000002</v>
      </c>
      <c r="S148" s="13">
        <f t="shared" si="39"/>
        <v>-1.1992656665794011E-2</v>
      </c>
      <c r="BQ148" s="14">
        <v>42264</v>
      </c>
      <c r="BR148" s="13">
        <v>31.790001</v>
      </c>
      <c r="BS148" s="13">
        <f t="shared" si="40"/>
        <v>2.0218260590500643E-2</v>
      </c>
    </row>
    <row r="149" spans="17:71">
      <c r="Q149" s="14">
        <v>42263</v>
      </c>
      <c r="R149" s="13">
        <v>52.202444999999997</v>
      </c>
      <c r="S149" s="13">
        <f t="shared" si="39"/>
        <v>7.0605916697726642E-3</v>
      </c>
      <c r="BQ149" s="14">
        <v>42263</v>
      </c>
      <c r="BR149" s="13">
        <v>31.16</v>
      </c>
      <c r="BS149" s="13">
        <f t="shared" si="40"/>
        <v>3.5427054281064697E-3</v>
      </c>
    </row>
    <row r="150" spans="17:71">
      <c r="Q150" s="14">
        <v>42262</v>
      </c>
      <c r="R150" s="13">
        <v>51.836449000000002</v>
      </c>
      <c r="S150" s="13">
        <f t="shared" si="39"/>
        <v>3.7176855516176196E-4</v>
      </c>
      <c r="BQ150" s="14">
        <v>42262</v>
      </c>
      <c r="BR150" s="13">
        <v>31.049999</v>
      </c>
      <c r="BS150" s="13">
        <f t="shared" si="40"/>
        <v>9.0997400064998409E-3</v>
      </c>
    </row>
    <row r="151" spans="17:71">
      <c r="Q151" s="14">
        <v>42261</v>
      </c>
      <c r="R151" s="13">
        <v>51.817185000000002</v>
      </c>
      <c r="S151" s="13">
        <f t="shared" si="39"/>
        <v>5.2837579866701435E-2</v>
      </c>
      <c r="BQ151" s="14">
        <v>42261</v>
      </c>
      <c r="BR151" s="13">
        <v>30.77</v>
      </c>
      <c r="BS151" s="13">
        <f t="shared" si="40"/>
        <v>1.9537936162094876E-3</v>
      </c>
    </row>
    <row r="152" spans="17:71">
      <c r="Q152" s="14">
        <v>42258</v>
      </c>
      <c r="R152" s="13">
        <v>49.216693999999997</v>
      </c>
      <c r="S152" s="13">
        <f t="shared" si="39"/>
        <v>-2.6852027755838913E-2</v>
      </c>
      <c r="BQ152" s="14">
        <v>42258</v>
      </c>
      <c r="BR152" s="13">
        <v>30.709999</v>
      </c>
      <c r="BS152" s="13">
        <f t="shared" si="40"/>
        <v>1.9575530179445758E-3</v>
      </c>
    </row>
    <row r="153" spans="17:71">
      <c r="Q153" s="14">
        <v>42257</v>
      </c>
      <c r="R153" s="13">
        <v>50.574728</v>
      </c>
      <c r="S153" s="13">
        <f t="shared" si="39"/>
        <v>5.5533885810433543E-3</v>
      </c>
      <c r="BQ153" s="14">
        <v>42257</v>
      </c>
      <c r="BR153" s="13">
        <v>30.65</v>
      </c>
      <c r="BS153" s="13">
        <f t="shared" si="40"/>
        <v>1.306729784164271E-3</v>
      </c>
    </row>
    <row r="154" spans="17:71">
      <c r="Q154" s="14">
        <v>42256</v>
      </c>
      <c r="R154" s="13">
        <v>50.295417999999998</v>
      </c>
      <c r="S154" s="13">
        <f t="shared" si="39"/>
        <v>-2.3377596481850758E-2</v>
      </c>
      <c r="BQ154" s="14">
        <v>42256</v>
      </c>
      <c r="BR154" s="13">
        <v>30.610001</v>
      </c>
      <c r="BS154" s="13">
        <f t="shared" si="40"/>
        <v>6.9079276315790099E-3</v>
      </c>
    </row>
    <row r="155" spans="17:71">
      <c r="Q155" s="14">
        <v>42255</v>
      </c>
      <c r="R155" s="13">
        <v>51.499349000000002</v>
      </c>
      <c r="S155" s="13">
        <f t="shared" si="39"/>
        <v>-1.1279599303225533E-2</v>
      </c>
      <c r="BQ155" s="14">
        <v>42255</v>
      </c>
      <c r="BR155" s="13">
        <v>30.4</v>
      </c>
      <c r="BS155" s="13">
        <f t="shared" si="40"/>
        <v>2.5987209786945891E-2</v>
      </c>
    </row>
    <row r="156" spans="17:71">
      <c r="Q156" s="14">
        <v>42251</v>
      </c>
      <c r="R156" s="13">
        <v>52.086868000000003</v>
      </c>
      <c r="S156" s="13">
        <f t="shared" si="39"/>
        <v>1.85256736647077E-3</v>
      </c>
      <c r="BQ156" s="14">
        <v>42251</v>
      </c>
      <c r="BR156" s="13">
        <v>29.629999000000002</v>
      </c>
      <c r="BS156" s="13">
        <f t="shared" si="40"/>
        <v>-9.6925467914438564E-3</v>
      </c>
    </row>
    <row r="157" spans="17:71">
      <c r="Q157" s="14">
        <v>42250</v>
      </c>
      <c r="R157" s="13">
        <v>51.990552000000001</v>
      </c>
      <c r="S157" s="13">
        <f t="shared" si="39"/>
        <v>-3.6914001083988464E-3</v>
      </c>
      <c r="BQ157" s="14">
        <v>42250</v>
      </c>
      <c r="BR157" s="13">
        <v>29.92</v>
      </c>
      <c r="BS157" s="13">
        <f t="shared" si="40"/>
        <v>9.7874117376784298E-3</v>
      </c>
    </row>
    <row r="158" spans="17:71">
      <c r="Q158" s="14">
        <v>42249</v>
      </c>
      <c r="R158" s="13">
        <v>52.183180999999998</v>
      </c>
      <c r="S158" s="13">
        <f t="shared" si="39"/>
        <v>3.3772177672377376E-2</v>
      </c>
      <c r="BQ158" s="14">
        <v>42249</v>
      </c>
      <c r="BR158" s="13">
        <v>29.629999000000002</v>
      </c>
      <c r="BS158" s="13">
        <f t="shared" si="40"/>
        <v>7.823095238095339E-3</v>
      </c>
    </row>
    <row r="159" spans="17:71">
      <c r="Q159" s="14">
        <v>42248</v>
      </c>
      <c r="R159" s="13">
        <v>50.478414999999998</v>
      </c>
      <c r="S159" s="13">
        <f t="shared" si="39"/>
        <v>-2.9084842184403097E-2</v>
      </c>
      <c r="BQ159" s="14">
        <v>42248</v>
      </c>
      <c r="BR159" s="13">
        <v>29.4</v>
      </c>
      <c r="BS159" s="13">
        <f t="shared" si="40"/>
        <v>-1.573488397271898E-2</v>
      </c>
    </row>
    <row r="160" spans="17:71">
      <c r="Q160" s="14">
        <v>42247</v>
      </c>
      <c r="R160" s="13">
        <v>51.990552000000001</v>
      </c>
      <c r="S160" s="13">
        <f t="shared" si="39"/>
        <v>-1.3883852038702802E-2</v>
      </c>
      <c r="BQ160" s="14">
        <v>42247</v>
      </c>
      <c r="BR160" s="13">
        <v>29.870000999999998</v>
      </c>
      <c r="BS160" s="13">
        <f t="shared" si="40"/>
        <v>-1.1254485642319994E-2</v>
      </c>
    </row>
    <row r="161" spans="17:71">
      <c r="Q161" s="14">
        <v>42244</v>
      </c>
      <c r="R161" s="13">
        <v>52.722543999999999</v>
      </c>
      <c r="S161" s="13">
        <f t="shared" si="39"/>
        <v>7.9175251251754029E-3</v>
      </c>
      <c r="BQ161" s="14">
        <v>42244</v>
      </c>
      <c r="BR161" s="13">
        <v>30.209999</v>
      </c>
      <c r="BS161" s="13">
        <f t="shared" si="40"/>
        <v>1.3078437290409107E-2</v>
      </c>
    </row>
    <row r="162" spans="17:71">
      <c r="Q162" s="14">
        <v>42243</v>
      </c>
      <c r="R162" s="13">
        <v>52.308391</v>
      </c>
      <c r="S162" s="13">
        <f t="shared" si="39"/>
        <v>5.1500483672937643E-2</v>
      </c>
      <c r="BQ162" s="14">
        <v>42243</v>
      </c>
      <c r="BR162" s="13">
        <v>29.82</v>
      </c>
      <c r="BS162" s="13">
        <f t="shared" si="40"/>
        <v>1.2219993625933269E-2</v>
      </c>
    </row>
    <row r="163" spans="17:71">
      <c r="Q163" s="14">
        <v>42242</v>
      </c>
      <c r="R163" s="13">
        <v>49.746426</v>
      </c>
      <c r="S163" s="13">
        <f t="shared" si="39"/>
        <v>3.3000025167557422E-2</v>
      </c>
      <c r="BQ163" s="14">
        <v>42242</v>
      </c>
      <c r="BR163" s="13">
        <v>29.459999</v>
      </c>
      <c r="BS163" s="13">
        <f t="shared" si="40"/>
        <v>2.2206766134628714E-2</v>
      </c>
    </row>
    <row r="164" spans="17:71">
      <c r="Q164" s="14">
        <v>42241</v>
      </c>
      <c r="R164" s="13">
        <v>48.157235999999997</v>
      </c>
      <c r="S164" s="13">
        <f t="shared" si="39"/>
        <v>-1.9992996845593733E-4</v>
      </c>
      <c r="BQ164" s="14">
        <v>42241</v>
      </c>
      <c r="BR164" s="13">
        <v>28.82</v>
      </c>
      <c r="BS164" s="13">
        <f t="shared" si="40"/>
        <v>5.2319497732821263E-3</v>
      </c>
    </row>
    <row r="165" spans="17:71">
      <c r="Q165" s="14">
        <v>42240</v>
      </c>
      <c r="R165" s="13">
        <v>48.166865999999999</v>
      </c>
      <c r="S165" s="13">
        <f t="shared" si="39"/>
        <v>-7.9344648758790062E-2</v>
      </c>
      <c r="BQ165" s="14">
        <v>42240</v>
      </c>
      <c r="BR165" s="13">
        <v>28.67</v>
      </c>
      <c r="BS165" s="13">
        <f t="shared" si="40"/>
        <v>-1.8822690582569822E-2</v>
      </c>
    </row>
    <row r="166" spans="17:71">
      <c r="Q166" s="14">
        <v>42237</v>
      </c>
      <c r="R166" s="13">
        <v>52.318021000000002</v>
      </c>
      <c r="S166" s="13">
        <f t="shared" si="39"/>
        <v>1.1058121805853523E-3</v>
      </c>
      <c r="BQ166" s="14">
        <v>42237</v>
      </c>
      <c r="BR166" s="13">
        <v>29.219999000000001</v>
      </c>
      <c r="BS166" s="13">
        <f t="shared" si="40"/>
        <v>-2.6648934043970625E-2</v>
      </c>
    </row>
    <row r="167" spans="17:71">
      <c r="Q167" s="14">
        <v>42236</v>
      </c>
      <c r="R167" s="13">
        <v>52.260230999999997</v>
      </c>
      <c r="S167" s="13">
        <f t="shared" si="39"/>
        <v>-4.7689372580813254E-3</v>
      </c>
      <c r="BQ167" s="14">
        <v>42236</v>
      </c>
      <c r="BR167" s="13">
        <v>30.02</v>
      </c>
      <c r="BS167" s="13">
        <f t="shared" si="40"/>
        <v>-3.0987734021949671E-2</v>
      </c>
    </row>
    <row r="168" spans="17:71">
      <c r="Q168" s="14">
        <v>42235</v>
      </c>
      <c r="R168" s="13">
        <v>52.510651000000003</v>
      </c>
      <c r="S168" s="13">
        <f t="shared" si="39"/>
        <v>-3.418954222880758E-2</v>
      </c>
      <c r="BQ168" s="14">
        <v>42235</v>
      </c>
      <c r="BR168" s="13">
        <v>30.98</v>
      </c>
      <c r="BS168" s="13">
        <f t="shared" si="40"/>
        <v>-6.0956047481553182E-3</v>
      </c>
    </row>
    <row r="169" spans="17:71">
      <c r="Q169" s="14">
        <v>42234</v>
      </c>
      <c r="R169" s="13">
        <v>54.369520000000001</v>
      </c>
      <c r="S169" s="13">
        <f t="shared" si="39"/>
        <v>-1.534975884005765E-2</v>
      </c>
      <c r="BQ169" s="14">
        <v>42234</v>
      </c>
      <c r="BR169" s="13">
        <v>31.17</v>
      </c>
      <c r="BS169" s="13">
        <f t="shared" si="40"/>
        <v>2.5731746542297152E-3</v>
      </c>
    </row>
    <row r="170" spans="17:71">
      <c r="Q170" s="14">
        <v>42233</v>
      </c>
      <c r="R170" s="13">
        <v>55.217089000000001</v>
      </c>
      <c r="S170" s="13">
        <f t="shared" si="39"/>
        <v>-4.1687886906998832E-3</v>
      </c>
      <c r="BQ170" s="14">
        <v>42233</v>
      </c>
      <c r="BR170" s="13">
        <v>31.09</v>
      </c>
      <c r="BS170" s="13">
        <f t="shared" si="40"/>
        <v>4.1989988436369145E-3</v>
      </c>
    </row>
    <row r="171" spans="17:71">
      <c r="Q171" s="14">
        <v>42230</v>
      </c>
      <c r="R171" s="13">
        <v>55.448241000000003</v>
      </c>
      <c r="S171" s="13">
        <f t="shared" si="39"/>
        <v>9.4687164186256622E-3</v>
      </c>
      <c r="BQ171" s="14">
        <v>42230</v>
      </c>
      <c r="BR171" s="13">
        <v>30.959999</v>
      </c>
      <c r="BS171" s="13">
        <f t="shared" si="40"/>
        <v>-6.4561007101357655E-4</v>
      </c>
    </row>
    <row r="172" spans="17:71">
      <c r="Q172" s="14">
        <v>42229</v>
      </c>
      <c r="R172" s="13">
        <v>54.928142000000001</v>
      </c>
      <c r="S172" s="13">
        <f t="shared" si="39"/>
        <v>-8.173930827063693E-3</v>
      </c>
      <c r="BQ172" s="14">
        <v>42229</v>
      </c>
      <c r="BR172" s="13">
        <v>30.98</v>
      </c>
      <c r="BS172" s="13">
        <f t="shared" si="40"/>
        <v>-3.8585209003215754E-3</v>
      </c>
    </row>
    <row r="173" spans="17:71">
      <c r="Q173" s="14">
        <v>42228</v>
      </c>
      <c r="R173" s="13">
        <v>55.380820999999997</v>
      </c>
      <c r="S173" s="13">
        <f t="shared" si="39"/>
        <v>5.7374004194417128E-2</v>
      </c>
      <c r="BQ173" s="14">
        <v>42228</v>
      </c>
      <c r="BR173" s="13">
        <v>31.1</v>
      </c>
      <c r="BS173" s="13">
        <f t="shared" si="40"/>
        <v>1.5013087957346275E-2</v>
      </c>
    </row>
    <row r="174" spans="17:71">
      <c r="Q174" s="14">
        <v>42227</v>
      </c>
      <c r="R174" s="13">
        <v>52.375810999999999</v>
      </c>
      <c r="S174" s="13">
        <f t="shared" si="39"/>
        <v>2.4491330570741113E-2</v>
      </c>
      <c r="BQ174" s="14">
        <v>42227</v>
      </c>
      <c r="BR174" s="13">
        <v>30.639999</v>
      </c>
      <c r="BS174" s="13">
        <f t="shared" si="40"/>
        <v>-3.2531229668184419E-3</v>
      </c>
    </row>
    <row r="175" spans="17:71">
      <c r="Q175" s="14">
        <v>42226</v>
      </c>
      <c r="R175" s="13">
        <v>51.123722999999998</v>
      </c>
      <c r="S175" s="13">
        <f t="shared" si="39"/>
        <v>5.75812503340902E-2</v>
      </c>
      <c r="BQ175" s="14">
        <v>42226</v>
      </c>
      <c r="BR175" s="13">
        <v>30.74</v>
      </c>
      <c r="BS175" s="13">
        <f t="shared" si="40"/>
        <v>6.2193455390947396E-3</v>
      </c>
    </row>
    <row r="176" spans="17:71">
      <c r="Q176" s="14">
        <v>42223</v>
      </c>
      <c r="R176" s="13">
        <v>48.340232</v>
      </c>
      <c r="S176" s="13">
        <f t="shared" si="39"/>
        <v>-7.9067441740763196E-3</v>
      </c>
      <c r="BQ176" s="14">
        <v>42223</v>
      </c>
      <c r="BR176" s="13">
        <v>30.549999</v>
      </c>
      <c r="BS176" s="13">
        <f t="shared" si="40"/>
        <v>-1.451616129032259E-2</v>
      </c>
    </row>
    <row r="177" spans="17:71">
      <c r="Q177" s="14">
        <v>42222</v>
      </c>
      <c r="R177" s="13">
        <v>48.725492000000003</v>
      </c>
      <c r="S177" s="13">
        <f t="shared" si="39"/>
        <v>-2.1696268702960557E-3</v>
      </c>
      <c r="BQ177" s="14">
        <v>42222</v>
      </c>
      <c r="BR177" s="13">
        <v>31</v>
      </c>
      <c r="BS177" s="13">
        <f t="shared" si="40"/>
        <v>-3.4267852602358401E-2</v>
      </c>
    </row>
    <row r="178" spans="17:71">
      <c r="Q178" s="14">
        <v>42221</v>
      </c>
      <c r="R178" s="13">
        <v>48.831437999999999</v>
      </c>
      <c r="S178" s="13">
        <f t="shared" si="39"/>
        <v>-4.5557186836559217E-2</v>
      </c>
      <c r="BQ178" s="14">
        <v>42221</v>
      </c>
      <c r="BR178" s="13">
        <v>32.099997999999999</v>
      </c>
      <c r="BS178" s="13">
        <f t="shared" si="40"/>
        <v>2.4983760149905132E-3</v>
      </c>
    </row>
    <row r="179" spans="17:71">
      <c r="Q179" s="14">
        <v>42220</v>
      </c>
      <c r="R179" s="13">
        <v>51.162246000000003</v>
      </c>
      <c r="S179" s="13">
        <f t="shared" si="39"/>
        <v>-1.3739360838246109E-2</v>
      </c>
      <c r="BQ179" s="14">
        <v>42220</v>
      </c>
      <c r="BR179" s="13">
        <v>32.020000000000003</v>
      </c>
      <c r="BS179" s="13">
        <f t="shared" si="40"/>
        <v>-1.5980362139509263E-2</v>
      </c>
    </row>
    <row r="180" spans="17:71">
      <c r="Q180" s="14">
        <v>42219</v>
      </c>
      <c r="R180" s="13">
        <v>51.874974999999999</v>
      </c>
      <c r="S180" s="13">
        <f t="shared" si="39"/>
        <v>-6.0034889347344474E-2</v>
      </c>
      <c r="BQ180" s="14">
        <v>42219</v>
      </c>
      <c r="BR180" s="13">
        <v>32.540000999999997</v>
      </c>
      <c r="BS180" s="13">
        <f t="shared" si="40"/>
        <v>-1.8401235692233262E-2</v>
      </c>
    </row>
    <row r="181" spans="17:71">
      <c r="Q181" s="14">
        <v>42216</v>
      </c>
      <c r="R181" s="13">
        <v>55.188192000000001</v>
      </c>
      <c r="S181" s="13">
        <f t="shared" si="39"/>
        <v>3.0390187511205789E-2</v>
      </c>
      <c r="BQ181" s="14">
        <v>42216</v>
      </c>
      <c r="BR181" s="13">
        <v>33.150002000000001</v>
      </c>
      <c r="BS181" s="13">
        <f t="shared" si="40"/>
        <v>4.6731986106725569E-2</v>
      </c>
    </row>
    <row r="182" spans="17:71">
      <c r="Q182" s="14">
        <v>42215</v>
      </c>
      <c r="R182" s="13">
        <v>53.560479000000001</v>
      </c>
      <c r="S182" s="13">
        <f t="shared" si="39"/>
        <v>-2.1475604879694576E-2</v>
      </c>
      <c r="BQ182" s="14">
        <v>42215</v>
      </c>
      <c r="BR182" s="13">
        <v>31.67</v>
      </c>
      <c r="BS182" s="13">
        <f t="shared" si="40"/>
        <v>1.3764404609475138E-2</v>
      </c>
    </row>
    <row r="183" spans="17:71">
      <c r="Q183" s="14">
        <v>42214</v>
      </c>
      <c r="R183" s="13">
        <v>54.735967000000002</v>
      </c>
      <c r="S183" s="13">
        <f t="shared" si="39"/>
        <v>3.5138095497182491E-2</v>
      </c>
      <c r="BQ183" s="14">
        <v>42214</v>
      </c>
      <c r="BR183" s="13">
        <v>31.24</v>
      </c>
      <c r="BS183" s="13">
        <f t="shared" si="40"/>
        <v>9.3699189218119285E-3</v>
      </c>
    </row>
    <row r="184" spans="17:71">
      <c r="Q184" s="14">
        <v>42213</v>
      </c>
      <c r="R184" s="13">
        <v>52.877937000000003</v>
      </c>
      <c r="S184" s="13">
        <f t="shared" si="39"/>
        <v>1.9759478871836564E-3</v>
      </c>
      <c r="BQ184" s="14">
        <v>42213</v>
      </c>
      <c r="BR184" s="13">
        <v>30.950001</v>
      </c>
      <c r="BS184" s="13">
        <f t="shared" si="40"/>
        <v>0</v>
      </c>
    </row>
    <row r="185" spans="17:71">
      <c r="Q185" s="14">
        <v>42212</v>
      </c>
      <c r="R185" s="13">
        <v>52.773659000000002</v>
      </c>
      <c r="S185" s="13">
        <f t="shared" si="39"/>
        <v>1.7361044709734638E-2</v>
      </c>
      <c r="BQ185" s="14">
        <v>42212</v>
      </c>
      <c r="BR185" s="13">
        <v>30.950001</v>
      </c>
      <c r="BS185" s="13">
        <f t="shared" si="40"/>
        <v>-3.5414682402275972E-3</v>
      </c>
    </row>
    <row r="186" spans="17:71">
      <c r="Q186" s="14">
        <v>42209</v>
      </c>
      <c r="R186" s="13">
        <v>51.873088000000003</v>
      </c>
      <c r="S186" s="13">
        <f t="shared" si="39"/>
        <v>-5.4792223257547749E-4</v>
      </c>
      <c r="BQ186" s="14">
        <v>42209</v>
      </c>
      <c r="BR186" s="13">
        <v>31.059999000000001</v>
      </c>
      <c r="BS186" s="13">
        <f t="shared" si="40"/>
        <v>2.258760890609965E-3</v>
      </c>
    </row>
    <row r="187" spans="17:71">
      <c r="Q187" s="14">
        <v>42208</v>
      </c>
      <c r="R187" s="13">
        <v>51.901525999999997</v>
      </c>
      <c r="S187" s="13">
        <f t="shared" si="39"/>
        <v>0</v>
      </c>
      <c r="BQ187" s="14">
        <v>42208</v>
      </c>
      <c r="BR187" s="13">
        <v>30.99</v>
      </c>
      <c r="BS187" s="13">
        <f t="shared" si="40"/>
        <v>-4.1774098914714054E-3</v>
      </c>
    </row>
    <row r="188" spans="17:71">
      <c r="Q188" s="14">
        <v>42207</v>
      </c>
      <c r="R188" s="13">
        <v>51.901525999999997</v>
      </c>
      <c r="S188" s="13">
        <f t="shared" si="39"/>
        <v>-1.3513517109411332E-2</v>
      </c>
      <c r="BQ188" s="14">
        <v>42207</v>
      </c>
      <c r="BR188" s="13">
        <v>31.120000999999998</v>
      </c>
      <c r="BS188" s="13">
        <f t="shared" si="40"/>
        <v>2.5773195045966104E-3</v>
      </c>
    </row>
    <row r="189" spans="17:71">
      <c r="Q189" s="14">
        <v>42206</v>
      </c>
      <c r="R189" s="13">
        <v>52.612506000000003</v>
      </c>
      <c r="S189" s="13">
        <f t="shared" si="39"/>
        <v>1.5553500481501179E-2</v>
      </c>
      <c r="BQ189" s="14">
        <v>42206</v>
      </c>
      <c r="BR189" s="13">
        <v>31.040001</v>
      </c>
      <c r="BS189" s="13">
        <f t="shared" si="40"/>
        <v>-1.0519604382543637E-2</v>
      </c>
    </row>
    <row r="190" spans="17:71">
      <c r="Q190" s="14">
        <v>42205</v>
      </c>
      <c r="R190" s="13">
        <v>51.806730000000002</v>
      </c>
      <c r="S190" s="13">
        <f t="shared" si="39"/>
        <v>-4.7411489453732705E-2</v>
      </c>
      <c r="BQ190" s="14">
        <v>42205</v>
      </c>
      <c r="BR190" s="13">
        <v>31.370000999999998</v>
      </c>
      <c r="BS190" s="13">
        <f t="shared" si="40"/>
        <v>3.1979852894147391E-3</v>
      </c>
    </row>
    <row r="191" spans="17:71">
      <c r="Q191" s="14">
        <v>42202</v>
      </c>
      <c r="R191" s="13">
        <v>54.385213999999998</v>
      </c>
      <c r="S191" s="13">
        <f t="shared" si="39"/>
        <v>-3.2872565061537247E-2</v>
      </c>
      <c r="BQ191" s="14">
        <v>42202</v>
      </c>
      <c r="BR191" s="13">
        <v>31.27</v>
      </c>
      <c r="BS191" s="13">
        <f t="shared" si="40"/>
        <v>6.7611399472356174E-3</v>
      </c>
    </row>
    <row r="192" spans="17:71">
      <c r="Q192" s="14">
        <v>42201</v>
      </c>
      <c r="R192" s="13">
        <v>56.233761999999999</v>
      </c>
      <c r="S192" s="13">
        <f t="shared" si="39"/>
        <v>5.7646688511088567E-3</v>
      </c>
      <c r="BQ192" s="14">
        <v>42201</v>
      </c>
      <c r="BR192" s="13">
        <v>31.059999000000001</v>
      </c>
      <c r="BS192" s="13">
        <f t="shared" si="40"/>
        <v>2.5822788896062241E-3</v>
      </c>
    </row>
    <row r="193" spans="17:71">
      <c r="Q193" s="14">
        <v>42200</v>
      </c>
      <c r="R193" s="13">
        <v>55.911451</v>
      </c>
      <c r="S193" s="13">
        <f t="shared" si="39"/>
        <v>-3.9257206835939772E-2</v>
      </c>
      <c r="BQ193" s="14">
        <v>42200</v>
      </c>
      <c r="BR193" s="13">
        <v>30.98</v>
      </c>
      <c r="BS193" s="13">
        <f t="shared" si="40"/>
        <v>-8.9571337172105279E-3</v>
      </c>
    </row>
    <row r="194" spans="17:71">
      <c r="Q194" s="14">
        <v>42199</v>
      </c>
      <c r="R194" s="13">
        <v>58.196066000000002</v>
      </c>
      <c r="S194" s="13">
        <f t="shared" si="39"/>
        <v>1.0534966144095608E-2</v>
      </c>
      <c r="BQ194" s="14">
        <v>42199</v>
      </c>
      <c r="BR194" s="13">
        <v>31.26</v>
      </c>
      <c r="BS194" s="13">
        <f t="shared" si="40"/>
        <v>4.8215684724664939E-3</v>
      </c>
    </row>
    <row r="195" spans="17:71">
      <c r="Q195" s="14">
        <v>42198</v>
      </c>
      <c r="R195" s="13">
        <v>57.589364000000003</v>
      </c>
      <c r="S195" s="13">
        <f t="shared" si="39"/>
        <v>3.4687574593410863E-3</v>
      </c>
      <c r="BQ195" s="14">
        <v>42198</v>
      </c>
      <c r="BR195" s="13">
        <v>31.110001</v>
      </c>
      <c r="BS195" s="13">
        <f t="shared" si="40"/>
        <v>1.0065000326785751E-2</v>
      </c>
    </row>
    <row r="196" spans="17:71">
      <c r="Q196" s="14">
        <v>42195</v>
      </c>
      <c r="R196" s="13">
        <v>57.390290999999998</v>
      </c>
      <c r="S196" s="13">
        <f t="shared" si="39"/>
        <v>1.0515790598172786E-2</v>
      </c>
      <c r="BQ196" s="14">
        <v>42195</v>
      </c>
      <c r="BR196" s="13">
        <v>30.799999</v>
      </c>
      <c r="BS196" s="13">
        <f t="shared" si="40"/>
        <v>1.8855408534568286E-2</v>
      </c>
    </row>
    <row r="197" spans="17:71">
      <c r="Q197" s="14">
        <v>42194</v>
      </c>
      <c r="R197" s="13">
        <v>56.793067000000001</v>
      </c>
      <c r="S197" s="13">
        <f t="shared" si="39"/>
        <v>1.0025347667441875E-3</v>
      </c>
      <c r="BQ197" s="14">
        <v>42194</v>
      </c>
      <c r="BR197" s="13">
        <v>30.23</v>
      </c>
      <c r="BS197" s="13">
        <f t="shared" si="40"/>
        <v>6.3248666336595746E-3</v>
      </c>
    </row>
    <row r="198" spans="17:71">
      <c r="Q198" s="14">
        <v>42193</v>
      </c>
      <c r="R198" s="13">
        <v>56.736187000000001</v>
      </c>
      <c r="S198" s="13">
        <f t="shared" si="39"/>
        <v>-9.9255958117281697E-3</v>
      </c>
      <c r="BQ198" s="14">
        <v>42193</v>
      </c>
      <c r="BR198" s="13">
        <v>30.040001</v>
      </c>
      <c r="BS198" s="13">
        <f t="shared" si="40"/>
        <v>-1.2816266841932289E-2</v>
      </c>
    </row>
    <row r="199" spans="17:71">
      <c r="Q199" s="14">
        <v>42192</v>
      </c>
      <c r="R199" s="13">
        <v>57.304972999999997</v>
      </c>
      <c r="S199" s="13">
        <f t="shared" si="39"/>
        <v>4.2241397153032663E-2</v>
      </c>
      <c r="BQ199" s="14">
        <v>42192</v>
      </c>
      <c r="BR199" s="13">
        <v>30.43</v>
      </c>
      <c r="BS199" s="13">
        <f t="shared" si="40"/>
        <v>-2.9488859764089078E-3</v>
      </c>
    </row>
    <row r="200" spans="17:71">
      <c r="Q200" s="14">
        <v>42191</v>
      </c>
      <c r="R200" s="13">
        <v>54.982438000000002</v>
      </c>
      <c r="S200" s="13">
        <f t="shared" si="39"/>
        <v>-1.0334430379387986E-3</v>
      </c>
      <c r="BQ200" s="14">
        <v>42191</v>
      </c>
      <c r="BR200" s="13">
        <v>30.52</v>
      </c>
      <c r="BS200" s="13">
        <f t="shared" si="40"/>
        <v>-2.9402481888191013E-3</v>
      </c>
    </row>
    <row r="201" spans="17:71">
      <c r="Q201" s="14">
        <v>42187</v>
      </c>
      <c r="R201" s="13">
        <v>55.039318000000002</v>
      </c>
      <c r="S201" s="13">
        <f t="shared" ref="S201:S264" si="41">(R201-R202)/R202</f>
        <v>2.1104491433107286E-2</v>
      </c>
      <c r="BQ201" s="14">
        <v>42187</v>
      </c>
      <c r="BR201" s="13">
        <v>30.610001</v>
      </c>
      <c r="BS201" s="13">
        <f t="shared" ref="BS201:BS264" si="42">(BR201-BR202)/BR202</f>
        <v>-4.228985035783929E-3</v>
      </c>
    </row>
    <row r="202" spans="17:71">
      <c r="Q202" s="14">
        <v>42186</v>
      </c>
      <c r="R202" s="13">
        <v>53.901749000000002</v>
      </c>
      <c r="S202" s="13">
        <f t="shared" si="41"/>
        <v>-2.45613609758133E-3</v>
      </c>
      <c r="BQ202" s="14">
        <v>42186</v>
      </c>
      <c r="BR202" s="13">
        <v>30.74</v>
      </c>
      <c r="BS202" s="13">
        <f t="shared" si="42"/>
        <v>2.9363784665579072E-3</v>
      </c>
    </row>
    <row r="203" spans="17:71">
      <c r="Q203" s="14">
        <v>42185</v>
      </c>
      <c r="R203" s="13">
        <v>54.034464999999997</v>
      </c>
      <c r="S203" s="13">
        <f t="shared" si="41"/>
        <v>2.481124159363389E-2</v>
      </c>
      <c r="BQ203" s="14">
        <v>42185</v>
      </c>
      <c r="BR203" s="13">
        <v>30.65</v>
      </c>
      <c r="BS203" s="13">
        <f t="shared" si="42"/>
        <v>4.9180327868851995E-3</v>
      </c>
    </row>
    <row r="204" spans="17:71">
      <c r="Q204" s="14">
        <v>42184</v>
      </c>
      <c r="R204" s="13">
        <v>52.726261000000001</v>
      </c>
      <c r="S204" s="13">
        <f t="shared" si="41"/>
        <v>-1.6619561896354572E-2</v>
      </c>
      <c r="BQ204" s="14">
        <v>42184</v>
      </c>
      <c r="BR204" s="13">
        <v>30.5</v>
      </c>
      <c r="BS204" s="13">
        <f t="shared" si="42"/>
        <v>-2.0552312798725509E-2</v>
      </c>
    </row>
    <row r="205" spans="17:71">
      <c r="Q205" s="14">
        <v>42181</v>
      </c>
      <c r="R205" s="13">
        <v>53.617358000000003</v>
      </c>
      <c r="S205" s="13">
        <f t="shared" si="41"/>
        <v>-1.1879809767354569E-2</v>
      </c>
      <c r="BQ205" s="14">
        <v>42181</v>
      </c>
      <c r="BR205" s="13">
        <v>31.139999</v>
      </c>
      <c r="BS205" s="13">
        <f t="shared" si="42"/>
        <v>-9.8569790188560175E-3</v>
      </c>
    </row>
    <row r="206" spans="17:71">
      <c r="Q206" s="14">
        <v>42180</v>
      </c>
      <c r="R206" s="13">
        <v>54.261980000000001</v>
      </c>
      <c r="S206" s="13">
        <f t="shared" si="41"/>
        <v>-7.9722590461045392E-3</v>
      </c>
      <c r="BQ206" s="14">
        <v>42180</v>
      </c>
      <c r="BR206" s="13">
        <v>31.450001</v>
      </c>
      <c r="BS206" s="13">
        <f t="shared" si="42"/>
        <v>-2.2207804568527682E-3</v>
      </c>
    </row>
    <row r="207" spans="17:71">
      <c r="Q207" s="14">
        <v>42179</v>
      </c>
      <c r="R207" s="13">
        <v>54.698047000000003</v>
      </c>
      <c r="S207" s="13">
        <f t="shared" si="41"/>
        <v>3.4782679207254717E-3</v>
      </c>
      <c r="BQ207" s="14">
        <v>42179</v>
      </c>
      <c r="BR207" s="13">
        <v>31.52</v>
      </c>
      <c r="BS207" s="13">
        <f t="shared" si="42"/>
        <v>-1.4075665125920142E-2</v>
      </c>
    </row>
    <row r="208" spans="17:71">
      <c r="Q208" s="14">
        <v>42178</v>
      </c>
      <c r="R208" s="13">
        <v>54.508451999999998</v>
      </c>
      <c r="S208" s="13">
        <f t="shared" si="41"/>
        <v>-5.1902946521683391E-3</v>
      </c>
      <c r="BQ208" s="14">
        <v>42178</v>
      </c>
      <c r="BR208" s="13">
        <v>31.969999000000001</v>
      </c>
      <c r="BS208" s="13">
        <f t="shared" si="42"/>
        <v>3.4525422645153379E-3</v>
      </c>
    </row>
    <row r="209" spans="17:71">
      <c r="Q209" s="14">
        <v>42177</v>
      </c>
      <c r="R209" s="13">
        <v>54.792842999999998</v>
      </c>
      <c r="S209" s="13">
        <f t="shared" si="41"/>
        <v>3.1239308949928494E-3</v>
      </c>
      <c r="BQ209" s="14">
        <v>42177</v>
      </c>
      <c r="BR209" s="13">
        <v>31.860001</v>
      </c>
      <c r="BS209" s="13">
        <f t="shared" si="42"/>
        <v>1.5620018628625547E-2</v>
      </c>
    </row>
    <row r="210" spans="17:71">
      <c r="Q210" s="14">
        <v>42174</v>
      </c>
      <c r="R210" s="13">
        <v>54.622207000000003</v>
      </c>
      <c r="S210" s="13">
        <f t="shared" si="41"/>
        <v>-6.8942065799854528E-3</v>
      </c>
      <c r="BQ210" s="14">
        <v>42174</v>
      </c>
      <c r="BR210" s="13">
        <v>31.370000999999998</v>
      </c>
      <c r="BS210" s="13">
        <f t="shared" si="42"/>
        <v>1.8506559042420708E-2</v>
      </c>
    </row>
    <row r="211" spans="17:71">
      <c r="Q211" s="14">
        <v>42173</v>
      </c>
      <c r="R211" s="13">
        <v>55.001398000000002</v>
      </c>
      <c r="S211" s="13">
        <f t="shared" si="41"/>
        <v>-8.3746044844883443E-3</v>
      </c>
      <c r="BQ211" s="14">
        <v>42173</v>
      </c>
      <c r="BR211" s="13">
        <v>30.799999</v>
      </c>
      <c r="BS211" s="13">
        <f t="shared" si="42"/>
        <v>3.2471580627748298E-4</v>
      </c>
    </row>
    <row r="212" spans="17:71">
      <c r="Q212" s="14">
        <v>42172</v>
      </c>
      <c r="R212" s="13">
        <v>55.465902999999997</v>
      </c>
      <c r="S212" s="13">
        <f t="shared" si="41"/>
        <v>-1.0820006609644339E-2</v>
      </c>
      <c r="BQ212" s="14">
        <v>42172</v>
      </c>
      <c r="BR212" s="13">
        <v>30.790001</v>
      </c>
      <c r="BS212" s="13">
        <f t="shared" si="42"/>
        <v>9.8393243686455151E-3</v>
      </c>
    </row>
    <row r="213" spans="17:71">
      <c r="Q213" s="14">
        <v>42171</v>
      </c>
      <c r="R213" s="13">
        <v>56.072609</v>
      </c>
      <c r="S213" s="13">
        <f t="shared" si="41"/>
        <v>-1.8745807945342696E-2</v>
      </c>
      <c r="BQ213" s="14">
        <v>42171</v>
      </c>
      <c r="BR213" s="13">
        <v>30.49</v>
      </c>
      <c r="BS213" s="13">
        <f t="shared" si="42"/>
        <v>1.4642296660309332E-2</v>
      </c>
    </row>
    <row r="214" spans="17:71">
      <c r="Q214" s="14">
        <v>42170</v>
      </c>
      <c r="R214" s="13">
        <v>57.143816000000001</v>
      </c>
      <c r="S214" s="13">
        <f t="shared" si="41"/>
        <v>8.1953183940433327E-3</v>
      </c>
      <c r="BQ214" s="14">
        <v>42170</v>
      </c>
      <c r="BR214" s="13">
        <v>30.049999</v>
      </c>
      <c r="BS214" s="13">
        <f t="shared" si="42"/>
        <v>-5.2962596920311097E-3</v>
      </c>
    </row>
    <row r="215" spans="17:71">
      <c r="Q215" s="14">
        <v>42167</v>
      </c>
      <c r="R215" s="13">
        <v>56.679310999999998</v>
      </c>
      <c r="S215" s="13">
        <f t="shared" si="41"/>
        <v>-1.4991754018276047E-2</v>
      </c>
      <c r="BQ215" s="14">
        <v>42167</v>
      </c>
      <c r="BR215" s="13">
        <v>30.209999</v>
      </c>
      <c r="BS215" s="13">
        <f t="shared" si="42"/>
        <v>-1.3067689870379312E-2</v>
      </c>
    </row>
    <row r="216" spans="17:71">
      <c r="Q216" s="14">
        <v>42166</v>
      </c>
      <c r="R216" s="13">
        <v>57.541966000000002</v>
      </c>
      <c r="S216" s="13">
        <f t="shared" si="41"/>
        <v>-1.8752024479544081E-2</v>
      </c>
      <c r="BQ216" s="14">
        <v>42166</v>
      </c>
      <c r="BR216" s="13">
        <v>30.610001</v>
      </c>
      <c r="BS216" s="13">
        <f t="shared" si="42"/>
        <v>3.2683006535944568E-4</v>
      </c>
    </row>
    <row r="217" spans="17:71">
      <c r="Q217" s="14">
        <v>42165</v>
      </c>
      <c r="R217" s="13">
        <v>58.641615000000002</v>
      </c>
      <c r="S217" s="13">
        <f t="shared" si="41"/>
        <v>-7.3812476257954958E-3</v>
      </c>
      <c r="BQ217" s="14">
        <v>42165</v>
      </c>
      <c r="BR217" s="13">
        <v>30.6</v>
      </c>
      <c r="BS217" s="13">
        <f t="shared" si="42"/>
        <v>1.932045303131252E-2</v>
      </c>
    </row>
    <row r="218" spans="17:71">
      <c r="Q218" s="14">
        <v>42164</v>
      </c>
      <c r="R218" s="13">
        <v>59.077682000000003</v>
      </c>
      <c r="S218" s="13">
        <f t="shared" si="41"/>
        <v>-6.4143812053936748E-4</v>
      </c>
      <c r="BQ218" s="14">
        <v>42164</v>
      </c>
      <c r="BR218" s="13">
        <v>30.02</v>
      </c>
      <c r="BS218" s="13">
        <f t="shared" si="42"/>
        <v>2.0027036716523173E-3</v>
      </c>
    </row>
    <row r="219" spans="17:71">
      <c r="Q219" s="14">
        <v>42163</v>
      </c>
      <c r="R219" s="13">
        <v>59.115600999999998</v>
      </c>
      <c r="S219" s="13">
        <f t="shared" si="41"/>
        <v>1.4453089875020135E-3</v>
      </c>
      <c r="BQ219" s="14">
        <v>42163</v>
      </c>
      <c r="BR219" s="13">
        <v>29.959999</v>
      </c>
      <c r="BS219" s="13">
        <f t="shared" si="42"/>
        <v>-3.3366701146708623E-4</v>
      </c>
    </row>
    <row r="220" spans="17:71">
      <c r="Q220" s="14">
        <v>42160</v>
      </c>
      <c r="R220" s="13">
        <v>59.030284000000002</v>
      </c>
      <c r="S220" s="13">
        <f t="shared" si="41"/>
        <v>3.7072888726413793E-3</v>
      </c>
      <c r="BQ220" s="14">
        <v>42160</v>
      </c>
      <c r="BR220" s="13">
        <v>29.969999000000001</v>
      </c>
      <c r="BS220" s="13">
        <f t="shared" si="42"/>
        <v>4.6932282936642004E-3</v>
      </c>
    </row>
    <row r="221" spans="17:71">
      <c r="Q221" s="14">
        <v>42159</v>
      </c>
      <c r="R221" s="13">
        <v>58.812249999999999</v>
      </c>
      <c r="S221" s="13">
        <f t="shared" si="41"/>
        <v>-2.2684289914491038E-2</v>
      </c>
      <c r="BQ221" s="14">
        <v>42159</v>
      </c>
      <c r="BR221" s="13">
        <v>29.83</v>
      </c>
      <c r="BS221" s="13">
        <f t="shared" si="42"/>
        <v>-1.004722002521104E-3</v>
      </c>
    </row>
    <row r="222" spans="17:71">
      <c r="Q222" s="14">
        <v>42158</v>
      </c>
      <c r="R222" s="13">
        <v>60.177329999999998</v>
      </c>
      <c r="S222" s="13">
        <f t="shared" si="41"/>
        <v>-1.1060963713727206E-2</v>
      </c>
      <c r="BQ222" s="14">
        <v>42158</v>
      </c>
      <c r="BR222" s="13">
        <v>29.860001</v>
      </c>
      <c r="BS222" s="13">
        <f t="shared" si="42"/>
        <v>1.677356648015963E-3</v>
      </c>
    </row>
    <row r="223" spans="17:71">
      <c r="Q223" s="14">
        <v>42157</v>
      </c>
      <c r="R223" s="13">
        <v>60.850394000000001</v>
      </c>
      <c r="S223" s="13">
        <f t="shared" si="41"/>
        <v>1.0547892768028099E-2</v>
      </c>
      <c r="BQ223" s="14">
        <v>42157</v>
      </c>
      <c r="BR223" s="13">
        <v>29.809999000000001</v>
      </c>
      <c r="BS223" s="13">
        <f t="shared" si="42"/>
        <v>-2.0087712752335438E-3</v>
      </c>
    </row>
    <row r="224" spans="17:71">
      <c r="Q224" s="14">
        <v>42156</v>
      </c>
      <c r="R224" s="13">
        <v>60.215249999999997</v>
      </c>
      <c r="S224" s="13">
        <f t="shared" si="41"/>
        <v>-5.9468120442990116E-3</v>
      </c>
      <c r="BQ224" s="14">
        <v>42156</v>
      </c>
      <c r="BR224" s="13">
        <v>29.870000999999998</v>
      </c>
      <c r="BS224" s="13">
        <f t="shared" si="42"/>
        <v>3.6962701612902184E-3</v>
      </c>
    </row>
    <row r="225" spans="17:71">
      <c r="Q225" s="14">
        <v>42153</v>
      </c>
      <c r="R225" s="13">
        <v>60.575481000000003</v>
      </c>
      <c r="S225" s="13">
        <f t="shared" si="41"/>
        <v>-2.2786328551323863E-2</v>
      </c>
      <c r="BQ225" s="14">
        <v>42153</v>
      </c>
      <c r="BR225" s="13">
        <v>29.76</v>
      </c>
      <c r="BS225" s="13">
        <f t="shared" si="42"/>
        <v>6.425431180250297E-3</v>
      </c>
    </row>
    <row r="226" spans="17:71">
      <c r="Q226" s="14">
        <v>42152</v>
      </c>
      <c r="R226" s="13">
        <v>61.987958999999996</v>
      </c>
      <c r="S226" s="13">
        <f t="shared" si="41"/>
        <v>-9.2424310158534632E-3</v>
      </c>
      <c r="BQ226" s="14">
        <v>42152</v>
      </c>
      <c r="BR226" s="13">
        <v>29.57</v>
      </c>
      <c r="BS226" s="13">
        <f t="shared" si="42"/>
        <v>1.510473790266861E-2</v>
      </c>
    </row>
    <row r="227" spans="17:71">
      <c r="Q227" s="14">
        <v>42151</v>
      </c>
      <c r="R227" s="13">
        <v>62.566223000000001</v>
      </c>
      <c r="S227" s="13">
        <f t="shared" si="41"/>
        <v>1.4604110803922331E-2</v>
      </c>
      <c r="BQ227" s="14">
        <v>42151</v>
      </c>
      <c r="BR227" s="13">
        <v>29.129999000000002</v>
      </c>
      <c r="BS227" s="13">
        <f t="shared" si="42"/>
        <v>6.913204286208151E-3</v>
      </c>
    </row>
    <row r="228" spans="17:71">
      <c r="Q228" s="14">
        <v>42150</v>
      </c>
      <c r="R228" s="13">
        <v>61.665650999999997</v>
      </c>
      <c r="S228" s="13">
        <f t="shared" si="41"/>
        <v>-1.9593003988742991E-2</v>
      </c>
      <c r="BQ228" s="14">
        <v>42150</v>
      </c>
      <c r="BR228" s="13">
        <v>28.93</v>
      </c>
      <c r="BS228" s="13">
        <f t="shared" si="42"/>
        <v>6.9180214458663351E-4</v>
      </c>
    </row>
    <row r="229" spans="17:71">
      <c r="Q229" s="14">
        <v>42146</v>
      </c>
      <c r="R229" s="13">
        <v>62.898012000000001</v>
      </c>
      <c r="S229" s="13">
        <f t="shared" si="41"/>
        <v>1.3750975403512675E-2</v>
      </c>
      <c r="BQ229" s="14">
        <v>42146</v>
      </c>
      <c r="BR229" s="13">
        <v>28.91</v>
      </c>
      <c r="BS229" s="13">
        <f t="shared" si="42"/>
        <v>-2.759572266298665E-3</v>
      </c>
    </row>
    <row r="230" spans="17:71">
      <c r="Q230" s="14">
        <v>42145</v>
      </c>
      <c r="R230" s="13">
        <v>62.044834999999999</v>
      </c>
      <c r="S230" s="13">
        <f t="shared" si="41"/>
        <v>-1.5256445491362352E-3</v>
      </c>
      <c r="BQ230" s="14">
        <v>42145</v>
      </c>
      <c r="BR230" s="13">
        <v>28.99</v>
      </c>
      <c r="BS230" s="13">
        <f t="shared" si="42"/>
        <v>1.0359461683682591E-3</v>
      </c>
    </row>
    <row r="231" spans="17:71">
      <c r="Q231" s="14">
        <v>42144</v>
      </c>
      <c r="R231" s="13">
        <v>62.139637999999998</v>
      </c>
      <c r="S231" s="13">
        <f t="shared" si="41"/>
        <v>-8.320659451771845E-3</v>
      </c>
      <c r="BQ231" s="14">
        <v>42144</v>
      </c>
      <c r="BR231" s="13">
        <v>28.959999</v>
      </c>
      <c r="BS231" s="13">
        <f t="shared" si="42"/>
        <v>-1.3793448275862129E-3</v>
      </c>
    </row>
    <row r="232" spans="17:71">
      <c r="Q232" s="14">
        <v>42143</v>
      </c>
      <c r="R232" s="13">
        <v>62.661019000000003</v>
      </c>
      <c r="S232" s="13">
        <f t="shared" si="41"/>
        <v>9.0062081696355798E-3</v>
      </c>
      <c r="BQ232" s="14">
        <v>42143</v>
      </c>
      <c r="BR232" s="13">
        <v>29</v>
      </c>
      <c r="BS232" s="13">
        <f t="shared" si="42"/>
        <v>3.4602076124567969E-3</v>
      </c>
    </row>
    <row r="233" spans="17:71">
      <c r="Q233" s="14">
        <v>42142</v>
      </c>
      <c r="R233" s="13">
        <v>62.101717999999998</v>
      </c>
      <c r="S233" s="13">
        <f t="shared" si="41"/>
        <v>5.3713676763332621E-3</v>
      </c>
      <c r="BQ233" s="14">
        <v>42142</v>
      </c>
      <c r="BR233" s="13">
        <v>28.9</v>
      </c>
      <c r="BS233" s="13">
        <f t="shared" si="42"/>
        <v>6.6179382312064432E-3</v>
      </c>
    </row>
    <row r="234" spans="17:71">
      <c r="Q234" s="14">
        <v>42139</v>
      </c>
      <c r="R234" s="13">
        <v>61.769928999999998</v>
      </c>
      <c r="S234" s="13">
        <f t="shared" si="41"/>
        <v>-2.7897883490319301E-2</v>
      </c>
      <c r="BQ234" s="14">
        <v>42139</v>
      </c>
      <c r="BR234" s="13">
        <v>28.709999</v>
      </c>
      <c r="BS234" s="13">
        <f t="shared" si="42"/>
        <v>-1.946728075589884E-2</v>
      </c>
    </row>
    <row r="235" spans="17:71">
      <c r="Q235" s="14">
        <v>42138</v>
      </c>
      <c r="R235" s="13">
        <v>63.542634</v>
      </c>
      <c r="S235" s="13">
        <f t="shared" si="41"/>
        <v>-6.9629732565304366E-3</v>
      </c>
      <c r="BQ235" s="14">
        <v>42138</v>
      </c>
      <c r="BR235" s="13">
        <v>29.280000999999999</v>
      </c>
      <c r="BS235" s="13">
        <f t="shared" si="42"/>
        <v>1.1398963336823314E-2</v>
      </c>
    </row>
    <row r="236" spans="17:71">
      <c r="Q236" s="14">
        <v>42137</v>
      </c>
      <c r="R236" s="13">
        <v>63.988182000000002</v>
      </c>
      <c r="S236" s="13">
        <f t="shared" si="41"/>
        <v>-2.3719990971403683E-2</v>
      </c>
      <c r="BQ236" s="14">
        <v>42137</v>
      </c>
      <c r="BR236" s="13">
        <v>28.950001</v>
      </c>
      <c r="BS236" s="13">
        <f t="shared" si="42"/>
        <v>7.3069241475296415E-3</v>
      </c>
    </row>
    <row r="237" spans="17:71">
      <c r="Q237" s="14">
        <v>42136</v>
      </c>
      <c r="R237" s="13">
        <v>65.542857999999995</v>
      </c>
      <c r="S237" s="13">
        <f t="shared" si="41"/>
        <v>3.5805233047358227E-2</v>
      </c>
      <c r="BQ237" s="14">
        <v>42136</v>
      </c>
      <c r="BR237" s="13">
        <v>28.74</v>
      </c>
      <c r="BS237" s="13">
        <f t="shared" si="42"/>
        <v>-1.7367488108111472E-3</v>
      </c>
    </row>
    <row r="238" spans="17:71">
      <c r="Q238" s="14">
        <v>42135</v>
      </c>
      <c r="R238" s="13">
        <v>63.277203</v>
      </c>
      <c r="S238" s="13">
        <f t="shared" si="41"/>
        <v>5.4225144389694422E-3</v>
      </c>
      <c r="BQ238" s="14">
        <v>42135</v>
      </c>
      <c r="BR238" s="13">
        <v>28.790001</v>
      </c>
      <c r="BS238" s="13">
        <f t="shared" si="42"/>
        <v>1.6955210771996104E-2</v>
      </c>
    </row>
    <row r="239" spans="17:71">
      <c r="Q239" s="14">
        <v>42132</v>
      </c>
      <c r="R239" s="13">
        <v>62.935932000000001</v>
      </c>
      <c r="S239" s="13">
        <f t="shared" si="41"/>
        <v>2.2645253107579253E-3</v>
      </c>
      <c r="BQ239" s="14">
        <v>42132</v>
      </c>
      <c r="BR239" s="13">
        <v>28.309999000000001</v>
      </c>
      <c r="BS239" s="13">
        <f t="shared" si="42"/>
        <v>1.2880071095525218E-2</v>
      </c>
    </row>
    <row r="240" spans="17:71">
      <c r="Q240" s="14">
        <v>42131</v>
      </c>
      <c r="R240" s="13">
        <v>62.793734000000001</v>
      </c>
      <c r="S240" s="13">
        <f t="shared" si="41"/>
        <v>-2.11319724338223E-2</v>
      </c>
      <c r="BQ240" s="14">
        <v>42131</v>
      </c>
      <c r="BR240" s="13">
        <v>27.950001</v>
      </c>
      <c r="BS240" s="13">
        <f t="shared" si="42"/>
        <v>2.1513805002288016E-3</v>
      </c>
    </row>
    <row r="241" spans="17:71">
      <c r="Q241" s="14">
        <v>42130</v>
      </c>
      <c r="R241" s="13">
        <v>64.149336000000005</v>
      </c>
      <c r="S241" s="13">
        <f t="shared" si="41"/>
        <v>-2.0269317999587581E-2</v>
      </c>
      <c r="BQ241" s="14">
        <v>42130</v>
      </c>
      <c r="BR241" s="13">
        <v>27.889999</v>
      </c>
      <c r="BS241" s="13">
        <f t="shared" si="42"/>
        <v>1.5289407181995097E-2</v>
      </c>
    </row>
    <row r="242" spans="17:71">
      <c r="Q242" s="14">
        <v>42129</v>
      </c>
      <c r="R242" s="13">
        <v>65.476500000000001</v>
      </c>
      <c r="S242" s="13">
        <f t="shared" si="41"/>
        <v>3.0434149141503983E-2</v>
      </c>
      <c r="BQ242" s="14">
        <v>42129</v>
      </c>
      <c r="BR242" s="13">
        <v>27.469999000000001</v>
      </c>
      <c r="BS242" s="13">
        <f t="shared" si="42"/>
        <v>-1.4352421444118251E-2</v>
      </c>
    </row>
    <row r="243" spans="17:71">
      <c r="Q243" s="14">
        <v>42128</v>
      </c>
      <c r="R243" s="13">
        <v>63.542634</v>
      </c>
      <c r="S243" s="13">
        <f t="shared" si="41"/>
        <v>1.6437689526506765E-3</v>
      </c>
      <c r="BQ243" s="14">
        <v>42128</v>
      </c>
      <c r="BR243" s="13">
        <v>27.870000999999998</v>
      </c>
      <c r="BS243" s="13">
        <f t="shared" si="42"/>
        <v>2.8787332537338985E-3</v>
      </c>
    </row>
    <row r="244" spans="17:71">
      <c r="Q244" s="14">
        <v>42125</v>
      </c>
      <c r="R244" s="13">
        <v>63.438355999999999</v>
      </c>
      <c r="S244" s="13">
        <f t="shared" si="41"/>
        <v>-4.759112988967488E-3</v>
      </c>
      <c r="BQ244" s="14">
        <v>42125</v>
      </c>
      <c r="BR244" s="13">
        <v>27.790001</v>
      </c>
      <c r="BS244" s="13">
        <f t="shared" si="42"/>
        <v>7.2490395070677893E-3</v>
      </c>
    </row>
    <row r="245" spans="17:71">
      <c r="Q245" s="14">
        <v>42124</v>
      </c>
      <c r="R245" s="13">
        <v>63.741709999999998</v>
      </c>
      <c r="S245" s="13">
        <f t="shared" si="41"/>
        <v>-1.1901293974638424E-2</v>
      </c>
      <c r="BQ245" s="14">
        <v>42124</v>
      </c>
      <c r="BR245" s="13">
        <v>27.59</v>
      </c>
      <c r="BS245" s="13">
        <f t="shared" si="42"/>
        <v>-1.7450142450142394E-2</v>
      </c>
    </row>
    <row r="246" spans="17:71">
      <c r="Q246" s="14">
        <v>42123</v>
      </c>
      <c r="R246" s="13">
        <v>64.509456</v>
      </c>
      <c r="S246" s="13">
        <f t="shared" si="41"/>
        <v>-3.3270093273063024E-3</v>
      </c>
      <c r="BQ246" s="14">
        <v>42123</v>
      </c>
      <c r="BR246" s="13">
        <v>28.08</v>
      </c>
      <c r="BS246" s="13">
        <f t="shared" si="42"/>
        <v>-8.8245675961877868E-3</v>
      </c>
    </row>
    <row r="247" spans="17:71">
      <c r="Q247" s="14">
        <v>42122</v>
      </c>
      <c r="R247" s="13">
        <v>64.724795999999998</v>
      </c>
      <c r="S247" s="13">
        <f t="shared" si="41"/>
        <v>4.9172830991850935E-2</v>
      </c>
      <c r="BQ247" s="14">
        <v>42122</v>
      </c>
      <c r="BR247" s="13">
        <v>28.33</v>
      </c>
      <c r="BS247" s="13">
        <f t="shared" si="42"/>
        <v>-3.1667839549614145E-3</v>
      </c>
    </row>
    <row r="248" spans="17:71">
      <c r="Q248" s="14">
        <v>42121</v>
      </c>
      <c r="R248" s="13">
        <v>61.691262000000002</v>
      </c>
      <c r="S248" s="13">
        <f t="shared" si="41"/>
        <v>-9.7685799946558589E-3</v>
      </c>
      <c r="BQ248" s="14">
        <v>42121</v>
      </c>
      <c r="BR248" s="13">
        <v>28.42</v>
      </c>
      <c r="BS248" s="13">
        <f t="shared" si="42"/>
        <v>-1.9999999999999941E-2</v>
      </c>
    </row>
    <row r="249" spans="17:71">
      <c r="Q249" s="14">
        <v>42118</v>
      </c>
      <c r="R249" s="13">
        <v>62.299843000000003</v>
      </c>
      <c r="S249" s="13">
        <f t="shared" si="41"/>
        <v>7.2661745730550793E-3</v>
      </c>
      <c r="BQ249" s="14">
        <v>42118</v>
      </c>
      <c r="BR249" s="13">
        <v>29</v>
      </c>
      <c r="BS249" s="13">
        <f t="shared" si="42"/>
        <v>3.6454610436025714E-2</v>
      </c>
    </row>
    <row r="250" spans="17:71">
      <c r="Q250" s="14">
        <v>42117</v>
      </c>
      <c r="R250" s="13">
        <v>61.850427000000003</v>
      </c>
      <c r="S250" s="13">
        <f t="shared" si="41"/>
        <v>2.7531439129997747E-2</v>
      </c>
      <c r="BQ250" s="14">
        <v>42117</v>
      </c>
      <c r="BR250" s="13">
        <v>27.98</v>
      </c>
      <c r="BS250" s="13">
        <f t="shared" si="42"/>
        <v>9.0155066714749359E-3</v>
      </c>
    </row>
    <row r="251" spans="17:71">
      <c r="Q251" s="14">
        <v>42116</v>
      </c>
      <c r="R251" s="13">
        <v>60.193221000000001</v>
      </c>
      <c r="S251" s="13">
        <f t="shared" si="41"/>
        <v>-2.4824743196068862E-3</v>
      </c>
      <c r="BQ251" s="14">
        <v>42116</v>
      </c>
      <c r="BR251" s="13">
        <v>27.73</v>
      </c>
      <c r="BS251" s="13">
        <f t="shared" si="42"/>
        <v>1.4445286585580721E-3</v>
      </c>
    </row>
    <row r="252" spans="17:71">
      <c r="Q252" s="14">
        <v>42115</v>
      </c>
      <c r="R252" s="13">
        <v>60.343021</v>
      </c>
      <c r="S252" s="13">
        <f t="shared" si="41"/>
        <v>-3.1029583618271637E-4</v>
      </c>
      <c r="BQ252" s="14">
        <v>42115</v>
      </c>
      <c r="BR252" s="13">
        <v>27.690000999999999</v>
      </c>
      <c r="BS252" s="13">
        <f t="shared" si="42"/>
        <v>1.6893169298567694E-2</v>
      </c>
    </row>
    <row r="253" spans="17:71">
      <c r="Q253" s="14">
        <v>42114</v>
      </c>
      <c r="R253" s="13">
        <v>60.361750999999998</v>
      </c>
      <c r="S253" s="13">
        <f t="shared" si="41"/>
        <v>1.5595500517499519E-2</v>
      </c>
      <c r="BQ253" s="14">
        <v>42114</v>
      </c>
      <c r="BR253" s="13">
        <v>27.23</v>
      </c>
      <c r="BS253" s="13">
        <f t="shared" si="42"/>
        <v>1.4710922592463926E-3</v>
      </c>
    </row>
    <row r="254" spans="17:71">
      <c r="Q254" s="14">
        <v>42111</v>
      </c>
      <c r="R254" s="13">
        <v>59.434835</v>
      </c>
      <c r="S254" s="13">
        <f t="shared" si="41"/>
        <v>-2.0067914007905533E-2</v>
      </c>
      <c r="BQ254" s="14">
        <v>42111</v>
      </c>
      <c r="BR254" s="13">
        <v>27.190000999999999</v>
      </c>
      <c r="BS254" s="13">
        <f t="shared" si="42"/>
        <v>-1.1632097419120422E-2</v>
      </c>
    </row>
    <row r="255" spans="17:71">
      <c r="Q255" s="14">
        <v>42110</v>
      </c>
      <c r="R255" s="13">
        <v>60.651994000000002</v>
      </c>
      <c r="S255" s="13">
        <f t="shared" si="41"/>
        <v>2.3209287760613635E-3</v>
      </c>
      <c r="BQ255" s="14">
        <v>42110</v>
      </c>
      <c r="BR255" s="13">
        <v>27.51</v>
      </c>
      <c r="BS255" s="13">
        <f t="shared" si="42"/>
        <v>2.9165147648560646E-3</v>
      </c>
    </row>
    <row r="256" spans="17:71">
      <c r="Q256" s="14">
        <v>42109</v>
      </c>
      <c r="R256" s="13">
        <v>60.511550999999997</v>
      </c>
      <c r="S256" s="13">
        <f t="shared" si="41"/>
        <v>1.0159378731346407E-2</v>
      </c>
      <c r="BQ256" s="14">
        <v>42109</v>
      </c>
      <c r="BR256" s="13">
        <v>27.43</v>
      </c>
      <c r="BS256" s="13">
        <f t="shared" si="42"/>
        <v>-4.355680738863184E-3</v>
      </c>
    </row>
    <row r="257" spans="17:71">
      <c r="Q257" s="14">
        <v>42108</v>
      </c>
      <c r="R257" s="13">
        <v>59.902974</v>
      </c>
      <c r="S257" s="13">
        <f t="shared" si="41"/>
        <v>-5.1313574119340013E-3</v>
      </c>
      <c r="BQ257" s="14">
        <v>42108</v>
      </c>
      <c r="BR257" s="13">
        <v>27.549999</v>
      </c>
      <c r="BS257" s="13">
        <f t="shared" si="42"/>
        <v>1.8107909020986971E-2</v>
      </c>
    </row>
    <row r="258" spans="17:71">
      <c r="Q258" s="14">
        <v>42107</v>
      </c>
      <c r="R258" s="13">
        <v>60.211942999999998</v>
      </c>
      <c r="S258" s="13">
        <f t="shared" si="41"/>
        <v>-2.4818365524220823E-3</v>
      </c>
      <c r="BQ258" s="14">
        <v>42107</v>
      </c>
      <c r="BR258" s="13">
        <v>27.059999000000001</v>
      </c>
      <c r="BS258" s="13">
        <f t="shared" si="42"/>
        <v>-6.9725137614678441E-3</v>
      </c>
    </row>
    <row r="259" spans="17:71">
      <c r="Q259" s="14">
        <v>42104</v>
      </c>
      <c r="R259" s="13">
        <v>60.361750999999998</v>
      </c>
      <c r="S259" s="13">
        <f t="shared" si="41"/>
        <v>-5.2460378225270181E-3</v>
      </c>
      <c r="BQ259" s="14">
        <v>42104</v>
      </c>
      <c r="BR259" s="13">
        <v>27.25</v>
      </c>
      <c r="BS259" s="13">
        <f t="shared" si="42"/>
        <v>2.5754231052244401E-3</v>
      </c>
    </row>
    <row r="260" spans="17:71">
      <c r="Q260" s="14">
        <v>42103</v>
      </c>
      <c r="R260" s="13">
        <v>60.680081000000001</v>
      </c>
      <c r="S260" s="13">
        <f t="shared" si="41"/>
        <v>-1.8773737562654297E-2</v>
      </c>
      <c r="BQ260" s="14">
        <v>42103</v>
      </c>
      <c r="BR260" s="13">
        <v>27.18</v>
      </c>
      <c r="BS260" s="13">
        <f t="shared" si="42"/>
        <v>7.3637702503680312E-4</v>
      </c>
    </row>
    <row r="261" spans="17:71">
      <c r="Q261" s="14">
        <v>42102</v>
      </c>
      <c r="R261" s="13">
        <v>61.841068999999997</v>
      </c>
      <c r="S261" s="13">
        <f t="shared" si="41"/>
        <v>1.3192209545104996E-2</v>
      </c>
      <c r="BQ261" s="14">
        <v>42102</v>
      </c>
      <c r="BR261" s="13">
        <v>27.16</v>
      </c>
      <c r="BS261" s="13">
        <f t="shared" si="42"/>
        <v>7.3695654889304168E-4</v>
      </c>
    </row>
    <row r="262" spans="17:71">
      <c r="Q262" s="14">
        <v>42101</v>
      </c>
      <c r="R262" s="13">
        <v>61.035871</v>
      </c>
      <c r="S262" s="13">
        <f t="shared" si="41"/>
        <v>4.2372899736531945E-2</v>
      </c>
      <c r="BQ262" s="14">
        <v>42101</v>
      </c>
      <c r="BR262" s="13">
        <v>27.139999</v>
      </c>
      <c r="BS262" s="13">
        <f t="shared" si="42"/>
        <v>4.8129951869677143E-3</v>
      </c>
    </row>
    <row r="263" spans="17:71">
      <c r="Q263" s="14">
        <v>42100</v>
      </c>
      <c r="R263" s="13">
        <v>58.554737000000003</v>
      </c>
      <c r="S263" s="13">
        <f t="shared" si="41"/>
        <v>2.6423777827572742E-2</v>
      </c>
      <c r="BQ263" s="14">
        <v>42100</v>
      </c>
      <c r="BR263" s="13">
        <v>27.01</v>
      </c>
      <c r="BS263" s="13">
        <f t="shared" si="42"/>
        <v>4.4626628658484529E-3</v>
      </c>
    </row>
    <row r="264" spans="17:71">
      <c r="Q264" s="14">
        <v>42096</v>
      </c>
      <c r="R264" s="13">
        <v>57.047331</v>
      </c>
      <c r="S264" s="13">
        <f t="shared" si="41"/>
        <v>-2.0260467310736302E-2</v>
      </c>
      <c r="BQ264" s="14">
        <v>42096</v>
      </c>
      <c r="BR264" s="13">
        <v>26.889999</v>
      </c>
      <c r="BS264" s="13">
        <f t="shared" si="42"/>
        <v>-5.1795040629113954E-3</v>
      </c>
    </row>
    <row r="265" spans="17:71">
      <c r="Q265" s="14">
        <v>42095</v>
      </c>
      <c r="R265" s="13">
        <v>58.227038</v>
      </c>
      <c r="S265" s="13">
        <f t="shared" ref="S265:S328" si="43">(R265-R266)/R266</f>
        <v>-4.5433652960743101E-2</v>
      </c>
      <c r="BQ265" s="14">
        <v>42095</v>
      </c>
      <c r="BR265" s="13">
        <v>27.030000999999999</v>
      </c>
      <c r="BS265" s="13">
        <f t="shared" ref="BS265:BS328" si="44">(BR265-BR266)/BR266</f>
        <v>-1.4776135943849898E-3</v>
      </c>
    </row>
    <row r="266" spans="17:71">
      <c r="Q266" s="14">
        <v>42094</v>
      </c>
      <c r="R266" s="13">
        <v>60.998418999999998</v>
      </c>
      <c r="S266" s="13">
        <f t="shared" si="43"/>
        <v>4.3736034642394207E-2</v>
      </c>
      <c r="BQ266" s="14">
        <v>42094</v>
      </c>
      <c r="BR266" s="13">
        <v>27.07</v>
      </c>
      <c r="BS266" s="13">
        <f t="shared" si="44"/>
        <v>8.9452105851659334E-3</v>
      </c>
    </row>
    <row r="267" spans="17:71">
      <c r="Q267" s="14">
        <v>42093</v>
      </c>
      <c r="R267" s="13">
        <v>58.442380999999997</v>
      </c>
      <c r="S267" s="13">
        <f t="shared" si="43"/>
        <v>1.2325636438302603E-2</v>
      </c>
      <c r="BQ267" s="14">
        <v>42093</v>
      </c>
      <c r="BR267" s="13">
        <v>26.83</v>
      </c>
      <c r="BS267" s="13">
        <f t="shared" si="44"/>
        <v>2.9906542056074127E-3</v>
      </c>
    </row>
    <row r="268" spans="17:71">
      <c r="Q268" s="14">
        <v>42090</v>
      </c>
      <c r="R268" s="13">
        <v>57.730812</v>
      </c>
      <c r="S268" s="13">
        <f t="shared" si="43"/>
        <v>1.081966288859235E-2</v>
      </c>
      <c r="BQ268" s="14">
        <v>42090</v>
      </c>
      <c r="BR268" s="13">
        <v>26.75</v>
      </c>
      <c r="BS268" s="13">
        <f t="shared" si="44"/>
        <v>7.5329946340111096E-3</v>
      </c>
    </row>
    <row r="269" spans="17:71">
      <c r="Q269" s="14">
        <v>42089</v>
      </c>
      <c r="R269" s="13">
        <v>57.112870000000001</v>
      </c>
      <c r="S269" s="13">
        <f t="shared" si="43"/>
        <v>1.0938026347038273E-2</v>
      </c>
      <c r="BQ269" s="14">
        <v>42089</v>
      </c>
      <c r="BR269" s="13">
        <v>26.549999</v>
      </c>
      <c r="BS269" s="13">
        <f t="shared" si="44"/>
        <v>1.4132887700534759E-2</v>
      </c>
    </row>
    <row r="270" spans="17:71">
      <c r="Q270" s="14">
        <v>42088</v>
      </c>
      <c r="R270" s="13">
        <v>56.494926999999997</v>
      </c>
      <c r="S270" s="13">
        <f t="shared" si="43"/>
        <v>4.6619790442124463E-3</v>
      </c>
      <c r="BQ270" s="14">
        <v>42088</v>
      </c>
      <c r="BR270" s="13">
        <v>26.18</v>
      </c>
      <c r="BS270" s="13">
        <f t="shared" si="44"/>
        <v>-1.8740629685157422E-2</v>
      </c>
    </row>
    <row r="271" spans="17:71">
      <c r="Q271" s="14">
        <v>42087</v>
      </c>
      <c r="R271" s="13">
        <v>56.232771</v>
      </c>
      <c r="S271" s="13">
        <f t="shared" si="43"/>
        <v>1.0000250460187703E-3</v>
      </c>
      <c r="BQ271" s="14">
        <v>42087</v>
      </c>
      <c r="BR271" s="13">
        <v>26.68</v>
      </c>
      <c r="BS271" s="13">
        <f t="shared" si="44"/>
        <v>-8.9153046062407874E-3</v>
      </c>
    </row>
    <row r="272" spans="17:71">
      <c r="Q272" s="14">
        <v>42086</v>
      </c>
      <c r="R272" s="13">
        <v>56.176592999999997</v>
      </c>
      <c r="S272" s="13">
        <f t="shared" si="43"/>
        <v>-9.410605708443924E-3</v>
      </c>
      <c r="BQ272" s="14">
        <v>42086</v>
      </c>
      <c r="BR272" s="13">
        <v>26.92</v>
      </c>
      <c r="BS272" s="13">
        <f t="shared" si="44"/>
        <v>7.8622616197028643E-3</v>
      </c>
    </row>
    <row r="273" spans="17:71">
      <c r="Q273" s="14">
        <v>42083</v>
      </c>
      <c r="R273" s="13">
        <v>56.710270999999999</v>
      </c>
      <c r="S273" s="13">
        <f t="shared" si="43"/>
        <v>-1.4480943791516874E-2</v>
      </c>
      <c r="BQ273" s="14">
        <v>42083</v>
      </c>
      <c r="BR273" s="13">
        <v>26.709999</v>
      </c>
      <c r="BS273" s="13">
        <f t="shared" si="44"/>
        <v>6.7846963141841273E-3</v>
      </c>
    </row>
    <row r="274" spans="17:71">
      <c r="Q274" s="14">
        <v>42082</v>
      </c>
      <c r="R274" s="13">
        <v>57.543556000000002</v>
      </c>
      <c r="S274" s="13">
        <f t="shared" si="43"/>
        <v>-2.4444463168467826E-2</v>
      </c>
      <c r="BQ274" s="14">
        <v>42082</v>
      </c>
      <c r="BR274" s="13">
        <v>26.530000999999999</v>
      </c>
      <c r="BS274" s="13">
        <f t="shared" si="44"/>
        <v>4.9242803030303045E-3</v>
      </c>
    </row>
    <row r="275" spans="17:71">
      <c r="Q275" s="14">
        <v>42081</v>
      </c>
      <c r="R275" s="13">
        <v>58.985422999999997</v>
      </c>
      <c r="S275" s="13">
        <f t="shared" si="43"/>
        <v>2.1235238573366812E-2</v>
      </c>
      <c r="BQ275" s="14">
        <v>42081</v>
      </c>
      <c r="BR275" s="13">
        <v>26.4</v>
      </c>
      <c r="BS275" s="13">
        <f t="shared" si="44"/>
        <v>1.1881947106170897E-2</v>
      </c>
    </row>
    <row r="276" spans="17:71">
      <c r="Q276" s="14">
        <v>42080</v>
      </c>
      <c r="R276" s="13">
        <v>57.758899</v>
      </c>
      <c r="S276" s="13">
        <f t="shared" si="43"/>
        <v>3.5936173780027364E-2</v>
      </c>
      <c r="BQ276" s="14">
        <v>42080</v>
      </c>
      <c r="BR276" s="13">
        <v>26.09</v>
      </c>
      <c r="BS276" s="13">
        <f t="shared" si="44"/>
        <v>-4.5783672101628071E-3</v>
      </c>
    </row>
    <row r="277" spans="17:71">
      <c r="Q277" s="14">
        <v>42079</v>
      </c>
      <c r="R277" s="13">
        <v>55.755268000000001</v>
      </c>
      <c r="S277" s="13">
        <f t="shared" si="43"/>
        <v>-5.8944366317482788E-2</v>
      </c>
      <c r="BQ277" s="14">
        <v>42079</v>
      </c>
      <c r="BR277" s="13">
        <v>26.209999</v>
      </c>
      <c r="BS277" s="13">
        <f t="shared" si="44"/>
        <v>2.5831703555056897E-2</v>
      </c>
    </row>
    <row r="278" spans="17:71">
      <c r="Q278" s="14">
        <v>42076</v>
      </c>
      <c r="R278" s="13">
        <v>59.247579000000002</v>
      </c>
      <c r="S278" s="13">
        <f t="shared" si="43"/>
        <v>-7.3725661414265715E-3</v>
      </c>
      <c r="BQ278" s="14">
        <v>42076</v>
      </c>
      <c r="BR278" s="13">
        <v>25.549999</v>
      </c>
      <c r="BS278" s="13">
        <f t="shared" si="44"/>
        <v>1.4291305506498429E-2</v>
      </c>
    </row>
    <row r="279" spans="17:71">
      <c r="Q279" s="14">
        <v>42075</v>
      </c>
      <c r="R279" s="13">
        <v>59.687629999999999</v>
      </c>
      <c r="S279" s="13">
        <f t="shared" si="43"/>
        <v>-1.4378491837825004E-2</v>
      </c>
      <c r="BQ279" s="14">
        <v>42075</v>
      </c>
      <c r="BR279" s="13">
        <v>25.190000999999999</v>
      </c>
      <c r="BS279" s="13">
        <f t="shared" si="44"/>
        <v>1.695603552684696E-2</v>
      </c>
    </row>
    <row r="280" spans="17:71">
      <c r="Q280" s="14">
        <v>42074</v>
      </c>
      <c r="R280" s="13">
        <v>60.558368000000002</v>
      </c>
      <c r="S280" s="13">
        <f t="shared" si="43"/>
        <v>1.6501643517299311E-2</v>
      </c>
      <c r="BQ280" s="14">
        <v>42074</v>
      </c>
      <c r="BR280" s="13">
        <v>24.77</v>
      </c>
      <c r="BS280" s="13">
        <f t="shared" si="44"/>
        <v>-1.0387574495102858E-2</v>
      </c>
    </row>
    <row r="281" spans="17:71">
      <c r="Q281" s="14">
        <v>42073</v>
      </c>
      <c r="R281" s="13">
        <v>59.575277999999997</v>
      </c>
      <c r="S281" s="13">
        <f t="shared" si="43"/>
        <v>1.0802222855272634E-2</v>
      </c>
      <c r="BQ281" s="14">
        <v>42073</v>
      </c>
      <c r="BR281" s="13">
        <v>25.030000999999999</v>
      </c>
      <c r="BS281" s="13">
        <f t="shared" si="44"/>
        <v>-7.5336244065672946E-3</v>
      </c>
    </row>
    <row r="282" spans="17:71">
      <c r="Q282" s="14">
        <v>42072</v>
      </c>
      <c r="R282" s="13">
        <v>58.938609999999997</v>
      </c>
      <c r="S282" s="13">
        <f t="shared" si="43"/>
        <v>2.0694224701736071E-3</v>
      </c>
      <c r="BQ282" s="14">
        <v>42072</v>
      </c>
      <c r="BR282" s="13">
        <v>25.219999000000001</v>
      </c>
      <c r="BS282" s="13">
        <f t="shared" si="44"/>
        <v>-2.2859357724113041E-2</v>
      </c>
    </row>
    <row r="283" spans="17:71">
      <c r="Q283" s="14">
        <v>42069</v>
      </c>
      <c r="R283" s="13">
        <v>58.816893</v>
      </c>
      <c r="S283" s="13">
        <f t="shared" si="43"/>
        <v>-3.8861697867127676E-2</v>
      </c>
      <c r="BQ283" s="14">
        <v>42069</v>
      </c>
      <c r="BR283" s="13">
        <v>25.809999000000001</v>
      </c>
      <c r="BS283" s="13">
        <f t="shared" si="44"/>
        <v>-1.7510506280928751E-2</v>
      </c>
    </row>
    <row r="284" spans="17:71">
      <c r="Q284" s="14">
        <v>42068</v>
      </c>
      <c r="R284" s="13">
        <v>61.195036000000002</v>
      </c>
      <c r="S284" s="13">
        <f t="shared" si="43"/>
        <v>1.301928071121047E-2</v>
      </c>
      <c r="BQ284" s="14">
        <v>42068</v>
      </c>
      <c r="BR284" s="13">
        <v>26.27</v>
      </c>
      <c r="BS284" s="13">
        <f t="shared" si="44"/>
        <v>-1.5367316341829092E-2</v>
      </c>
    </row>
    <row r="285" spans="17:71">
      <c r="Q285" s="14">
        <v>42067</v>
      </c>
      <c r="R285" s="13">
        <v>60.408560000000001</v>
      </c>
      <c r="S285" s="13">
        <f t="shared" si="43"/>
        <v>-1.7062819644235873E-2</v>
      </c>
      <c r="BQ285" s="14">
        <v>42067</v>
      </c>
      <c r="BR285" s="13">
        <v>26.68</v>
      </c>
      <c r="BS285" s="13">
        <f t="shared" si="44"/>
        <v>4.5181101098685453E-3</v>
      </c>
    </row>
    <row r="286" spans="17:71">
      <c r="Q286" s="14">
        <v>42066</v>
      </c>
      <c r="R286" s="13">
        <v>61.457192999999997</v>
      </c>
      <c r="S286" s="13">
        <f t="shared" si="43"/>
        <v>3.6475571823010013E-2</v>
      </c>
      <c r="BQ286" s="14">
        <v>42066</v>
      </c>
      <c r="BR286" s="13">
        <v>26.559999000000001</v>
      </c>
      <c r="BS286" s="13">
        <f t="shared" si="44"/>
        <v>-1.0800782122905033E-2</v>
      </c>
    </row>
    <row r="287" spans="17:71">
      <c r="Q287" s="14">
        <v>42065</v>
      </c>
      <c r="R287" s="13">
        <v>59.294395999999999</v>
      </c>
      <c r="S287" s="13">
        <f t="shared" si="43"/>
        <v>-4.0163702359170439E-2</v>
      </c>
      <c r="BQ287" s="14">
        <v>42065</v>
      </c>
      <c r="BR287" s="13">
        <v>26.85</v>
      </c>
      <c r="BS287" s="13">
        <f t="shared" si="44"/>
        <v>2.0136778115501564E-2</v>
      </c>
    </row>
    <row r="288" spans="17:71">
      <c r="Q288" s="14">
        <v>42062</v>
      </c>
      <c r="R288" s="13">
        <v>61.775530000000003</v>
      </c>
      <c r="S288" s="13">
        <f t="shared" si="43"/>
        <v>8.2518442159402322E-3</v>
      </c>
      <c r="BQ288" s="14">
        <v>42062</v>
      </c>
      <c r="BR288" s="13">
        <v>26.32</v>
      </c>
      <c r="BS288" s="13">
        <f t="shared" si="44"/>
        <v>-7.541478129713397E-3</v>
      </c>
    </row>
    <row r="289" spans="17:71">
      <c r="Q289" s="14">
        <v>42061</v>
      </c>
      <c r="R289" s="13">
        <v>61.269939999999998</v>
      </c>
      <c r="S289" s="13">
        <f t="shared" si="43"/>
        <v>-2.7637452674249597E-2</v>
      </c>
      <c r="BQ289" s="14">
        <v>42061</v>
      </c>
      <c r="BR289" s="13">
        <v>26.52</v>
      </c>
      <c r="BS289" s="13">
        <f t="shared" si="44"/>
        <v>-3.3822246004425512E-3</v>
      </c>
    </row>
    <row r="290" spans="17:71">
      <c r="Q290" s="14">
        <v>42060</v>
      </c>
      <c r="R290" s="13">
        <v>63.011415</v>
      </c>
      <c r="S290" s="13">
        <f t="shared" si="43"/>
        <v>-1.7804921701590704E-2</v>
      </c>
      <c r="BQ290" s="14">
        <v>42060</v>
      </c>
      <c r="BR290" s="13">
        <v>26.610001</v>
      </c>
      <c r="BS290" s="13">
        <f t="shared" si="44"/>
        <v>6.049149109673007E-3</v>
      </c>
    </row>
    <row r="291" spans="17:71">
      <c r="Q291" s="14">
        <v>42059</v>
      </c>
      <c r="R291" s="13">
        <v>64.153666000000001</v>
      </c>
      <c r="S291" s="13">
        <f t="shared" si="43"/>
        <v>-3.6353196204942295E-3</v>
      </c>
      <c r="BQ291" s="14">
        <v>42059</v>
      </c>
      <c r="BR291" s="13">
        <v>26.450001</v>
      </c>
      <c r="BS291" s="13">
        <f t="shared" si="44"/>
        <v>-5.2650996615268729E-3</v>
      </c>
    </row>
    <row r="292" spans="17:71">
      <c r="Q292" s="14">
        <v>42058</v>
      </c>
      <c r="R292" s="13">
        <v>64.387736000000004</v>
      </c>
      <c r="S292" s="13">
        <f t="shared" si="43"/>
        <v>-3.38578628751669E-2</v>
      </c>
      <c r="BQ292" s="14">
        <v>42058</v>
      </c>
      <c r="BR292" s="13">
        <v>26.59</v>
      </c>
      <c r="BS292" s="13">
        <f t="shared" si="44"/>
        <v>1.4111404046964244E-2</v>
      </c>
    </row>
    <row r="293" spans="17:71">
      <c r="Q293" s="14">
        <v>42055</v>
      </c>
      <c r="R293" s="13">
        <v>66.644165000000001</v>
      </c>
      <c r="S293" s="13">
        <f t="shared" si="43"/>
        <v>4.4307459563860029E-2</v>
      </c>
      <c r="BQ293" s="14">
        <v>42055</v>
      </c>
      <c r="BR293" s="13">
        <v>26.219999000000001</v>
      </c>
      <c r="BS293" s="13">
        <f t="shared" si="44"/>
        <v>1.2355173745173854E-2</v>
      </c>
    </row>
    <row r="294" spans="17:71">
      <c r="Q294" s="14">
        <v>42054</v>
      </c>
      <c r="R294" s="13">
        <v>63.816612999999997</v>
      </c>
      <c r="S294" s="13">
        <f t="shared" si="43"/>
        <v>3.6813405893290161E-3</v>
      </c>
      <c r="BQ294" s="14">
        <v>42054</v>
      </c>
      <c r="BR294" s="13">
        <v>25.9</v>
      </c>
      <c r="BS294" s="13">
        <f t="shared" si="44"/>
        <v>1.3302074072850993E-2</v>
      </c>
    </row>
    <row r="295" spans="17:71">
      <c r="Q295" s="14">
        <v>42053</v>
      </c>
      <c r="R295" s="13">
        <v>63.582543999999999</v>
      </c>
      <c r="S295" s="13">
        <f t="shared" si="43"/>
        <v>-1.4715710185864337E-4</v>
      </c>
      <c r="BQ295" s="14">
        <v>42053</v>
      </c>
      <c r="BR295" s="13">
        <v>25.559999000000001</v>
      </c>
      <c r="BS295" s="13">
        <f t="shared" si="44"/>
        <v>-1.1723720203203835E-3</v>
      </c>
    </row>
    <row r="296" spans="17:71">
      <c r="Q296" s="14">
        <v>42052</v>
      </c>
      <c r="R296" s="13">
        <v>63.591901999999997</v>
      </c>
      <c r="S296" s="13">
        <f t="shared" si="43"/>
        <v>-1.5509495830538785E-2</v>
      </c>
      <c r="BQ296" s="14">
        <v>42052</v>
      </c>
      <c r="BR296" s="13">
        <v>25.59</v>
      </c>
      <c r="BS296" s="13">
        <f t="shared" si="44"/>
        <v>-3.504672897196256E-3</v>
      </c>
    </row>
    <row r="297" spans="17:71">
      <c r="Q297" s="14">
        <v>42048</v>
      </c>
      <c r="R297" s="13">
        <v>64.593717999999996</v>
      </c>
      <c r="S297" s="13">
        <f t="shared" si="43"/>
        <v>2.4959151167504676E-2</v>
      </c>
      <c r="BQ297" s="14">
        <v>42048</v>
      </c>
      <c r="BR297" s="13">
        <v>25.68</v>
      </c>
      <c r="BS297" s="13">
        <f t="shared" si="44"/>
        <v>8.6410451155162996E-3</v>
      </c>
    </row>
    <row r="298" spans="17:71">
      <c r="Q298" s="14">
        <v>42047</v>
      </c>
      <c r="R298" s="13">
        <v>63.020772999999998</v>
      </c>
      <c r="S298" s="13">
        <f t="shared" si="43"/>
        <v>4.2273082054993256E-2</v>
      </c>
      <c r="BQ298" s="14">
        <v>42047</v>
      </c>
      <c r="BR298" s="13">
        <v>25.459999</v>
      </c>
      <c r="BS298" s="13">
        <f t="shared" si="44"/>
        <v>9.1160919540229646E-3</v>
      </c>
    </row>
    <row r="299" spans="17:71">
      <c r="Q299" s="14">
        <v>42046</v>
      </c>
      <c r="R299" s="13">
        <v>60.464742000000001</v>
      </c>
      <c r="S299" s="13">
        <f t="shared" si="43"/>
        <v>-6.1557625279231032E-3</v>
      </c>
      <c r="BQ299" s="14">
        <v>42046</v>
      </c>
      <c r="BR299" s="13">
        <v>25.23</v>
      </c>
      <c r="BS299" s="13">
        <f t="shared" si="44"/>
        <v>8.3932853717026724E-3</v>
      </c>
    </row>
    <row r="300" spans="17:71">
      <c r="Q300" s="14">
        <v>42045</v>
      </c>
      <c r="R300" s="13">
        <v>60.839253999999997</v>
      </c>
      <c r="S300" s="13">
        <f t="shared" si="43"/>
        <v>-1.3830620245730244E-3</v>
      </c>
      <c r="BQ300" s="14">
        <v>42045</v>
      </c>
      <c r="BR300" s="13">
        <v>25.02</v>
      </c>
      <c r="BS300" s="13">
        <f t="shared" si="44"/>
        <v>4.4158972300280784E-3</v>
      </c>
    </row>
    <row r="301" spans="17:71">
      <c r="Q301" s="14">
        <v>42044</v>
      </c>
      <c r="R301" s="13">
        <v>60.923515000000002</v>
      </c>
      <c r="S301" s="13">
        <f t="shared" si="43"/>
        <v>-2.8660963626249026E-2</v>
      </c>
      <c r="BQ301" s="14">
        <v>42044</v>
      </c>
      <c r="BR301" s="13">
        <v>24.91</v>
      </c>
      <c r="BS301" s="13">
        <f t="shared" si="44"/>
        <v>-9.5427435387673339E-3</v>
      </c>
    </row>
    <row r="302" spans="17:71">
      <c r="Q302" s="14">
        <v>42041</v>
      </c>
      <c r="R302" s="13">
        <v>62.721164000000002</v>
      </c>
      <c r="S302" s="13">
        <f t="shared" si="43"/>
        <v>-1.0633614156005443E-2</v>
      </c>
      <c r="BQ302" s="14">
        <v>42041</v>
      </c>
      <c r="BR302" s="13">
        <v>25.15</v>
      </c>
      <c r="BS302" s="13">
        <f t="shared" si="44"/>
        <v>0</v>
      </c>
    </row>
    <row r="303" spans="17:71">
      <c r="Q303" s="14">
        <v>42040</v>
      </c>
      <c r="R303" s="13">
        <v>63.395285000000001</v>
      </c>
      <c r="S303" s="13">
        <f t="shared" si="43"/>
        <v>1.8042352940874154E-2</v>
      </c>
      <c r="BQ303" s="14">
        <v>42040</v>
      </c>
      <c r="BR303" s="13">
        <v>25.15</v>
      </c>
      <c r="BS303" s="13">
        <f t="shared" si="44"/>
        <v>1.657235246564269E-2</v>
      </c>
    </row>
    <row r="304" spans="17:71">
      <c r="Q304" s="14">
        <v>42039</v>
      </c>
      <c r="R304" s="13">
        <v>62.271756000000003</v>
      </c>
      <c r="S304" s="13">
        <f t="shared" si="43"/>
        <v>-4.3984441350782451E-2</v>
      </c>
      <c r="BQ304" s="14">
        <v>42039</v>
      </c>
      <c r="BR304" s="13">
        <v>24.74</v>
      </c>
      <c r="BS304" s="13">
        <f t="shared" si="44"/>
        <v>5.6910569105689838E-3</v>
      </c>
    </row>
    <row r="305" spans="17:71">
      <c r="Q305" s="14">
        <v>42038</v>
      </c>
      <c r="R305" s="13">
        <v>65.136759999999995</v>
      </c>
      <c r="S305" s="13">
        <f t="shared" si="43"/>
        <v>-2.3852907547183767E-2</v>
      </c>
      <c r="BQ305" s="14">
        <v>42038</v>
      </c>
      <c r="BR305" s="13">
        <v>24.6</v>
      </c>
      <c r="BS305" s="13">
        <f t="shared" si="44"/>
        <v>-1.5606242496998681E-2</v>
      </c>
    </row>
    <row r="306" spans="17:71">
      <c r="Q306" s="14">
        <v>42037</v>
      </c>
      <c r="R306" s="13">
        <v>66.728426999999996</v>
      </c>
      <c r="S306" s="13">
        <f t="shared" si="43"/>
        <v>4.6702904596090875E-2</v>
      </c>
      <c r="BQ306" s="14">
        <v>42037</v>
      </c>
      <c r="BR306" s="13">
        <v>24.99</v>
      </c>
      <c r="BS306" s="13">
        <f t="shared" si="44"/>
        <v>1.544083643068515E-2</v>
      </c>
    </row>
    <row r="307" spans="17:71">
      <c r="Q307" s="14">
        <v>42034</v>
      </c>
      <c r="R307" s="13">
        <v>63.751066999999999</v>
      </c>
      <c r="S307" s="13">
        <f t="shared" si="43"/>
        <v>2.1758540908988613E-2</v>
      </c>
      <c r="BQ307" s="14">
        <v>42034</v>
      </c>
      <c r="BR307" s="13">
        <v>24.610001</v>
      </c>
      <c r="BS307" s="13">
        <f t="shared" si="44"/>
        <v>-1.8739992025518255E-2</v>
      </c>
    </row>
    <row r="308" spans="17:71">
      <c r="Q308" s="14">
        <v>42033</v>
      </c>
      <c r="R308" s="13">
        <v>62.393476</v>
      </c>
      <c r="S308" s="13">
        <f t="shared" si="43"/>
        <v>3.7196526371500824E-2</v>
      </c>
      <c r="BQ308" s="14">
        <v>42033</v>
      </c>
      <c r="BR308" s="13">
        <v>25.08</v>
      </c>
      <c r="BS308" s="13">
        <f t="shared" si="44"/>
        <v>4.4053265680946523E-3</v>
      </c>
    </row>
    <row r="309" spans="17:71">
      <c r="Q309" s="14">
        <v>42032</v>
      </c>
      <c r="R309" s="13">
        <v>60.155886000000002</v>
      </c>
      <c r="S309" s="13">
        <f t="shared" si="43"/>
        <v>-2.0917965526956798E-2</v>
      </c>
      <c r="BQ309" s="14">
        <v>42032</v>
      </c>
      <c r="BR309" s="13">
        <v>24.969999000000001</v>
      </c>
      <c r="BS309" s="13">
        <f t="shared" si="44"/>
        <v>-1.847492065743226E-2</v>
      </c>
    </row>
    <row r="310" spans="17:71">
      <c r="Q310" s="14">
        <v>42031</v>
      </c>
      <c r="R310" s="13">
        <v>61.441108999999997</v>
      </c>
      <c r="S310" s="13">
        <f t="shared" si="43"/>
        <v>-1.8608815254287852E-2</v>
      </c>
      <c r="BQ310" s="14">
        <v>42031</v>
      </c>
      <c r="BR310" s="13">
        <v>25.440000999999999</v>
      </c>
      <c r="BS310" s="13">
        <f t="shared" si="44"/>
        <v>-2.4165669351745359E-2</v>
      </c>
    </row>
    <row r="311" spans="17:71">
      <c r="Q311" s="14">
        <v>42030</v>
      </c>
      <c r="R311" s="13">
        <v>62.606135000000002</v>
      </c>
      <c r="S311" s="13">
        <f t="shared" si="43"/>
        <v>-3.0918480904168102E-3</v>
      </c>
      <c r="BQ311" s="14">
        <v>42030</v>
      </c>
      <c r="BR311" s="13">
        <v>26.07</v>
      </c>
      <c r="BS311" s="13">
        <f t="shared" si="44"/>
        <v>-3.8343558282200962E-4</v>
      </c>
    </row>
    <row r="312" spans="17:71">
      <c r="Q312" s="14">
        <v>42027</v>
      </c>
      <c r="R312" s="13">
        <v>62.800303999999997</v>
      </c>
      <c r="S312" s="13">
        <f t="shared" si="43"/>
        <v>-4.1055549755890566E-3</v>
      </c>
      <c r="BQ312" s="14">
        <v>42027</v>
      </c>
      <c r="BR312" s="13">
        <v>26.08</v>
      </c>
      <c r="BS312" s="13">
        <f t="shared" si="44"/>
        <v>-2.3221010366254367E-2</v>
      </c>
    </row>
    <row r="313" spans="17:71">
      <c r="Q313" s="14">
        <v>42026</v>
      </c>
      <c r="R313" s="13">
        <v>63.059196999999998</v>
      </c>
      <c r="S313" s="13">
        <f t="shared" si="43"/>
        <v>3.7735785714474883E-2</v>
      </c>
      <c r="BQ313" s="14">
        <v>42026</v>
      </c>
      <c r="BR313" s="13">
        <v>26.700001</v>
      </c>
      <c r="BS313" s="13">
        <f t="shared" si="44"/>
        <v>1.5004126031507943E-3</v>
      </c>
    </row>
    <row r="314" spans="17:71">
      <c r="Q314" s="14">
        <v>42025</v>
      </c>
      <c r="R314" s="13">
        <v>60.766139000000003</v>
      </c>
      <c r="S314" s="13">
        <f t="shared" si="43"/>
        <v>1.4823951093099313E-2</v>
      </c>
      <c r="BQ314" s="14">
        <v>42025</v>
      </c>
      <c r="BR314" s="13">
        <v>26.66</v>
      </c>
      <c r="BS314" s="13">
        <f t="shared" si="44"/>
        <v>8.702232311766948E-3</v>
      </c>
    </row>
    <row r="315" spans="17:71">
      <c r="Q315" s="14">
        <v>42024</v>
      </c>
      <c r="R315" s="13">
        <v>59.878503000000002</v>
      </c>
      <c r="S315" s="13">
        <f t="shared" si="43"/>
        <v>2.3216344732538562E-3</v>
      </c>
      <c r="BQ315" s="14">
        <v>42024</v>
      </c>
      <c r="BR315" s="13">
        <v>26.43</v>
      </c>
      <c r="BS315" s="13">
        <f t="shared" si="44"/>
        <v>-7.8828456412479535E-3</v>
      </c>
    </row>
    <row r="316" spans="17:71">
      <c r="Q316" s="14">
        <v>42020</v>
      </c>
      <c r="R316" s="13">
        <v>59.739809000000001</v>
      </c>
      <c r="S316" s="13">
        <f t="shared" si="43"/>
        <v>1.4604285230734874E-2</v>
      </c>
      <c r="BQ316" s="14">
        <v>42020</v>
      </c>
      <c r="BR316" s="13">
        <v>26.639999</v>
      </c>
      <c r="BS316" s="13">
        <f t="shared" si="44"/>
        <v>2.4615346153846137E-2</v>
      </c>
    </row>
    <row r="317" spans="17:71">
      <c r="Q317" s="14">
        <v>42019</v>
      </c>
      <c r="R317" s="13">
        <v>58.879910000000002</v>
      </c>
      <c r="S317" s="13">
        <f t="shared" si="43"/>
        <v>3.7831328000125907E-3</v>
      </c>
      <c r="BQ317" s="14">
        <v>42019</v>
      </c>
      <c r="BR317" s="13">
        <v>26</v>
      </c>
      <c r="BS317" s="13">
        <f t="shared" si="44"/>
        <v>-1.7384694534568947E-2</v>
      </c>
    </row>
    <row r="318" spans="17:71">
      <c r="Q318" s="14">
        <v>42018</v>
      </c>
      <c r="R318" s="13">
        <v>58.657998999999997</v>
      </c>
      <c r="S318" s="13">
        <f t="shared" si="43"/>
        <v>9.8694433227593213E-3</v>
      </c>
      <c r="BQ318" s="14">
        <v>42018</v>
      </c>
      <c r="BR318" s="13">
        <v>26.459999</v>
      </c>
      <c r="BS318" s="13">
        <f t="shared" si="44"/>
        <v>-1.3790570257174749E-2</v>
      </c>
    </row>
    <row r="319" spans="17:71">
      <c r="Q319" s="14">
        <v>42017</v>
      </c>
      <c r="R319" s="13">
        <v>58.084735000000002</v>
      </c>
      <c r="S319" s="13">
        <f t="shared" si="43"/>
        <v>-3.1302990061191721E-2</v>
      </c>
      <c r="BQ319" s="14">
        <v>42017</v>
      </c>
      <c r="BR319" s="13">
        <v>26.83</v>
      </c>
      <c r="BS319" s="13">
        <f t="shared" si="44"/>
        <v>3.5507526051717413E-2</v>
      </c>
    </row>
    <row r="320" spans="17:71">
      <c r="Q320" s="14">
        <v>42016</v>
      </c>
      <c r="R320" s="13">
        <v>59.961716000000003</v>
      </c>
      <c r="S320" s="13">
        <f t="shared" si="43"/>
        <v>-3.2089573898185127E-2</v>
      </c>
      <c r="BQ320" s="14">
        <v>42016</v>
      </c>
      <c r="BR320" s="13">
        <v>25.91</v>
      </c>
      <c r="BS320" s="13">
        <f t="shared" si="44"/>
        <v>-1.4828859879424313E-2</v>
      </c>
    </row>
    <row r="321" spans="17:71">
      <c r="Q321" s="14">
        <v>42013</v>
      </c>
      <c r="R321" s="13">
        <v>61.949654000000002</v>
      </c>
      <c r="S321" s="13">
        <f t="shared" si="43"/>
        <v>1.6445008803445225E-3</v>
      </c>
      <c r="BQ321" s="14">
        <v>42013</v>
      </c>
      <c r="BR321" s="13">
        <v>26.299999</v>
      </c>
      <c r="BS321" s="13">
        <f t="shared" si="44"/>
        <v>1.1149519415609307E-2</v>
      </c>
    </row>
    <row r="322" spans="17:71">
      <c r="Q322" s="14">
        <v>42012</v>
      </c>
      <c r="R322" s="13">
        <v>61.847945000000003</v>
      </c>
      <c r="S322" s="13">
        <f t="shared" si="43"/>
        <v>0</v>
      </c>
      <c r="BQ322" s="14">
        <v>42012</v>
      </c>
      <c r="BR322" s="13">
        <v>26.01</v>
      </c>
      <c r="BS322" s="13">
        <f t="shared" si="44"/>
        <v>2.9691211401425176E-2</v>
      </c>
    </row>
    <row r="323" spans="17:71">
      <c r="Q323" s="14">
        <v>42011</v>
      </c>
      <c r="R323" s="13">
        <v>61.847945000000003</v>
      </c>
      <c r="S323" s="13">
        <f t="shared" si="43"/>
        <v>-4.3335229505394118E-2</v>
      </c>
      <c r="BQ323" s="14">
        <v>42011</v>
      </c>
      <c r="BR323" s="13">
        <v>25.26</v>
      </c>
      <c r="BS323" s="13">
        <f t="shared" si="44"/>
        <v>9.5923261390888082E-3</v>
      </c>
    </row>
    <row r="324" spans="17:71">
      <c r="Q324" s="14">
        <v>42010</v>
      </c>
      <c r="R324" s="13">
        <v>64.649547999999996</v>
      </c>
      <c r="S324" s="13">
        <f t="shared" si="43"/>
        <v>-3.5053836163205135E-2</v>
      </c>
      <c r="BQ324" s="14">
        <v>42010</v>
      </c>
      <c r="BR324" s="13">
        <v>25.02</v>
      </c>
      <c r="BS324" s="13">
        <f t="shared" si="44"/>
        <v>-5.1689860834989668E-3</v>
      </c>
    </row>
    <row r="325" spans="17:71">
      <c r="Q325" s="14">
        <v>42009</v>
      </c>
      <c r="R325" s="13">
        <v>66.998087999999996</v>
      </c>
      <c r="S325" s="13">
        <f t="shared" si="43"/>
        <v>-9.6511015620864382E-4</v>
      </c>
      <c r="BQ325" s="14">
        <v>42009</v>
      </c>
      <c r="BR325" s="13">
        <v>25.15</v>
      </c>
      <c r="BS325" s="13">
        <f t="shared" si="44"/>
        <v>-1.8728014776746692E-2</v>
      </c>
    </row>
    <row r="326" spans="17:71">
      <c r="Q326" s="14">
        <v>42006</v>
      </c>
      <c r="R326" s="13">
        <v>67.062810999999996</v>
      </c>
      <c r="S326" s="13">
        <f t="shared" si="43"/>
        <v>1.8393672350262836E-2</v>
      </c>
      <c r="BQ326" s="14">
        <v>42006</v>
      </c>
      <c r="BR326" s="13">
        <v>25.629999000000002</v>
      </c>
      <c r="BS326" s="13">
        <f t="shared" si="44"/>
        <v>-3.9001561583516483E-4</v>
      </c>
    </row>
    <row r="327" spans="17:71">
      <c r="Q327" s="14">
        <v>42004</v>
      </c>
      <c r="R327" s="13">
        <v>65.851558999999995</v>
      </c>
      <c r="S327" s="13">
        <f t="shared" si="43"/>
        <v>-2.0357573665395284E-2</v>
      </c>
      <c r="BQ327" s="14">
        <v>42004</v>
      </c>
      <c r="BR327" s="13">
        <v>25.639999</v>
      </c>
      <c r="BS327" s="13">
        <f t="shared" si="44"/>
        <v>-1.2326656869285715E-2</v>
      </c>
    </row>
    <row r="328" spans="17:71">
      <c r="Q328" s="14">
        <v>42003</v>
      </c>
      <c r="R328" s="13">
        <v>67.219994999999997</v>
      </c>
      <c r="S328" s="13">
        <f t="shared" si="43"/>
        <v>3.1736674324733963E-3</v>
      </c>
      <c r="BQ328" s="14">
        <v>42003</v>
      </c>
      <c r="BR328" s="13">
        <v>25.959999</v>
      </c>
      <c r="BS328" s="13">
        <f t="shared" si="44"/>
        <v>-1.1424257425742639E-2</v>
      </c>
    </row>
    <row r="329" spans="17:71">
      <c r="Q329" s="14">
        <v>42002</v>
      </c>
      <c r="R329" s="13">
        <v>67.007335999999995</v>
      </c>
      <c r="S329" s="13">
        <f t="shared" ref="S329:S392" si="45">(R329-R330)/R330</f>
        <v>5.6897497424440229E-3</v>
      </c>
      <c r="BQ329" s="14">
        <v>42002</v>
      </c>
      <c r="BR329" s="13">
        <v>26.26</v>
      </c>
      <c r="BS329" s="13">
        <f t="shared" ref="BS329:BS392" si="46">(BR329-BR330)/BR330</f>
        <v>-7.6107303040045735E-4</v>
      </c>
    </row>
    <row r="330" spans="17:71">
      <c r="Q330" s="14">
        <v>41999</v>
      </c>
      <c r="R330" s="13">
        <v>66.628237999999996</v>
      </c>
      <c r="S330" s="13">
        <f t="shared" si="45"/>
        <v>-4.5586532898600667E-3</v>
      </c>
      <c r="BQ330" s="14">
        <v>41999</v>
      </c>
      <c r="BR330" s="13">
        <v>26.280000999999999</v>
      </c>
      <c r="BS330" s="13">
        <f t="shared" si="46"/>
        <v>-7.6038025704871972E-4</v>
      </c>
    </row>
    <row r="331" spans="17:71">
      <c r="Q331" s="14">
        <v>41997</v>
      </c>
      <c r="R331" s="13">
        <v>66.933363999999997</v>
      </c>
      <c r="S331" s="13">
        <f t="shared" si="45"/>
        <v>8.7792237191216572E-3</v>
      </c>
      <c r="BQ331" s="14">
        <v>41997</v>
      </c>
      <c r="BR331" s="13">
        <v>26.299999</v>
      </c>
      <c r="BS331" s="13">
        <f t="shared" si="46"/>
        <v>-1.1394227117356101E-3</v>
      </c>
    </row>
    <row r="332" spans="17:71">
      <c r="Q332" s="14">
        <v>41996</v>
      </c>
      <c r="R332" s="13">
        <v>66.350854999999996</v>
      </c>
      <c r="S332" s="13">
        <f t="shared" si="45"/>
        <v>-2.7859247367892354E-4</v>
      </c>
      <c r="BQ332" s="14">
        <v>41996</v>
      </c>
      <c r="BR332" s="13">
        <v>26.33</v>
      </c>
      <c r="BS332" s="13">
        <f t="shared" si="46"/>
        <v>4.5784435169188087E-3</v>
      </c>
    </row>
    <row r="333" spans="17:71">
      <c r="Q333" s="14">
        <v>41995</v>
      </c>
      <c r="R333" s="13">
        <v>66.369344999999996</v>
      </c>
      <c r="S333" s="13">
        <f t="shared" si="45"/>
        <v>5.2184073184412774E-2</v>
      </c>
      <c r="BQ333" s="14">
        <v>41995</v>
      </c>
      <c r="BR333" s="13">
        <v>26.209999</v>
      </c>
      <c r="BS333" s="13">
        <f t="shared" si="46"/>
        <v>0</v>
      </c>
    </row>
    <row r="334" spans="17:71">
      <c r="Q334" s="14">
        <v>41992</v>
      </c>
      <c r="R334" s="13">
        <v>63.077694000000001</v>
      </c>
      <c r="S334" s="13">
        <f t="shared" si="45"/>
        <v>-6.8160054354786948E-2</v>
      </c>
      <c r="BQ334" s="14">
        <v>41992</v>
      </c>
      <c r="BR334" s="13">
        <v>26.209999</v>
      </c>
      <c r="BS334" s="13">
        <f t="shared" si="46"/>
        <v>3.3925009861932871E-2</v>
      </c>
    </row>
    <row r="335" spans="17:71">
      <c r="Q335" s="14">
        <v>41991</v>
      </c>
      <c r="R335" s="13">
        <v>67.691553999999996</v>
      </c>
      <c r="S335" s="13">
        <f t="shared" si="45"/>
        <v>-4.4131056352991423E-2</v>
      </c>
      <c r="BQ335" s="14">
        <v>41991</v>
      </c>
      <c r="BR335" s="13">
        <v>25.35</v>
      </c>
      <c r="BS335" s="13">
        <f t="shared" si="46"/>
        <v>1.976324188787586E-3</v>
      </c>
    </row>
    <row r="336" spans="17:71">
      <c r="Q336" s="14">
        <v>41990</v>
      </c>
      <c r="R336" s="13">
        <v>70.816772999999998</v>
      </c>
      <c r="S336" s="13">
        <f t="shared" si="45"/>
        <v>7.2989635344780063E-2</v>
      </c>
      <c r="BQ336" s="14">
        <v>41990</v>
      </c>
      <c r="BR336" s="13">
        <v>25.299999</v>
      </c>
      <c r="BS336" s="13">
        <f t="shared" si="46"/>
        <v>-7.4539427226362797E-3</v>
      </c>
    </row>
    <row r="337" spans="17:71">
      <c r="Q337" s="14">
        <v>41989</v>
      </c>
      <c r="R337" s="13">
        <v>65.999493999999999</v>
      </c>
      <c r="S337" s="13">
        <f t="shared" si="45"/>
        <v>1.3200849449542199E-2</v>
      </c>
      <c r="BQ337" s="14">
        <v>41989</v>
      </c>
      <c r="BR337" s="13">
        <v>25.49</v>
      </c>
      <c r="BS337" s="13">
        <f t="shared" si="46"/>
        <v>4.7299564552638357E-3</v>
      </c>
    </row>
    <row r="338" spans="17:71">
      <c r="Q338" s="14">
        <v>41988</v>
      </c>
      <c r="R338" s="13">
        <v>65.139595999999997</v>
      </c>
      <c r="S338" s="13">
        <f t="shared" si="45"/>
        <v>-1.1228110270030803E-2</v>
      </c>
      <c r="BQ338" s="14">
        <v>41988</v>
      </c>
      <c r="BR338" s="13">
        <v>25.370000999999998</v>
      </c>
      <c r="BS338" s="13">
        <f t="shared" si="46"/>
        <v>5.9477401248111501E-3</v>
      </c>
    </row>
    <row r="339" spans="17:71">
      <c r="Q339" s="14">
        <v>41985</v>
      </c>
      <c r="R339" s="13">
        <v>65.879295999999997</v>
      </c>
      <c r="S339" s="13">
        <f t="shared" si="45"/>
        <v>-2.5574433190129593E-2</v>
      </c>
      <c r="BQ339" s="14">
        <v>41985</v>
      </c>
      <c r="BR339" s="13">
        <v>25.219999000000001</v>
      </c>
      <c r="BS339" s="13">
        <f t="shared" si="46"/>
        <v>-5.1282445759368847E-3</v>
      </c>
    </row>
    <row r="340" spans="17:71">
      <c r="Q340" s="14">
        <v>41984</v>
      </c>
      <c r="R340" s="13">
        <v>67.608340999999996</v>
      </c>
      <c r="S340" s="13">
        <f t="shared" si="45"/>
        <v>4.5336170721356457E-3</v>
      </c>
      <c r="BQ340" s="14">
        <v>41984</v>
      </c>
      <c r="BR340" s="13">
        <v>25.35</v>
      </c>
      <c r="BS340" s="13">
        <f t="shared" si="46"/>
        <v>-5.4923499411532765E-3</v>
      </c>
    </row>
    <row r="341" spans="17:71">
      <c r="Q341" s="14">
        <v>41983</v>
      </c>
      <c r="R341" s="13">
        <v>67.303213999999997</v>
      </c>
      <c r="S341" s="13">
        <f t="shared" si="45"/>
        <v>6.3597252598687863E-3</v>
      </c>
      <c r="BQ341" s="14">
        <v>41983</v>
      </c>
      <c r="BR341" s="13">
        <v>25.49</v>
      </c>
      <c r="BS341" s="13">
        <f t="shared" si="46"/>
        <v>0</v>
      </c>
    </row>
    <row r="342" spans="17:71">
      <c r="Q342" s="14">
        <v>41982</v>
      </c>
      <c r="R342" s="13">
        <v>66.877888999999996</v>
      </c>
      <c r="S342" s="13">
        <f t="shared" si="45"/>
        <v>-1.5114392006859059E-2</v>
      </c>
      <c r="BQ342" s="14">
        <v>41982</v>
      </c>
      <c r="BR342" s="13">
        <v>25.49</v>
      </c>
      <c r="BS342" s="13">
        <f t="shared" si="46"/>
        <v>1.7564910880834717E-2</v>
      </c>
    </row>
    <row r="343" spans="17:71">
      <c r="Q343" s="14">
        <v>41981</v>
      </c>
      <c r="R343" s="13">
        <v>67.904219999999995</v>
      </c>
      <c r="S343" s="13">
        <f t="shared" si="45"/>
        <v>-1.9885192531660247E-2</v>
      </c>
      <c r="BQ343" s="14">
        <v>41981</v>
      </c>
      <c r="BR343" s="13">
        <v>25.049999</v>
      </c>
      <c r="BS343" s="13">
        <f t="shared" si="46"/>
        <v>-2.339185185185181E-2</v>
      </c>
    </row>
    <row r="344" spans="17:71">
      <c r="Q344" s="14">
        <v>41978</v>
      </c>
      <c r="R344" s="13">
        <v>69.281903999999997</v>
      </c>
      <c r="S344" s="13">
        <f t="shared" si="45"/>
        <v>2.6297742124062731E-2</v>
      </c>
      <c r="BQ344" s="14">
        <v>41978</v>
      </c>
      <c r="BR344" s="13">
        <v>25.65</v>
      </c>
      <c r="BS344" s="13">
        <f t="shared" si="46"/>
        <v>4.7003131727256873E-3</v>
      </c>
    </row>
    <row r="345" spans="17:71">
      <c r="Q345" s="14">
        <v>41977</v>
      </c>
      <c r="R345" s="13">
        <v>67.506631999999996</v>
      </c>
      <c r="S345" s="13">
        <f t="shared" si="45"/>
        <v>-1.6408454239017678E-3</v>
      </c>
      <c r="BQ345" s="14">
        <v>41977</v>
      </c>
      <c r="BR345" s="13">
        <v>25.530000999999999</v>
      </c>
      <c r="BS345" s="13">
        <f t="shared" si="46"/>
        <v>1.229191166898925E-2</v>
      </c>
    </row>
    <row r="346" spans="17:71">
      <c r="Q346" s="14">
        <v>41976</v>
      </c>
      <c r="R346" s="13">
        <v>67.617581999999999</v>
      </c>
      <c r="S346" s="13">
        <f t="shared" si="45"/>
        <v>3.1549475993022376E-3</v>
      </c>
      <c r="BQ346" s="14">
        <v>41976</v>
      </c>
      <c r="BR346" s="13">
        <v>25.219999000000001</v>
      </c>
      <c r="BS346" s="13">
        <f t="shared" si="46"/>
        <v>1.2444761140104425E-2</v>
      </c>
    </row>
    <row r="347" spans="17:71">
      <c r="Q347" s="14">
        <v>41975</v>
      </c>
      <c r="R347" s="13">
        <v>67.404922999999997</v>
      </c>
      <c r="S347" s="13">
        <f t="shared" si="45"/>
        <v>4.1131177148536979E-2</v>
      </c>
      <c r="BQ347" s="14">
        <v>41975</v>
      </c>
      <c r="BR347" s="13">
        <v>24.91</v>
      </c>
      <c r="BS347" s="13">
        <f t="shared" si="46"/>
        <v>-8.3599120875830508E-3</v>
      </c>
    </row>
    <row r="348" spans="17:71">
      <c r="Q348" s="14">
        <v>41974</v>
      </c>
      <c r="R348" s="13">
        <v>64.742007999999998</v>
      </c>
      <c r="S348" s="13">
        <f t="shared" si="45"/>
        <v>-2.7364931484837166E-2</v>
      </c>
      <c r="BQ348" s="14">
        <v>41974</v>
      </c>
      <c r="BR348" s="13">
        <v>25.120000999999998</v>
      </c>
      <c r="BS348" s="13">
        <f t="shared" si="46"/>
        <v>4.8000399999999386E-3</v>
      </c>
    </row>
    <row r="349" spans="17:71">
      <c r="Q349" s="14">
        <v>41971</v>
      </c>
      <c r="R349" s="13">
        <v>66.563513999999998</v>
      </c>
      <c r="S349" s="13">
        <f t="shared" si="45"/>
        <v>-7.034511620506465E-3</v>
      </c>
      <c r="BQ349" s="14">
        <v>41971</v>
      </c>
      <c r="BR349" s="13">
        <v>25</v>
      </c>
      <c r="BS349" s="13">
        <f t="shared" si="46"/>
        <v>-7.5427150638064195E-3</v>
      </c>
    </row>
    <row r="350" spans="17:71">
      <c r="Q350" s="14">
        <v>41969</v>
      </c>
      <c r="R350" s="13">
        <v>67.035072999999997</v>
      </c>
      <c r="S350" s="13">
        <f t="shared" si="45"/>
        <v>-1.6282195848279547E-2</v>
      </c>
      <c r="BQ350" s="14">
        <v>41969</v>
      </c>
      <c r="BR350" s="13">
        <v>25.190000999999999</v>
      </c>
      <c r="BS350" s="13">
        <f t="shared" si="46"/>
        <v>-1.5246247068021876E-2</v>
      </c>
    </row>
    <row r="351" spans="17:71">
      <c r="Q351" s="14">
        <v>41968</v>
      </c>
      <c r="R351" s="13">
        <v>68.144616999999997</v>
      </c>
      <c r="S351" s="13">
        <f t="shared" si="45"/>
        <v>1.2084561050020507E-2</v>
      </c>
      <c r="BQ351" s="14">
        <v>41968</v>
      </c>
      <c r="BR351" s="13">
        <v>25.58</v>
      </c>
      <c r="BS351" s="13">
        <f t="shared" si="46"/>
        <v>9.8697196999605226E-3</v>
      </c>
    </row>
    <row r="352" spans="17:71">
      <c r="Q352" s="14">
        <v>41967</v>
      </c>
      <c r="R352" s="13">
        <v>67.330951999999996</v>
      </c>
      <c r="S352" s="13">
        <f t="shared" si="45"/>
        <v>-3.6390106475312538E-2</v>
      </c>
      <c r="BQ352" s="14">
        <v>41967</v>
      </c>
      <c r="BR352" s="13">
        <v>25.33</v>
      </c>
      <c r="BS352" s="13">
        <f t="shared" si="46"/>
        <v>5.9571088165209923E-3</v>
      </c>
    </row>
    <row r="353" spans="17:71">
      <c r="Q353" s="14">
        <v>41964</v>
      </c>
      <c r="R353" s="13">
        <v>69.873661999999996</v>
      </c>
      <c r="S353" s="13">
        <f t="shared" si="45"/>
        <v>4.2524924946228792E-3</v>
      </c>
      <c r="BQ353" s="14">
        <v>41964</v>
      </c>
      <c r="BR353" s="13">
        <v>25.18</v>
      </c>
      <c r="BS353" s="13">
        <f t="shared" si="46"/>
        <v>-2.2515527950310629E-2</v>
      </c>
    </row>
    <row r="354" spans="17:71">
      <c r="Q354" s="14">
        <v>41963</v>
      </c>
      <c r="R354" s="13">
        <v>69.577782999999997</v>
      </c>
      <c r="S354" s="13">
        <f t="shared" si="45"/>
        <v>1.2513452647735028E-2</v>
      </c>
      <c r="BQ354" s="14">
        <v>41963</v>
      </c>
      <c r="BR354" s="13">
        <v>25.76</v>
      </c>
      <c r="BS354" s="13">
        <f t="shared" si="46"/>
        <v>9.4043887147336209E-3</v>
      </c>
    </row>
    <row r="355" spans="17:71">
      <c r="Q355" s="14">
        <v>41962</v>
      </c>
      <c r="R355" s="13">
        <v>68.717884999999995</v>
      </c>
      <c r="S355" s="13">
        <f t="shared" si="45"/>
        <v>1.1431633992484641E-2</v>
      </c>
      <c r="BQ355" s="14">
        <v>41962</v>
      </c>
      <c r="BR355" s="13">
        <v>25.52</v>
      </c>
      <c r="BS355" s="13">
        <f t="shared" si="46"/>
        <v>1.5698587127158221E-3</v>
      </c>
    </row>
    <row r="356" spans="17:71">
      <c r="Q356" s="14">
        <v>41961</v>
      </c>
      <c r="R356" s="13">
        <v>67.941205999999994</v>
      </c>
      <c r="S356" s="13">
        <f t="shared" si="45"/>
        <v>5.1984288468185889E-3</v>
      </c>
      <c r="BQ356" s="14">
        <v>41961</v>
      </c>
      <c r="BR356" s="13">
        <v>25.48</v>
      </c>
      <c r="BS356" s="13">
        <f t="shared" si="46"/>
        <v>2.0016012810248198E-2</v>
      </c>
    </row>
    <row r="357" spans="17:71">
      <c r="Q357" s="14">
        <v>41960</v>
      </c>
      <c r="R357" s="13">
        <v>67.589844999999997</v>
      </c>
      <c r="S357" s="13">
        <f t="shared" si="45"/>
        <v>3.790995137720865E-2</v>
      </c>
      <c r="BQ357" s="14">
        <v>41960</v>
      </c>
      <c r="BR357" s="13">
        <v>24.98</v>
      </c>
      <c r="BS357" s="13">
        <f t="shared" si="46"/>
        <v>1.2023646812679529E-3</v>
      </c>
    </row>
    <row r="358" spans="17:71">
      <c r="Q358" s="14">
        <v>41957</v>
      </c>
      <c r="R358" s="13">
        <v>65.121106999999995</v>
      </c>
      <c r="S358" s="13">
        <f t="shared" si="45"/>
        <v>1.0183585025374994E-2</v>
      </c>
      <c r="BQ358" s="14">
        <v>41957</v>
      </c>
      <c r="BR358" s="13">
        <v>24.950001</v>
      </c>
      <c r="BS358" s="13">
        <f t="shared" si="46"/>
        <v>8.080848484848498E-3</v>
      </c>
    </row>
    <row r="359" spans="17:71">
      <c r="Q359" s="14">
        <v>41956</v>
      </c>
      <c r="R359" s="13">
        <v>64.464625999999996</v>
      </c>
      <c r="S359" s="13">
        <f t="shared" si="45"/>
        <v>1.5142697388922464E-2</v>
      </c>
      <c r="BQ359" s="14">
        <v>41956</v>
      </c>
      <c r="BR359" s="13">
        <v>24.75</v>
      </c>
      <c r="BS359" s="13">
        <f t="shared" si="46"/>
        <v>2.024250930192257E-3</v>
      </c>
    </row>
    <row r="360" spans="17:71">
      <c r="Q360" s="14">
        <v>41955</v>
      </c>
      <c r="R360" s="13">
        <v>63.503019000000002</v>
      </c>
      <c r="S360" s="13">
        <f t="shared" si="45"/>
        <v>9.5546385773060283E-3</v>
      </c>
      <c r="BQ360" s="14">
        <v>41955</v>
      </c>
      <c r="BR360" s="13">
        <v>24.700001</v>
      </c>
      <c r="BS360" s="13">
        <f t="shared" si="46"/>
        <v>1.1466052416052358E-2</v>
      </c>
    </row>
    <row r="361" spans="17:71">
      <c r="Q361" s="14">
        <v>41954</v>
      </c>
      <c r="R361" s="13">
        <v>62.902012999999997</v>
      </c>
      <c r="S361" s="13">
        <f t="shared" si="45"/>
        <v>5.3199381055988723E-3</v>
      </c>
      <c r="BQ361" s="14">
        <v>41954</v>
      </c>
      <c r="BR361" s="13">
        <v>24.42</v>
      </c>
      <c r="BS361" s="13">
        <f t="shared" si="46"/>
        <v>0</v>
      </c>
    </row>
    <row r="362" spans="17:71">
      <c r="Q362" s="14">
        <v>41953</v>
      </c>
      <c r="R362" s="13">
        <v>62.569149000000003</v>
      </c>
      <c r="S362" s="13">
        <f t="shared" si="45"/>
        <v>3.9956945828459406E-2</v>
      </c>
      <c r="BQ362" s="14">
        <v>41953</v>
      </c>
      <c r="BR362" s="13">
        <v>24.42</v>
      </c>
      <c r="BS362" s="13">
        <f t="shared" si="46"/>
        <v>-1.6352821600686949E-3</v>
      </c>
    </row>
    <row r="363" spans="17:71">
      <c r="Q363" s="14">
        <v>41950</v>
      </c>
      <c r="R363" s="13">
        <v>60.165134000000002</v>
      </c>
      <c r="S363" s="13">
        <f t="shared" si="45"/>
        <v>1.1503151699950306E-2</v>
      </c>
      <c r="BQ363" s="14">
        <v>41950</v>
      </c>
      <c r="BR363" s="13">
        <v>24.459999</v>
      </c>
      <c r="BS363" s="13">
        <f t="shared" si="46"/>
        <v>5.7565378289473491E-3</v>
      </c>
    </row>
    <row r="364" spans="17:71">
      <c r="Q364" s="14">
        <v>41949</v>
      </c>
      <c r="R364" s="13">
        <v>59.480916000000001</v>
      </c>
      <c r="S364" s="13">
        <f t="shared" si="45"/>
        <v>1.0207318591349717E-2</v>
      </c>
      <c r="BQ364" s="14">
        <v>41949</v>
      </c>
      <c r="BR364" s="13">
        <v>24.32</v>
      </c>
      <c r="BS364" s="13">
        <f t="shared" si="46"/>
        <v>6.2060405461315084E-3</v>
      </c>
    </row>
    <row r="365" spans="17:71">
      <c r="Q365" s="14">
        <v>41948</v>
      </c>
      <c r="R365" s="13">
        <v>58.879910000000002</v>
      </c>
      <c r="S365" s="13">
        <f t="shared" si="45"/>
        <v>1.5709013090424358E-4</v>
      </c>
      <c r="BQ365" s="14">
        <v>41948</v>
      </c>
      <c r="BR365" s="13">
        <v>24.17</v>
      </c>
      <c r="BS365" s="13">
        <f t="shared" si="46"/>
        <v>1.0451505016722408E-2</v>
      </c>
    </row>
    <row r="366" spans="17:71">
      <c r="Q366" s="14">
        <v>41947</v>
      </c>
      <c r="R366" s="13">
        <v>58.870662000000003</v>
      </c>
      <c r="S366" s="13">
        <f t="shared" si="45"/>
        <v>-1.2255676966037911E-2</v>
      </c>
      <c r="BQ366" s="14">
        <v>41947</v>
      </c>
      <c r="BR366" s="13">
        <v>23.92</v>
      </c>
      <c r="BS366" s="13">
        <f t="shared" si="46"/>
        <v>1.6750838222396984E-3</v>
      </c>
    </row>
    <row r="367" spans="17:71">
      <c r="Q367" s="14">
        <v>41946</v>
      </c>
      <c r="R367" s="13">
        <v>59.601114000000003</v>
      </c>
      <c r="S367" s="13">
        <f t="shared" si="45"/>
        <v>3.3841223204194998E-2</v>
      </c>
      <c r="BQ367" s="14">
        <v>41946</v>
      </c>
      <c r="BR367" s="13">
        <v>23.879999000000002</v>
      </c>
      <c r="BS367" s="13">
        <f t="shared" si="46"/>
        <v>-1.5257773195876225E-2</v>
      </c>
    </row>
    <row r="368" spans="17:71">
      <c r="Q368" s="14">
        <v>41943</v>
      </c>
      <c r="R368" s="13">
        <v>57.650162000000002</v>
      </c>
      <c r="S368" s="13">
        <f t="shared" si="45"/>
        <v>-1.7611377473813724E-3</v>
      </c>
      <c r="BQ368" s="14">
        <v>41943</v>
      </c>
      <c r="BR368" s="13">
        <v>24.25</v>
      </c>
      <c r="BS368" s="13">
        <f t="shared" si="46"/>
        <v>1.0837849103793313E-2</v>
      </c>
    </row>
    <row r="369" spans="17:71">
      <c r="Q369" s="14">
        <v>41942</v>
      </c>
      <c r="R369" s="13">
        <v>57.751871000000001</v>
      </c>
      <c r="S369" s="13">
        <f t="shared" si="45"/>
        <v>-9.6996052370395668E-3</v>
      </c>
      <c r="BQ369" s="14">
        <v>41942</v>
      </c>
      <c r="BR369" s="13">
        <v>23.99</v>
      </c>
      <c r="BS369" s="13">
        <f t="shared" si="46"/>
        <v>-7.8577336641853304E-3</v>
      </c>
    </row>
    <row r="370" spans="17:71">
      <c r="Q370" s="14">
        <v>41941</v>
      </c>
      <c r="R370" s="13">
        <v>58.317528000000003</v>
      </c>
      <c r="S370" s="13">
        <f t="shared" si="45"/>
        <v>9.4756425895539832E-3</v>
      </c>
      <c r="BQ370" s="14">
        <v>41941</v>
      </c>
      <c r="BR370" s="13">
        <v>24.18</v>
      </c>
      <c r="BS370" s="13">
        <f t="shared" si="46"/>
        <v>-8.2034047663415328E-3</v>
      </c>
    </row>
    <row r="371" spans="17:71">
      <c r="Q371" s="14">
        <v>41940</v>
      </c>
      <c r="R371" s="13">
        <v>57.770119000000001</v>
      </c>
      <c r="S371" s="13">
        <f t="shared" si="45"/>
        <v>2.5259087690955039E-2</v>
      </c>
      <c r="BQ371" s="14">
        <v>41940</v>
      </c>
      <c r="BR371" s="13">
        <v>24.379999000000002</v>
      </c>
      <c r="BS371" s="13">
        <f t="shared" si="46"/>
        <v>1.5833291666666732E-2</v>
      </c>
    </row>
    <row r="372" spans="17:71">
      <c r="Q372" s="14">
        <v>41939</v>
      </c>
      <c r="R372" s="13">
        <v>56.346848999999999</v>
      </c>
      <c r="S372" s="13">
        <f t="shared" si="45"/>
        <v>-1.6090517470337844E-2</v>
      </c>
      <c r="BQ372" s="14">
        <v>41939</v>
      </c>
      <c r="BR372" s="13">
        <v>24</v>
      </c>
      <c r="BS372" s="13">
        <f t="shared" si="46"/>
        <v>-2.0408163265306121E-2</v>
      </c>
    </row>
    <row r="373" spans="17:71">
      <c r="Q373" s="14">
        <v>41936</v>
      </c>
      <c r="R373" s="13">
        <v>57.268326000000002</v>
      </c>
      <c r="S373" s="13">
        <f t="shared" si="45"/>
        <v>-1.4908989258650618E-2</v>
      </c>
      <c r="BQ373" s="14">
        <v>41936</v>
      </c>
      <c r="BR373" s="13">
        <v>24.5</v>
      </c>
      <c r="BS373" s="13">
        <f t="shared" si="46"/>
        <v>-6.5598743920623384E-2</v>
      </c>
    </row>
    <row r="374" spans="17:71">
      <c r="Q374" s="14">
        <v>41935</v>
      </c>
      <c r="R374" s="13">
        <v>58.135061</v>
      </c>
      <c r="S374" s="13">
        <f t="shared" si="45"/>
        <v>7.9088907491883589E-3</v>
      </c>
      <c r="BQ374" s="14">
        <v>41935</v>
      </c>
      <c r="BR374" s="13">
        <v>26.219999000000001</v>
      </c>
      <c r="BS374" s="13">
        <f t="shared" si="46"/>
        <v>2.8638642604943233E-2</v>
      </c>
    </row>
    <row r="375" spans="17:71">
      <c r="Q375" s="14">
        <v>41934</v>
      </c>
      <c r="R375" s="13">
        <v>57.678885000000001</v>
      </c>
      <c r="S375" s="13">
        <f t="shared" si="45"/>
        <v>-2.2095914491722726E-3</v>
      </c>
      <c r="BQ375" s="14">
        <v>41934</v>
      </c>
      <c r="BR375" s="13">
        <v>25.49</v>
      </c>
      <c r="BS375" s="13">
        <f t="shared" si="46"/>
        <v>5.5226824457592508E-3</v>
      </c>
    </row>
    <row r="376" spans="17:71">
      <c r="Q376" s="14">
        <v>41933</v>
      </c>
      <c r="R376" s="13">
        <v>57.806614000000003</v>
      </c>
      <c r="S376" s="13">
        <f t="shared" si="45"/>
        <v>-3.7735428942574849E-3</v>
      </c>
      <c r="BQ376" s="14">
        <v>41933</v>
      </c>
      <c r="BR376" s="13">
        <v>25.35</v>
      </c>
      <c r="BS376" s="13">
        <f t="shared" si="46"/>
        <v>7.9522862823062767E-3</v>
      </c>
    </row>
    <row r="377" spans="17:71">
      <c r="Q377" s="14">
        <v>41932</v>
      </c>
      <c r="R377" s="13">
        <v>58.025576000000001</v>
      </c>
      <c r="S377" s="13">
        <f t="shared" si="45"/>
        <v>3.7878364576066962E-3</v>
      </c>
      <c r="BQ377" s="14">
        <v>41932</v>
      </c>
      <c r="BR377" s="13">
        <v>25.15</v>
      </c>
      <c r="BS377" s="13">
        <f t="shared" si="46"/>
        <v>-3.9745627980928314E-4</v>
      </c>
    </row>
    <row r="378" spans="17:71">
      <c r="Q378" s="14">
        <v>41929</v>
      </c>
      <c r="R378" s="13">
        <v>57.806614000000003</v>
      </c>
      <c r="S378" s="13">
        <f t="shared" si="45"/>
        <v>-1.293037906803522E-2</v>
      </c>
      <c r="BQ378" s="14">
        <v>41929</v>
      </c>
      <c r="BR378" s="13">
        <v>25.16</v>
      </c>
      <c r="BS378" s="13">
        <f t="shared" si="46"/>
        <v>1.4516169940168161E-2</v>
      </c>
    </row>
    <row r="379" spans="17:71">
      <c r="Q379" s="14">
        <v>41928</v>
      </c>
      <c r="R379" s="13">
        <v>58.563867000000002</v>
      </c>
      <c r="S379" s="13">
        <f t="shared" si="45"/>
        <v>6.1693729850724424E-2</v>
      </c>
      <c r="BQ379" s="14">
        <v>41928</v>
      </c>
      <c r="BR379" s="13">
        <v>24.799999</v>
      </c>
      <c r="BS379" s="13">
        <f t="shared" si="46"/>
        <v>1.1419208809135405E-2</v>
      </c>
    </row>
    <row r="380" spans="17:71">
      <c r="Q380" s="14">
        <v>41927</v>
      </c>
      <c r="R380" s="13">
        <v>55.160792000000001</v>
      </c>
      <c r="S380" s="13">
        <f t="shared" si="45"/>
        <v>2.0077598015825933E-2</v>
      </c>
      <c r="BQ380" s="14">
        <v>41927</v>
      </c>
      <c r="BR380" s="13">
        <v>24.52</v>
      </c>
      <c r="BS380" s="13">
        <f t="shared" si="46"/>
        <v>-1.7628165770359215E-2</v>
      </c>
    </row>
    <row r="381" spans="17:71">
      <c r="Q381" s="14">
        <v>41926</v>
      </c>
      <c r="R381" s="13">
        <v>54.075094</v>
      </c>
      <c r="S381" s="13">
        <f t="shared" si="45"/>
        <v>-1.6755118246651379E-2</v>
      </c>
      <c r="BQ381" s="14">
        <v>41926</v>
      </c>
      <c r="BR381" s="13">
        <v>24.959999</v>
      </c>
      <c r="BS381" s="13">
        <f t="shared" si="46"/>
        <v>1.2987013514083353E-2</v>
      </c>
    </row>
    <row r="382" spans="17:71">
      <c r="Q382" s="14">
        <v>41925</v>
      </c>
      <c r="R382" s="13">
        <v>54.996568000000003</v>
      </c>
      <c r="S382" s="13">
        <f t="shared" si="45"/>
        <v>-5.4579668082433058E-2</v>
      </c>
      <c r="BQ382" s="14">
        <v>41925</v>
      </c>
      <c r="BR382" s="13">
        <v>24.639999</v>
      </c>
      <c r="BS382" s="13">
        <f t="shared" si="46"/>
        <v>-3.3725529411764724E-2</v>
      </c>
    </row>
    <row r="383" spans="17:71">
      <c r="Q383" s="14">
        <v>41922</v>
      </c>
      <c r="R383" s="13">
        <v>58.171551999999998</v>
      </c>
      <c r="S383" s="13">
        <f t="shared" si="45"/>
        <v>-4.8216145802655236E-2</v>
      </c>
      <c r="BQ383" s="14">
        <v>41922</v>
      </c>
      <c r="BR383" s="13">
        <v>25.5</v>
      </c>
      <c r="BS383" s="13">
        <f t="shared" si="46"/>
        <v>-7.836990595611118E-4</v>
      </c>
    </row>
    <row r="384" spans="17:71">
      <c r="Q384" s="14">
        <v>41921</v>
      </c>
      <c r="R384" s="13">
        <v>61.118448000000001</v>
      </c>
      <c r="S384" s="13">
        <f t="shared" si="45"/>
        <v>8.9642442125482209E-4</v>
      </c>
      <c r="BQ384" s="14">
        <v>41921</v>
      </c>
      <c r="BR384" s="13">
        <v>25.52</v>
      </c>
      <c r="BS384" s="13">
        <f t="shared" si="46"/>
        <v>-1.4671814671814633E-2</v>
      </c>
    </row>
    <row r="385" spans="17:71">
      <c r="Q385" s="14">
        <v>41920</v>
      </c>
      <c r="R385" s="13">
        <v>61.063709000000003</v>
      </c>
      <c r="S385" s="13">
        <f t="shared" si="45"/>
        <v>-4.7583709552347338E-3</v>
      </c>
      <c r="BQ385" s="14">
        <v>41920</v>
      </c>
      <c r="BR385" s="13">
        <v>25.9</v>
      </c>
      <c r="BS385" s="13">
        <f t="shared" si="46"/>
        <v>-2.3112096421884008E-3</v>
      </c>
    </row>
    <row r="386" spans="17:71">
      <c r="Q386" s="14">
        <v>41919</v>
      </c>
      <c r="R386" s="13">
        <v>61.355662000000002</v>
      </c>
      <c r="S386" s="13">
        <f t="shared" si="45"/>
        <v>2.5342576908278557E-3</v>
      </c>
      <c r="BQ386" s="14">
        <v>41919</v>
      </c>
      <c r="BR386" s="13">
        <v>25.959999</v>
      </c>
      <c r="BS386" s="13">
        <f t="shared" si="46"/>
        <v>-1.5385000000000067E-3</v>
      </c>
    </row>
    <row r="387" spans="17:71">
      <c r="Q387" s="14">
        <v>41918</v>
      </c>
      <c r="R387" s="13">
        <v>61.200564</v>
      </c>
      <c r="S387" s="13">
        <f t="shared" si="45"/>
        <v>-1.178543198166475E-2</v>
      </c>
      <c r="BQ387" s="14">
        <v>41918</v>
      </c>
      <c r="BR387" s="13">
        <v>26</v>
      </c>
      <c r="BS387" s="13">
        <f t="shared" si="46"/>
        <v>-6.8754774637127467E-3</v>
      </c>
    </row>
    <row r="388" spans="17:71">
      <c r="Q388" s="14">
        <v>41915</v>
      </c>
      <c r="R388" s="13">
        <v>61.930441000000002</v>
      </c>
      <c r="S388" s="13">
        <f t="shared" si="45"/>
        <v>-1.3241673186313206E-3</v>
      </c>
      <c r="BQ388" s="14">
        <v>41915</v>
      </c>
      <c r="BR388" s="13">
        <v>26.18</v>
      </c>
      <c r="BS388" s="13">
        <f t="shared" si="46"/>
        <v>-1.9062142584826806E-3</v>
      </c>
    </row>
    <row r="389" spans="17:71">
      <c r="Q389" s="14">
        <v>41914</v>
      </c>
      <c r="R389" s="13">
        <v>62.012555999999996</v>
      </c>
      <c r="S389" s="13">
        <f t="shared" si="45"/>
        <v>1.4629101838449754E-2</v>
      </c>
      <c r="BQ389" s="14">
        <v>41914</v>
      </c>
      <c r="BR389" s="13">
        <v>26.23</v>
      </c>
      <c r="BS389" s="13">
        <f t="shared" si="46"/>
        <v>1.0011590682001914E-2</v>
      </c>
    </row>
    <row r="390" spans="17:71">
      <c r="Q390" s="14">
        <v>41913</v>
      </c>
      <c r="R390" s="13">
        <v>61.118448000000001</v>
      </c>
      <c r="S390" s="13">
        <f t="shared" si="45"/>
        <v>-1.0633611536564008E-2</v>
      </c>
      <c r="BQ390" s="14">
        <v>41913</v>
      </c>
      <c r="BR390" s="13">
        <v>25.969999000000001</v>
      </c>
      <c r="BS390" s="13">
        <f t="shared" si="46"/>
        <v>-8.4002287743325157E-3</v>
      </c>
    </row>
    <row r="391" spans="17:71">
      <c r="Q391" s="14">
        <v>41912</v>
      </c>
      <c r="R391" s="13">
        <v>61.775342999999999</v>
      </c>
      <c r="S391" s="13">
        <f t="shared" si="45"/>
        <v>1.5446904043274189E-2</v>
      </c>
      <c r="BQ391" s="14">
        <v>41912</v>
      </c>
      <c r="BR391" s="13">
        <v>26.190000999999999</v>
      </c>
      <c r="BS391" s="13">
        <f t="shared" si="46"/>
        <v>2.6799386416562652E-3</v>
      </c>
    </row>
    <row r="392" spans="17:71">
      <c r="Q392" s="14">
        <v>41911</v>
      </c>
      <c r="R392" s="13">
        <v>60.835621000000003</v>
      </c>
      <c r="S392" s="13">
        <f t="shared" si="45"/>
        <v>3.9600878679773181E-2</v>
      </c>
      <c r="BQ392" s="14">
        <v>41911</v>
      </c>
      <c r="BR392" s="13">
        <v>26.120000999999998</v>
      </c>
      <c r="BS392" s="13">
        <f t="shared" si="46"/>
        <v>-2.6727757665988743E-3</v>
      </c>
    </row>
    <row r="393" spans="17:71">
      <c r="Q393" s="14">
        <v>41908</v>
      </c>
      <c r="R393" s="13">
        <v>58.518247000000002</v>
      </c>
      <c r="S393" s="13">
        <f t="shared" ref="S393:S456" si="47">(R393-R394)/R394</f>
        <v>3.5016916365492527E-2</v>
      </c>
      <c r="BQ393" s="14">
        <v>41908</v>
      </c>
      <c r="BR393" s="13">
        <v>26.190000999999999</v>
      </c>
      <c r="BS393" s="13">
        <f t="shared" ref="BS393:BS456" si="48">(BR393-BR394)/BR394</f>
        <v>-7.9545075757575696E-3</v>
      </c>
    </row>
    <row r="394" spans="17:71">
      <c r="Q394" s="14">
        <v>41907</v>
      </c>
      <c r="R394" s="13">
        <v>56.538445000000003</v>
      </c>
      <c r="S394" s="13">
        <f t="shared" si="47"/>
        <v>1.130845043365658E-3</v>
      </c>
      <c r="BQ394" s="14">
        <v>41907</v>
      </c>
      <c r="BR394" s="13">
        <v>26.4</v>
      </c>
      <c r="BS394" s="13">
        <f t="shared" si="48"/>
        <v>-1.4925336377811101E-2</v>
      </c>
    </row>
    <row r="395" spans="17:71">
      <c r="Q395" s="14">
        <v>41906</v>
      </c>
      <c r="R395" s="13">
        <v>56.474581000000001</v>
      </c>
      <c r="S395" s="13">
        <f t="shared" si="47"/>
        <v>-1.8239447151798083E-2</v>
      </c>
      <c r="BQ395" s="14">
        <v>41906</v>
      </c>
      <c r="BR395" s="13">
        <v>26.799999</v>
      </c>
      <c r="BS395" s="13">
        <f t="shared" si="48"/>
        <v>4.4977136431784094E-3</v>
      </c>
    </row>
    <row r="396" spans="17:71">
      <c r="Q396" s="14">
        <v>41905</v>
      </c>
      <c r="R396" s="13">
        <v>57.523783000000002</v>
      </c>
      <c r="S396" s="13">
        <f t="shared" si="47"/>
        <v>-1.7912745646943774E-2</v>
      </c>
      <c r="BQ396" s="14">
        <v>41905</v>
      </c>
      <c r="BR396" s="13">
        <v>26.68</v>
      </c>
      <c r="BS396" s="13">
        <f t="shared" si="48"/>
        <v>-1.9838318142480521E-2</v>
      </c>
    </row>
    <row r="397" spans="17:71">
      <c r="Q397" s="14">
        <v>41904</v>
      </c>
      <c r="R397" s="13">
        <v>58.572986</v>
      </c>
      <c r="S397" s="13">
        <f t="shared" si="47"/>
        <v>-5.7683845767971781E-2</v>
      </c>
      <c r="BQ397" s="14">
        <v>41904</v>
      </c>
      <c r="BR397" s="13">
        <v>27.219999000000001</v>
      </c>
      <c r="BS397" s="13">
        <f t="shared" si="48"/>
        <v>-2.85510706638115E-2</v>
      </c>
    </row>
    <row r="398" spans="17:71">
      <c r="Q398" s="14">
        <v>41901</v>
      </c>
      <c r="R398" s="13">
        <v>62.158529000000001</v>
      </c>
      <c r="S398" s="13">
        <f t="shared" si="47"/>
        <v>0.15376796197138326</v>
      </c>
      <c r="BQ398" s="14">
        <v>41901</v>
      </c>
      <c r="BR398" s="13">
        <v>28.02</v>
      </c>
      <c r="BS398" s="13">
        <f t="shared" si="48"/>
        <v>1.7876654196518986E-3</v>
      </c>
    </row>
    <row r="399" spans="17:71">
      <c r="Q399" s="14">
        <v>41900</v>
      </c>
      <c r="R399" s="13">
        <v>53.874375999999998</v>
      </c>
      <c r="S399" s="13">
        <f t="shared" si="47"/>
        <v>2.7135117390940114E-2</v>
      </c>
      <c r="BQ399" s="14">
        <v>41900</v>
      </c>
      <c r="BR399" s="13">
        <v>27.969999000000001</v>
      </c>
      <c r="BS399" s="13">
        <f t="shared" si="48"/>
        <v>-1.4280971081756578E-3</v>
      </c>
    </row>
    <row r="400" spans="17:71">
      <c r="Q400" s="14">
        <v>41899</v>
      </c>
      <c r="R400" s="13">
        <v>52.451109000000002</v>
      </c>
      <c r="S400" s="13">
        <f t="shared" si="47"/>
        <v>2.6159982589831314E-3</v>
      </c>
      <c r="BQ400" s="14">
        <v>41899</v>
      </c>
      <c r="BR400" s="13">
        <v>28.01</v>
      </c>
      <c r="BS400" s="13">
        <f t="shared" si="48"/>
        <v>-6.0326472675655838E-3</v>
      </c>
    </row>
    <row r="401" spans="17:71">
      <c r="Q401" s="14">
        <v>41898</v>
      </c>
      <c r="R401" s="13">
        <v>52.314255000000003</v>
      </c>
      <c r="S401" s="13">
        <f t="shared" si="47"/>
        <v>1.2895231529578504E-2</v>
      </c>
      <c r="BQ401" s="14">
        <v>41898</v>
      </c>
      <c r="BR401" s="13">
        <v>28.18</v>
      </c>
      <c r="BS401" s="13">
        <f t="shared" si="48"/>
        <v>8.2289442494116339E-3</v>
      </c>
    </row>
    <row r="402" spans="17:71">
      <c r="Q402" s="14">
        <v>41897</v>
      </c>
      <c r="R402" s="13">
        <v>51.648238999999997</v>
      </c>
      <c r="S402" s="13">
        <f t="shared" si="47"/>
        <v>1.9469278260701064E-3</v>
      </c>
      <c r="BQ402" s="14">
        <v>41897</v>
      </c>
      <c r="BR402" s="13">
        <v>27.950001</v>
      </c>
      <c r="BS402" s="13">
        <f t="shared" si="48"/>
        <v>-2.4981798715203161E-3</v>
      </c>
    </row>
    <row r="403" spans="17:71">
      <c r="Q403" s="14">
        <v>41894</v>
      </c>
      <c r="R403" s="13">
        <v>51.547879000000002</v>
      </c>
      <c r="S403" s="13">
        <f t="shared" si="47"/>
        <v>-2.7203895149061519E-2</v>
      </c>
      <c r="BQ403" s="14">
        <v>41894</v>
      </c>
      <c r="BR403" s="13">
        <v>28.02</v>
      </c>
      <c r="BS403" s="13">
        <f t="shared" si="48"/>
        <v>-7.4388947927736754E-3</v>
      </c>
    </row>
    <row r="404" spans="17:71">
      <c r="Q404" s="14">
        <v>41893</v>
      </c>
      <c r="R404" s="13">
        <v>52.989396999999997</v>
      </c>
      <c r="S404" s="13">
        <f t="shared" si="47"/>
        <v>-2.1233544590319942E-2</v>
      </c>
      <c r="BQ404" s="14">
        <v>41893</v>
      </c>
      <c r="BR404" s="13">
        <v>28.23</v>
      </c>
      <c r="BS404" s="13">
        <f t="shared" si="48"/>
        <v>1.3280652789639167E-2</v>
      </c>
    </row>
    <row r="405" spans="17:71">
      <c r="Q405" s="14">
        <v>41892</v>
      </c>
      <c r="R405" s="13">
        <v>54.138959</v>
      </c>
      <c r="S405" s="13">
        <f t="shared" si="47"/>
        <v>-5.0527700530115681E-4</v>
      </c>
      <c r="BQ405" s="14">
        <v>41892</v>
      </c>
      <c r="BR405" s="13">
        <v>27.860001</v>
      </c>
      <c r="BS405" s="13">
        <f t="shared" si="48"/>
        <v>-1.2056737161108605E-2</v>
      </c>
    </row>
    <row r="406" spans="17:71">
      <c r="Q406" s="14">
        <v>41891</v>
      </c>
      <c r="R406" s="13">
        <v>54.166328</v>
      </c>
      <c r="S406" s="13">
        <f t="shared" si="47"/>
        <v>2.5328951453666682E-3</v>
      </c>
      <c r="BQ406" s="14">
        <v>41891</v>
      </c>
      <c r="BR406" s="13">
        <v>28.200001</v>
      </c>
      <c r="BS406" s="13">
        <f t="shared" si="48"/>
        <v>1.7762344582593868E-3</v>
      </c>
    </row>
    <row r="407" spans="17:71">
      <c r="Q407" s="14">
        <v>41890</v>
      </c>
      <c r="R407" s="13">
        <v>54.029477</v>
      </c>
      <c r="S407" s="13">
        <f t="shared" si="47"/>
        <v>-3.0303152759394909E-3</v>
      </c>
      <c r="BQ407" s="14">
        <v>41890</v>
      </c>
      <c r="BR407" s="13">
        <v>28.15</v>
      </c>
      <c r="BS407" s="13">
        <f t="shared" si="48"/>
        <v>-3.8924274593065454E-3</v>
      </c>
    </row>
    <row r="408" spans="17:71">
      <c r="Q408" s="14">
        <v>41887</v>
      </c>
      <c r="R408" s="13">
        <v>54.193700999999997</v>
      </c>
      <c r="S408" s="13">
        <f t="shared" si="47"/>
        <v>1.5384640462313741E-2</v>
      </c>
      <c r="BQ408" s="14">
        <v>41887</v>
      </c>
      <c r="BR408" s="13">
        <v>28.26</v>
      </c>
      <c r="BS408" s="13">
        <f t="shared" si="48"/>
        <v>1.9480556258317332E-2</v>
      </c>
    </row>
    <row r="409" spans="17:71">
      <c r="Q409" s="14">
        <v>41886</v>
      </c>
      <c r="R409" s="13">
        <v>53.372582999999999</v>
      </c>
      <c r="S409" s="13">
        <f t="shared" si="47"/>
        <v>0</v>
      </c>
      <c r="BQ409" s="14">
        <v>41886</v>
      </c>
      <c r="BR409" s="13">
        <v>27.719999000000001</v>
      </c>
      <c r="BS409" s="13">
        <f t="shared" si="48"/>
        <v>-7.5188327962763457E-3</v>
      </c>
    </row>
    <row r="410" spans="17:71">
      <c r="Q410" s="14">
        <v>41885</v>
      </c>
      <c r="R410" s="13">
        <v>53.372582999999999</v>
      </c>
      <c r="S410" s="13">
        <f t="shared" si="47"/>
        <v>1.5408383236095284E-3</v>
      </c>
      <c r="BQ410" s="14">
        <v>41885</v>
      </c>
      <c r="BR410" s="13">
        <v>27.93</v>
      </c>
      <c r="BS410" s="13">
        <f t="shared" si="48"/>
        <v>-1.0276364644803908E-2</v>
      </c>
    </row>
    <row r="411" spans="17:71">
      <c r="Q411" s="14">
        <v>41884</v>
      </c>
      <c r="R411" s="13">
        <v>53.290470999999997</v>
      </c>
      <c r="S411" s="13">
        <f t="shared" si="47"/>
        <v>-3.5823785708794741E-3</v>
      </c>
      <c r="BQ411" s="14">
        <v>41884</v>
      </c>
      <c r="BR411" s="13">
        <v>28.219999000000001</v>
      </c>
      <c r="BS411" s="13">
        <f t="shared" si="48"/>
        <v>1.1469498207885407E-2</v>
      </c>
    </row>
    <row r="412" spans="17:71">
      <c r="Q412" s="14">
        <v>41880</v>
      </c>
      <c r="R412" s="13">
        <v>53.482064000000001</v>
      </c>
      <c r="S412" s="13">
        <f t="shared" si="47"/>
        <v>5.1440225773548036E-3</v>
      </c>
      <c r="BQ412" s="14">
        <v>41880</v>
      </c>
      <c r="BR412" s="13">
        <v>27.9</v>
      </c>
      <c r="BS412" s="13">
        <f t="shared" si="48"/>
        <v>2.1551724137930574E-3</v>
      </c>
    </row>
    <row r="413" spans="17:71">
      <c r="Q413" s="14">
        <v>41879</v>
      </c>
      <c r="R413" s="13">
        <v>53.208359000000002</v>
      </c>
      <c r="S413" s="13">
        <f t="shared" si="47"/>
        <v>-3.5878871201981129E-3</v>
      </c>
      <c r="BQ413" s="14">
        <v>41879</v>
      </c>
      <c r="BR413" s="13">
        <v>27.84</v>
      </c>
      <c r="BS413" s="13">
        <f t="shared" si="48"/>
        <v>0</v>
      </c>
    </row>
    <row r="414" spans="17:71">
      <c r="Q414" s="14">
        <v>41878</v>
      </c>
      <c r="R414" s="13">
        <v>53.399951999999999</v>
      </c>
      <c r="S414" s="13">
        <f t="shared" si="47"/>
        <v>2.2358052588422387E-2</v>
      </c>
      <c r="BQ414" s="14">
        <v>41878</v>
      </c>
      <c r="BR414" s="13">
        <v>27.84</v>
      </c>
      <c r="BS414" s="13">
        <f t="shared" si="48"/>
        <v>2.1597911389564474E-3</v>
      </c>
    </row>
    <row r="415" spans="17:71">
      <c r="Q415" s="14">
        <v>41877</v>
      </c>
      <c r="R415" s="13">
        <v>52.232143000000001</v>
      </c>
      <c r="S415" s="13">
        <f t="shared" si="47"/>
        <v>1.543098212351017E-2</v>
      </c>
      <c r="BQ415" s="14">
        <v>41877</v>
      </c>
      <c r="BR415" s="13">
        <v>27.780000999999999</v>
      </c>
      <c r="BS415" s="13">
        <f t="shared" si="48"/>
        <v>0</v>
      </c>
    </row>
    <row r="416" spans="17:71">
      <c r="Q416" s="14">
        <v>41876</v>
      </c>
      <c r="R416" s="13">
        <v>51.438397999999999</v>
      </c>
      <c r="S416" s="13">
        <f t="shared" si="47"/>
        <v>1.1481876340798471E-2</v>
      </c>
      <c r="BQ416" s="14">
        <v>41876</v>
      </c>
      <c r="BR416" s="13">
        <v>27.780000999999999</v>
      </c>
      <c r="BS416" s="13">
        <f t="shared" si="48"/>
        <v>3.6013683831469348E-4</v>
      </c>
    </row>
    <row r="417" spans="17:71">
      <c r="Q417" s="14">
        <v>41873</v>
      </c>
      <c r="R417" s="13">
        <v>50.854492999999998</v>
      </c>
      <c r="S417" s="13">
        <f t="shared" si="47"/>
        <v>-5.3533081686156754E-3</v>
      </c>
      <c r="BQ417" s="14">
        <v>41873</v>
      </c>
      <c r="BR417" s="13">
        <v>27.77</v>
      </c>
      <c r="BS417" s="13">
        <f t="shared" si="48"/>
        <v>-1.7972681524083649E-3</v>
      </c>
    </row>
    <row r="418" spans="17:71">
      <c r="Q418" s="14">
        <v>41872</v>
      </c>
      <c r="R418" s="13">
        <v>51.128197999999998</v>
      </c>
      <c r="S418" s="13">
        <f t="shared" si="47"/>
        <v>-4.0874369977397145E-3</v>
      </c>
      <c r="BQ418" s="14">
        <v>41872</v>
      </c>
      <c r="BR418" s="13">
        <v>27.82</v>
      </c>
      <c r="BS418" s="13">
        <f t="shared" si="48"/>
        <v>2.8839221341024459E-3</v>
      </c>
    </row>
    <row r="419" spans="17:71">
      <c r="Q419" s="14">
        <v>41871</v>
      </c>
      <c r="R419" s="13">
        <v>51.338039000000002</v>
      </c>
      <c r="S419" s="13">
        <f t="shared" si="47"/>
        <v>9.5084223924915348E-3</v>
      </c>
      <c r="BQ419" s="14">
        <v>41871</v>
      </c>
      <c r="BR419" s="13">
        <v>27.74</v>
      </c>
      <c r="BS419" s="13">
        <f t="shared" si="48"/>
        <v>7.2621275503947248E-3</v>
      </c>
    </row>
    <row r="420" spans="17:71">
      <c r="Q420" s="14">
        <v>41870</v>
      </c>
      <c r="R420" s="13">
        <v>50.854492999999998</v>
      </c>
      <c r="S420" s="13">
        <f t="shared" si="47"/>
        <v>2.1575323791940761E-3</v>
      </c>
      <c r="BQ420" s="14">
        <v>41870</v>
      </c>
      <c r="BR420" s="13">
        <v>27.540001</v>
      </c>
      <c r="BS420" s="13">
        <f t="shared" si="48"/>
        <v>6.2111798972897996E-3</v>
      </c>
    </row>
    <row r="421" spans="17:71">
      <c r="Q421" s="14">
        <v>41869</v>
      </c>
      <c r="R421" s="13">
        <v>50.745009000000003</v>
      </c>
      <c r="S421" s="13">
        <f t="shared" si="47"/>
        <v>1.4403806502926763E-3</v>
      </c>
      <c r="BQ421" s="14">
        <v>41869</v>
      </c>
      <c r="BR421" s="13">
        <v>27.370000999999998</v>
      </c>
      <c r="BS421" s="13">
        <f t="shared" si="48"/>
        <v>1.5207789881594529E-2</v>
      </c>
    </row>
    <row r="422" spans="17:71">
      <c r="Q422" s="14">
        <v>41866</v>
      </c>
      <c r="R422" s="13">
        <v>50.672021999999998</v>
      </c>
      <c r="S422" s="13">
        <f t="shared" si="47"/>
        <v>1.7216163299257462E-2</v>
      </c>
      <c r="BQ422" s="14">
        <v>41866</v>
      </c>
      <c r="BR422" s="13">
        <v>26.959999</v>
      </c>
      <c r="BS422" s="13">
        <f t="shared" si="48"/>
        <v>2.1212083333333381E-2</v>
      </c>
    </row>
    <row r="423" spans="17:71">
      <c r="Q423" s="14">
        <v>41865</v>
      </c>
      <c r="R423" s="13">
        <v>49.814408999999998</v>
      </c>
      <c r="S423" s="13">
        <f t="shared" si="47"/>
        <v>1.2836844299895661E-3</v>
      </c>
      <c r="BQ423" s="14">
        <v>41865</v>
      </c>
      <c r="BR423" s="13">
        <v>26.4</v>
      </c>
      <c r="BS423" s="13">
        <f t="shared" si="48"/>
        <v>9.1743119266054444E-3</v>
      </c>
    </row>
    <row r="424" spans="17:71">
      <c r="Q424" s="14">
        <v>41864</v>
      </c>
      <c r="R424" s="13">
        <v>49.750545000000002</v>
      </c>
      <c r="S424" s="13">
        <f t="shared" si="47"/>
        <v>1.9442825989962473E-2</v>
      </c>
      <c r="BQ424" s="14">
        <v>41864</v>
      </c>
      <c r="BR424" s="13">
        <v>26.16</v>
      </c>
      <c r="BS424" s="13">
        <f t="shared" si="48"/>
        <v>-3.8211692777996033E-4</v>
      </c>
    </row>
    <row r="425" spans="17:71">
      <c r="Q425" s="14">
        <v>41863</v>
      </c>
      <c r="R425" s="13">
        <v>48.801701999999999</v>
      </c>
      <c r="S425" s="13">
        <f t="shared" si="47"/>
        <v>-4.6520288991651736E-3</v>
      </c>
      <c r="BQ425" s="14">
        <v>41863</v>
      </c>
      <c r="BR425" s="13">
        <v>26.17</v>
      </c>
      <c r="BS425" s="13">
        <f t="shared" si="48"/>
        <v>-9.0874668686103163E-3</v>
      </c>
    </row>
    <row r="426" spans="17:71">
      <c r="Q426" s="14">
        <v>41862</v>
      </c>
      <c r="R426" s="13">
        <v>49.029789999999998</v>
      </c>
      <c r="S426" s="13">
        <f t="shared" si="47"/>
        <v>2.969923202967624E-2</v>
      </c>
      <c r="BQ426" s="14">
        <v>41862</v>
      </c>
      <c r="BR426" s="13">
        <v>26.41</v>
      </c>
      <c r="BS426" s="13">
        <f t="shared" si="48"/>
        <v>0</v>
      </c>
    </row>
    <row r="427" spans="17:71">
      <c r="Q427" s="14">
        <v>41859</v>
      </c>
      <c r="R427" s="13">
        <v>47.615642000000001</v>
      </c>
      <c r="S427" s="13">
        <f t="shared" si="47"/>
        <v>5.3939401924621832E-3</v>
      </c>
      <c r="BQ427" s="14">
        <v>41859</v>
      </c>
      <c r="BR427" s="13">
        <v>26.41</v>
      </c>
      <c r="BS427" s="13">
        <f t="shared" si="48"/>
        <v>1.1877394636015276E-2</v>
      </c>
    </row>
    <row r="428" spans="17:71">
      <c r="Q428" s="14">
        <v>41858</v>
      </c>
      <c r="R428" s="13">
        <v>47.360183999999997</v>
      </c>
      <c r="S428" s="13">
        <f t="shared" si="47"/>
        <v>-2.3063360569324089E-3</v>
      </c>
      <c r="BQ428" s="14">
        <v>41858</v>
      </c>
      <c r="BR428" s="13">
        <v>26.1</v>
      </c>
      <c r="BS428" s="13">
        <f t="shared" si="48"/>
        <v>-1.583710407239812E-2</v>
      </c>
    </row>
    <row r="429" spans="17:71">
      <c r="Q429" s="14">
        <v>41857</v>
      </c>
      <c r="R429" s="13">
        <v>47.469664999999999</v>
      </c>
      <c r="S429" s="13">
        <f t="shared" si="47"/>
        <v>5.993747536256879E-3</v>
      </c>
      <c r="BQ429" s="14">
        <v>41857</v>
      </c>
      <c r="BR429" s="13">
        <v>26.52</v>
      </c>
      <c r="BS429" s="13">
        <f t="shared" si="48"/>
        <v>1.028571428571427E-2</v>
      </c>
    </row>
    <row r="430" spans="17:71">
      <c r="Q430" s="14">
        <v>41856</v>
      </c>
      <c r="R430" s="13">
        <v>47.186838999999999</v>
      </c>
      <c r="S430" s="13">
        <f t="shared" si="47"/>
        <v>-2.5254418615892553E-2</v>
      </c>
      <c r="BQ430" s="14">
        <v>41856</v>
      </c>
      <c r="BR430" s="13">
        <v>26.25</v>
      </c>
      <c r="BS430" s="13">
        <f t="shared" si="48"/>
        <v>0</v>
      </c>
    </row>
    <row r="431" spans="17:71">
      <c r="Q431" s="14">
        <v>41855</v>
      </c>
      <c r="R431" s="13">
        <v>48.409390000000002</v>
      </c>
      <c r="S431" s="13">
        <f t="shared" si="47"/>
        <v>6.6401449031104282E-3</v>
      </c>
      <c r="BQ431" s="14">
        <v>41855</v>
      </c>
      <c r="BR431" s="13">
        <v>26.25</v>
      </c>
      <c r="BS431" s="13">
        <f t="shared" si="48"/>
        <v>1.2731481481481415E-2</v>
      </c>
    </row>
    <row r="432" spans="17:71">
      <c r="Q432" s="14">
        <v>41852</v>
      </c>
      <c r="R432" s="13">
        <v>48.090065000000003</v>
      </c>
      <c r="S432" s="13">
        <f t="shared" si="47"/>
        <v>1.8157239935066804E-2</v>
      </c>
      <c r="BQ432" s="14">
        <v>41852</v>
      </c>
      <c r="BR432" s="13">
        <v>25.92</v>
      </c>
      <c r="BS432" s="13">
        <f t="shared" si="48"/>
        <v>-6.8965517241379197E-3</v>
      </c>
    </row>
    <row r="433" spans="17:71">
      <c r="Q433" s="14">
        <v>41851</v>
      </c>
      <c r="R433" s="13">
        <v>47.232453999999997</v>
      </c>
      <c r="S433" s="13">
        <f t="shared" si="47"/>
        <v>2.8593489056862285E-3</v>
      </c>
      <c r="BQ433" s="14">
        <v>41851</v>
      </c>
      <c r="BR433" s="13">
        <v>26.1</v>
      </c>
      <c r="BS433" s="13">
        <f t="shared" si="48"/>
        <v>-1.43504531722054E-2</v>
      </c>
    </row>
    <row r="434" spans="17:71">
      <c r="Q434" s="14">
        <v>41850</v>
      </c>
      <c r="R434" s="13">
        <v>47.097785000000002</v>
      </c>
      <c r="S434" s="13">
        <f t="shared" si="47"/>
        <v>-1.1121584057001753E-2</v>
      </c>
      <c r="BQ434" s="14">
        <v>41850</v>
      </c>
      <c r="BR434" s="13">
        <v>26.48</v>
      </c>
      <c r="BS434" s="13">
        <f t="shared" si="48"/>
        <v>-4.1368935690108853E-3</v>
      </c>
    </row>
    <row r="435" spans="17:71">
      <c r="Q435" s="14">
        <v>41849</v>
      </c>
      <c r="R435" s="13">
        <v>47.627478000000004</v>
      </c>
      <c r="S435" s="13">
        <f t="shared" si="47"/>
        <v>-1.5057872019638718E-3</v>
      </c>
      <c r="BQ435" s="14">
        <v>41849</v>
      </c>
      <c r="BR435" s="13">
        <v>26.59</v>
      </c>
      <c r="BS435" s="13">
        <f t="shared" si="48"/>
        <v>-3.7593984962411888E-4</v>
      </c>
    </row>
    <row r="436" spans="17:71">
      <c r="Q436" s="14">
        <v>41848</v>
      </c>
      <c r="R436" s="13">
        <v>47.699303</v>
      </c>
      <c r="S436" s="13">
        <f t="shared" si="47"/>
        <v>3.3994492076931115E-3</v>
      </c>
      <c r="BQ436" s="14">
        <v>41848</v>
      </c>
      <c r="BR436" s="13">
        <v>26.6</v>
      </c>
      <c r="BS436" s="13">
        <f t="shared" si="48"/>
        <v>-1.1519881085098429E-2</v>
      </c>
    </row>
    <row r="437" spans="17:71">
      <c r="Q437" s="14">
        <v>41845</v>
      </c>
      <c r="R437" s="13">
        <v>47.537700999999998</v>
      </c>
      <c r="S437" s="13">
        <f t="shared" si="47"/>
        <v>6.4626538354327599E-3</v>
      </c>
      <c r="BQ437" s="14">
        <v>41845</v>
      </c>
      <c r="BR437" s="13">
        <v>26.91</v>
      </c>
      <c r="BS437" s="13">
        <f t="shared" si="48"/>
        <v>-9.9337748344370709E-3</v>
      </c>
    </row>
    <row r="438" spans="17:71">
      <c r="Q438" s="14">
        <v>41844</v>
      </c>
      <c r="R438" s="13">
        <v>47.232453999999997</v>
      </c>
      <c r="S438" s="13">
        <f t="shared" si="47"/>
        <v>-1.1461863110676004E-2</v>
      </c>
      <c r="BQ438" s="14">
        <v>41844</v>
      </c>
      <c r="BR438" s="13">
        <v>27.18</v>
      </c>
      <c r="BS438" s="13">
        <f t="shared" si="48"/>
        <v>1.0408921933085544E-2</v>
      </c>
    </row>
    <row r="439" spans="17:71">
      <c r="Q439" s="14">
        <v>41843</v>
      </c>
      <c r="R439" s="13">
        <v>47.780102999999997</v>
      </c>
      <c r="S439" s="13">
        <f t="shared" si="47"/>
        <v>-5.4194945435367022E-3</v>
      </c>
      <c r="BQ439" s="14">
        <v>41843</v>
      </c>
      <c r="BR439" s="13">
        <v>26.9</v>
      </c>
      <c r="BS439" s="13">
        <f t="shared" si="48"/>
        <v>9.0022505626406023E-3</v>
      </c>
    </row>
    <row r="440" spans="17:71">
      <c r="Q440" s="14">
        <v>41842</v>
      </c>
      <c r="R440" s="13">
        <v>48.040458000000001</v>
      </c>
      <c r="S440" s="13">
        <f t="shared" si="47"/>
        <v>7.3418458499432187E-3</v>
      </c>
      <c r="BQ440" s="14">
        <v>41842</v>
      </c>
      <c r="BR440" s="13">
        <v>26.66</v>
      </c>
      <c r="BS440" s="13">
        <f t="shared" si="48"/>
        <v>1.5025919796171937E-3</v>
      </c>
    </row>
    <row r="441" spans="17:71">
      <c r="Q441" s="14">
        <v>41841</v>
      </c>
      <c r="R441" s="13">
        <v>47.690322999999999</v>
      </c>
      <c r="S441" s="13">
        <f t="shared" si="47"/>
        <v>1.4127493484237717E-2</v>
      </c>
      <c r="BQ441" s="14">
        <v>41841</v>
      </c>
      <c r="BR441" s="13">
        <v>26.620000999999998</v>
      </c>
      <c r="BS441" s="13">
        <f t="shared" si="48"/>
        <v>-1.1256660412758016E-3</v>
      </c>
    </row>
    <row r="442" spans="17:71">
      <c r="Q442" s="14">
        <v>41838</v>
      </c>
      <c r="R442" s="13">
        <v>47.025964000000002</v>
      </c>
      <c r="S442" s="13">
        <f t="shared" si="47"/>
        <v>4.9885304361990679E-3</v>
      </c>
      <c r="BQ442" s="14">
        <v>41838</v>
      </c>
      <c r="BR442" s="13">
        <v>26.65</v>
      </c>
      <c r="BS442" s="13">
        <f t="shared" si="48"/>
        <v>1.5238095238095184E-2</v>
      </c>
    </row>
    <row r="443" spans="17:71">
      <c r="Q443" s="14">
        <v>41837</v>
      </c>
      <c r="R443" s="13">
        <v>46.792538</v>
      </c>
      <c r="S443" s="13">
        <f t="shared" si="47"/>
        <v>-1.7238157495031666E-3</v>
      </c>
      <c r="BQ443" s="14">
        <v>41837</v>
      </c>
      <c r="BR443" s="13">
        <v>26.25</v>
      </c>
      <c r="BS443" s="13">
        <f t="shared" si="48"/>
        <v>-1.1415905197263354E-3</v>
      </c>
    </row>
    <row r="444" spans="17:71">
      <c r="Q444" s="14">
        <v>41836</v>
      </c>
      <c r="R444" s="13">
        <v>46.873339000000001</v>
      </c>
      <c r="S444" s="13">
        <f t="shared" si="47"/>
        <v>9.2789341671231495E-3</v>
      </c>
      <c r="BQ444" s="14">
        <v>41836</v>
      </c>
      <c r="BR444" s="13">
        <v>26.280000999999999</v>
      </c>
      <c r="BS444" s="13">
        <f t="shared" si="48"/>
        <v>1.9062523827677539E-3</v>
      </c>
    </row>
    <row r="445" spans="17:71">
      <c r="Q445" s="14">
        <v>41835</v>
      </c>
      <c r="R445" s="13">
        <v>46.442402999999999</v>
      </c>
      <c r="S445" s="13">
        <f t="shared" si="47"/>
        <v>2.7137072529304649E-3</v>
      </c>
      <c r="BQ445" s="14">
        <v>41835</v>
      </c>
      <c r="BR445" s="13">
        <v>26.23</v>
      </c>
      <c r="BS445" s="13">
        <f t="shared" si="48"/>
        <v>4.211293866336451E-3</v>
      </c>
    </row>
    <row r="446" spans="17:71">
      <c r="Q446" s="14">
        <v>41834</v>
      </c>
      <c r="R446" s="13">
        <v>46.316713</v>
      </c>
      <c r="S446" s="13">
        <f t="shared" si="47"/>
        <v>-1.3550150693545403E-3</v>
      </c>
      <c r="BQ446" s="14">
        <v>41834</v>
      </c>
      <c r="BR446" s="13">
        <v>26.120000999999998</v>
      </c>
      <c r="BS446" s="13">
        <f t="shared" si="48"/>
        <v>4.2291810841982658E-3</v>
      </c>
    </row>
    <row r="447" spans="17:71">
      <c r="Q447" s="14">
        <v>41831</v>
      </c>
      <c r="R447" s="13">
        <v>46.379558000000003</v>
      </c>
      <c r="S447" s="13">
        <f t="shared" si="47"/>
        <v>8.5903664914818208E-3</v>
      </c>
      <c r="BQ447" s="14">
        <v>41831</v>
      </c>
      <c r="BR447" s="13">
        <v>26.01</v>
      </c>
      <c r="BS447" s="13">
        <f t="shared" si="48"/>
        <v>-1.1521120909326621E-3</v>
      </c>
    </row>
    <row r="448" spans="17:71">
      <c r="Q448" s="14">
        <v>41830</v>
      </c>
      <c r="R448" s="13">
        <v>45.984533999999996</v>
      </c>
      <c r="S448" s="13">
        <f t="shared" si="47"/>
        <v>-8.7090486627579879E-3</v>
      </c>
      <c r="BQ448" s="14">
        <v>41830</v>
      </c>
      <c r="BR448" s="13">
        <v>26.040001</v>
      </c>
      <c r="BS448" s="13">
        <f t="shared" si="48"/>
        <v>1.5204717348927938E-2</v>
      </c>
    </row>
    <row r="449" spans="17:71">
      <c r="Q449" s="14">
        <v>41829</v>
      </c>
      <c r="R449" s="13">
        <v>46.388534</v>
      </c>
      <c r="S449" s="13">
        <f t="shared" si="47"/>
        <v>1.0758985891045071E-2</v>
      </c>
      <c r="BQ449" s="14">
        <v>41829</v>
      </c>
      <c r="BR449" s="13">
        <v>25.65</v>
      </c>
      <c r="BS449" s="13">
        <f t="shared" si="48"/>
        <v>5.882352941176415E-3</v>
      </c>
    </row>
    <row r="450" spans="17:71">
      <c r="Q450" s="14">
        <v>41828</v>
      </c>
      <c r="R450" s="13">
        <v>45.894753000000001</v>
      </c>
      <c r="S450" s="13">
        <f t="shared" si="47"/>
        <v>-2.7311775334278887E-3</v>
      </c>
      <c r="BQ450" s="14">
        <v>41828</v>
      </c>
      <c r="BR450" s="13">
        <v>25.5</v>
      </c>
      <c r="BS450" s="13">
        <f t="shared" si="48"/>
        <v>-1.1627868667746835E-2</v>
      </c>
    </row>
    <row r="451" spans="17:71">
      <c r="Q451" s="14">
        <v>41827</v>
      </c>
      <c r="R451" s="13">
        <v>46.020443</v>
      </c>
      <c r="S451" s="13">
        <f t="shared" si="47"/>
        <v>3.9026148367183065E-4</v>
      </c>
      <c r="BQ451" s="14">
        <v>41827</v>
      </c>
      <c r="BR451" s="13">
        <v>25.799999</v>
      </c>
      <c r="BS451" s="13">
        <f t="shared" si="48"/>
        <v>-1.338435946462711E-2</v>
      </c>
    </row>
    <row r="452" spans="17:71">
      <c r="Q452" s="14">
        <v>41823</v>
      </c>
      <c r="R452" s="13">
        <v>46.002490000000002</v>
      </c>
      <c r="S452" s="13">
        <f t="shared" si="47"/>
        <v>-4.0816155104073269E-3</v>
      </c>
      <c r="BQ452" s="14">
        <v>41823</v>
      </c>
      <c r="BR452" s="13">
        <v>26.15</v>
      </c>
      <c r="BS452" s="13">
        <f t="shared" si="48"/>
        <v>1.790576029950329E-2</v>
      </c>
    </row>
    <row r="453" spans="17:71">
      <c r="Q453" s="14">
        <v>41822</v>
      </c>
      <c r="R453" s="13">
        <v>46.191023999999999</v>
      </c>
      <c r="S453" s="13">
        <f t="shared" si="47"/>
        <v>-1.5499370852185078E-2</v>
      </c>
      <c r="BQ453" s="14">
        <v>41822</v>
      </c>
      <c r="BR453" s="13">
        <v>25.690000999999999</v>
      </c>
      <c r="BS453" s="13">
        <f t="shared" si="48"/>
        <v>-8.1080694980694909E-3</v>
      </c>
    </row>
    <row r="454" spans="17:71">
      <c r="Q454" s="14">
        <v>41821</v>
      </c>
      <c r="R454" s="13">
        <v>46.918227000000002</v>
      </c>
      <c r="S454" s="13">
        <f t="shared" si="47"/>
        <v>1.161436251721068E-2</v>
      </c>
      <c r="BQ454" s="14">
        <v>41821</v>
      </c>
      <c r="BR454" s="13">
        <v>25.9</v>
      </c>
      <c r="BS454" s="13">
        <f t="shared" si="48"/>
        <v>8.5669781931463733E-3</v>
      </c>
    </row>
    <row r="455" spans="17:71">
      <c r="Q455" s="14">
        <v>41820</v>
      </c>
      <c r="R455" s="13">
        <v>46.379558000000003</v>
      </c>
      <c r="S455" s="13">
        <f t="shared" si="47"/>
        <v>-2.7026842799048926E-3</v>
      </c>
      <c r="BQ455" s="14">
        <v>41820</v>
      </c>
      <c r="BR455" s="13">
        <v>25.68</v>
      </c>
      <c r="BS455" s="13">
        <f t="shared" si="48"/>
        <v>9.0372884464719437E-3</v>
      </c>
    </row>
    <row r="456" spans="17:71">
      <c r="Q456" s="14">
        <v>41817</v>
      </c>
      <c r="R456" s="13">
        <v>46.505246999999997</v>
      </c>
      <c r="S456" s="13">
        <f t="shared" si="47"/>
        <v>2.2099428328463122E-2</v>
      </c>
      <c r="BQ456" s="14">
        <v>41817</v>
      </c>
      <c r="BR456" s="13">
        <v>25.450001</v>
      </c>
      <c r="BS456" s="13">
        <f t="shared" si="48"/>
        <v>9.5201114446692558E-3</v>
      </c>
    </row>
    <row r="457" spans="17:71">
      <c r="Q457" s="14">
        <v>41816</v>
      </c>
      <c r="R457" s="13">
        <v>45.499729000000002</v>
      </c>
      <c r="S457" s="13">
        <f t="shared" ref="S457:S520" si="49">(R457-R458)/R458</f>
        <v>-9.575890904852875E-3</v>
      </c>
      <c r="BQ457" s="14">
        <v>41816</v>
      </c>
      <c r="BR457" s="13">
        <v>25.209999</v>
      </c>
      <c r="BS457" s="13">
        <f t="shared" ref="BS457:BS514" si="50">(BR457-BR458)/BR458</f>
        <v>9.2073258606885262E-3</v>
      </c>
    </row>
    <row r="458" spans="17:71">
      <c r="Q458" s="14">
        <v>41815</v>
      </c>
      <c r="R458" s="13">
        <v>45.939641999999999</v>
      </c>
      <c r="S458" s="13">
        <f t="shared" si="49"/>
        <v>1.046601520501458E-2</v>
      </c>
      <c r="BQ458" s="14">
        <v>41815</v>
      </c>
      <c r="BR458" s="13">
        <v>24.98</v>
      </c>
      <c r="BS458" s="13">
        <f t="shared" si="50"/>
        <v>7.6260279028878913E-2</v>
      </c>
    </row>
    <row r="459" spans="17:71">
      <c r="Q459" s="14">
        <v>41814</v>
      </c>
      <c r="R459" s="13">
        <v>45.463816999999999</v>
      </c>
      <c r="S459" s="13">
        <f t="shared" si="49"/>
        <v>2.0350559067457148E-2</v>
      </c>
      <c r="BQ459" s="14">
        <v>41814</v>
      </c>
      <c r="BR459" s="13">
        <v>23.209999</v>
      </c>
      <c r="BS459" s="13">
        <f t="shared" si="50"/>
        <v>-3.0087797743418299E-2</v>
      </c>
    </row>
    <row r="460" spans="17:71">
      <c r="Q460" s="14">
        <v>41813</v>
      </c>
      <c r="R460" s="13">
        <v>44.557056000000003</v>
      </c>
      <c r="S460" s="13">
        <f t="shared" si="49"/>
        <v>1.8260146458153916E-2</v>
      </c>
      <c r="BQ460" s="14">
        <v>41813</v>
      </c>
      <c r="BR460" s="13">
        <v>23.93</v>
      </c>
      <c r="BS460" s="13">
        <f t="shared" si="50"/>
        <v>-1.0748283970719929E-2</v>
      </c>
    </row>
    <row r="461" spans="17:71">
      <c r="Q461" s="14">
        <v>41810</v>
      </c>
      <c r="R461" s="13">
        <v>43.758028000000003</v>
      </c>
      <c r="S461" s="13">
        <f t="shared" si="49"/>
        <v>-3.8279370850758235E-2</v>
      </c>
      <c r="BQ461" s="14">
        <v>41810</v>
      </c>
      <c r="BR461" s="13">
        <v>24.190000999999999</v>
      </c>
      <c r="BS461" s="13">
        <f t="shared" si="50"/>
        <v>1.0020876408314072E-2</v>
      </c>
    </row>
    <row r="462" spans="17:71">
      <c r="Q462" s="14">
        <v>41809</v>
      </c>
      <c r="R462" s="13">
        <v>45.499729000000002</v>
      </c>
      <c r="S462" s="13">
        <f t="shared" si="49"/>
        <v>-9.8560492921463813E-4</v>
      </c>
      <c r="BQ462" s="14">
        <v>41809</v>
      </c>
      <c r="BR462" s="13">
        <v>23.950001</v>
      </c>
      <c r="BS462" s="13">
        <f t="shared" si="50"/>
        <v>2.3941942024024918E-2</v>
      </c>
    </row>
    <row r="463" spans="17:71">
      <c r="Q463" s="14">
        <v>41808</v>
      </c>
      <c r="R463" s="13">
        <v>45.544618</v>
      </c>
      <c r="S463" s="13">
        <f t="shared" si="49"/>
        <v>-3.3399170273795391E-3</v>
      </c>
      <c r="BQ463" s="14">
        <v>41808</v>
      </c>
      <c r="BR463" s="13">
        <v>23.389999</v>
      </c>
      <c r="BS463" s="13">
        <f t="shared" si="50"/>
        <v>-1.7226891480121496E-2</v>
      </c>
    </row>
    <row r="464" spans="17:71">
      <c r="Q464" s="14">
        <v>41807</v>
      </c>
      <c r="R464" s="13">
        <v>45.697243</v>
      </c>
      <c r="S464" s="13">
        <f t="shared" si="49"/>
        <v>-3.9271405508134656E-4</v>
      </c>
      <c r="BQ464" s="14">
        <v>41807</v>
      </c>
      <c r="BR464" s="13">
        <v>23.799999</v>
      </c>
      <c r="BS464" s="13">
        <f t="shared" si="50"/>
        <v>-1.2589592950062365E-3</v>
      </c>
    </row>
    <row r="465" spans="17:71">
      <c r="Q465" s="14">
        <v>41806</v>
      </c>
      <c r="R465" s="13">
        <v>45.715195999999999</v>
      </c>
      <c r="S465" s="13">
        <f t="shared" si="49"/>
        <v>3.0143610169279845E-2</v>
      </c>
      <c r="BQ465" s="14">
        <v>41806</v>
      </c>
      <c r="BR465" s="13">
        <v>23.83</v>
      </c>
      <c r="BS465" s="13">
        <f t="shared" si="50"/>
        <v>-2.2158431589723783E-2</v>
      </c>
    </row>
    <row r="466" spans="17:71">
      <c r="Q466" s="14">
        <v>41803</v>
      </c>
      <c r="R466" s="13">
        <v>44.377498000000003</v>
      </c>
      <c r="S466" s="13">
        <f t="shared" si="49"/>
        <v>-1.8077074099444219E-2</v>
      </c>
      <c r="BQ466" s="14">
        <v>41803</v>
      </c>
      <c r="BR466" s="13">
        <v>24.370000999999998</v>
      </c>
      <c r="BS466" s="13">
        <f t="shared" si="50"/>
        <v>-2.4559557920589949E-3</v>
      </c>
    </row>
    <row r="467" spans="17:71">
      <c r="Q467" s="14">
        <v>41802</v>
      </c>
      <c r="R467" s="13">
        <v>45.194482000000001</v>
      </c>
      <c r="S467" s="13">
        <f t="shared" si="49"/>
        <v>-1.3521448367487461E-2</v>
      </c>
      <c r="BQ467" s="14">
        <v>41802</v>
      </c>
      <c r="BR467" s="13">
        <v>24.43</v>
      </c>
      <c r="BS467" s="13">
        <f t="shared" si="50"/>
        <v>-1.0931214132339533E-2</v>
      </c>
    </row>
    <row r="468" spans="17:71">
      <c r="Q468" s="14">
        <v>41801</v>
      </c>
      <c r="R468" s="13">
        <v>45.813952999999998</v>
      </c>
      <c r="S468" s="13">
        <f t="shared" si="49"/>
        <v>-2.9308604728124897E-3</v>
      </c>
      <c r="BQ468" s="14">
        <v>41801</v>
      </c>
      <c r="BR468" s="13">
        <v>24.700001</v>
      </c>
      <c r="BS468" s="13">
        <f t="shared" si="50"/>
        <v>-6.4360415753804733E-3</v>
      </c>
    </row>
    <row r="469" spans="17:71">
      <c r="Q469" s="14">
        <v>41800</v>
      </c>
      <c r="R469" s="13">
        <v>45.948622</v>
      </c>
      <c r="S469" s="13">
        <f t="shared" si="49"/>
        <v>-6.599383069987105E-3</v>
      </c>
      <c r="BQ469" s="14">
        <v>41800</v>
      </c>
      <c r="BR469" s="13">
        <v>24.860001</v>
      </c>
      <c r="BS469" s="13">
        <f t="shared" si="50"/>
        <v>-5.2020408163264498E-3</v>
      </c>
    </row>
    <row r="470" spans="17:71">
      <c r="Q470" s="14">
        <v>41799</v>
      </c>
      <c r="R470" s="13">
        <v>46.253869000000002</v>
      </c>
      <c r="S470" s="13">
        <f t="shared" si="49"/>
        <v>6.2499975525696803E-3</v>
      </c>
      <c r="BQ470" s="14">
        <v>41799</v>
      </c>
      <c r="BR470" s="13">
        <v>24.99</v>
      </c>
      <c r="BS470" s="13">
        <f t="shared" si="50"/>
        <v>2.4180327868852453E-2</v>
      </c>
    </row>
    <row r="471" spans="17:71">
      <c r="Q471" s="14">
        <v>41796</v>
      </c>
      <c r="R471" s="13">
        <v>45.966577999999998</v>
      </c>
      <c r="S471" s="13">
        <f t="shared" si="49"/>
        <v>1.7690310853699168E-2</v>
      </c>
      <c r="BQ471" s="14">
        <v>41796</v>
      </c>
      <c r="BR471" s="13">
        <v>24.4</v>
      </c>
      <c r="BS471" s="13">
        <f t="shared" si="50"/>
        <v>3.702221460395672E-3</v>
      </c>
    </row>
    <row r="472" spans="17:71">
      <c r="Q472" s="14">
        <v>41795</v>
      </c>
      <c r="R472" s="13">
        <v>45.167549999999999</v>
      </c>
      <c r="S472" s="13">
        <f t="shared" si="49"/>
        <v>-3.3676394696825272E-3</v>
      </c>
      <c r="BQ472" s="14">
        <v>41795</v>
      </c>
      <c r="BR472" s="13">
        <v>24.309999000000001</v>
      </c>
      <c r="BS472" s="13">
        <f t="shared" si="50"/>
        <v>-4.1122532894732888E-4</v>
      </c>
    </row>
    <row r="473" spans="17:71">
      <c r="Q473" s="14">
        <v>41794</v>
      </c>
      <c r="R473" s="13">
        <v>45.320171999999999</v>
      </c>
      <c r="S473" s="13">
        <f t="shared" si="49"/>
        <v>-5.1242055567158815E-3</v>
      </c>
      <c r="BQ473" s="14">
        <v>41794</v>
      </c>
      <c r="BR473" s="13">
        <v>24.32</v>
      </c>
      <c r="BS473" s="13">
        <f t="shared" si="50"/>
        <v>1.2350349429792163E-3</v>
      </c>
    </row>
    <row r="474" spans="17:71">
      <c r="Q474" s="14">
        <v>41793</v>
      </c>
      <c r="R474" s="13">
        <v>45.553598000000001</v>
      </c>
      <c r="S474" s="13">
        <f t="shared" si="49"/>
        <v>-1.5903790946861403E-2</v>
      </c>
      <c r="BQ474" s="14">
        <v>41793</v>
      </c>
      <c r="BR474" s="13">
        <v>24.290001</v>
      </c>
      <c r="BS474" s="13">
        <f t="shared" si="50"/>
        <v>1.2505252188411911E-2</v>
      </c>
    </row>
    <row r="475" spans="17:71">
      <c r="Q475" s="14">
        <v>41792</v>
      </c>
      <c r="R475" s="13">
        <v>46.289780999999998</v>
      </c>
      <c r="S475" s="13">
        <f t="shared" si="49"/>
        <v>-8.4615111919177852E-3</v>
      </c>
      <c r="BQ475" s="14">
        <v>41792</v>
      </c>
      <c r="BR475" s="13">
        <v>23.99</v>
      </c>
      <c r="BS475" s="13">
        <f t="shared" si="50"/>
        <v>-9.4962431666493017E-3</v>
      </c>
    </row>
    <row r="476" spans="17:71">
      <c r="Q476" s="14">
        <v>41789</v>
      </c>
      <c r="R476" s="13">
        <v>46.684804999999997</v>
      </c>
      <c r="S476" s="13">
        <f t="shared" si="49"/>
        <v>-2.6850603200214312E-3</v>
      </c>
      <c r="BQ476" s="14">
        <v>41789</v>
      </c>
      <c r="BR476" s="13">
        <v>24.219999000000001</v>
      </c>
      <c r="BS476" s="13">
        <f t="shared" si="50"/>
        <v>-1.183194614443085E-2</v>
      </c>
    </row>
    <row r="477" spans="17:71">
      <c r="Q477" s="14">
        <v>41788</v>
      </c>
      <c r="R477" s="13">
        <v>46.810493999999998</v>
      </c>
      <c r="S477" s="13">
        <f t="shared" si="49"/>
        <v>-5.1517125502390003E-3</v>
      </c>
      <c r="BQ477" s="14">
        <v>41788</v>
      </c>
      <c r="BR477" s="13">
        <v>24.51</v>
      </c>
      <c r="BS477" s="13">
        <f t="shared" si="50"/>
        <v>1.4486754966887476E-2</v>
      </c>
    </row>
    <row r="478" spans="17:71">
      <c r="Q478" s="14">
        <v>41787</v>
      </c>
      <c r="R478" s="13">
        <v>47.052897000000002</v>
      </c>
      <c r="S478" s="13">
        <f t="shared" si="49"/>
        <v>1.5287219049644565E-3</v>
      </c>
      <c r="BQ478" s="14">
        <v>41787</v>
      </c>
      <c r="BR478" s="13">
        <v>24.16</v>
      </c>
      <c r="BS478" s="13">
        <f t="shared" si="50"/>
        <v>-3.7113402061855613E-3</v>
      </c>
    </row>
    <row r="479" spans="17:71">
      <c r="Q479" s="14">
        <v>41786</v>
      </c>
      <c r="R479" s="13">
        <v>46.981076000000002</v>
      </c>
      <c r="S479" s="13">
        <f t="shared" si="49"/>
        <v>-2.0975649677910891E-3</v>
      </c>
      <c r="BQ479" s="14">
        <v>41786</v>
      </c>
      <c r="BR479" s="13">
        <v>24.25</v>
      </c>
      <c r="BS479" s="13">
        <f t="shared" si="50"/>
        <v>-8.1799996654397002E-3</v>
      </c>
    </row>
    <row r="480" spans="17:71">
      <c r="Q480" s="14">
        <v>41782</v>
      </c>
      <c r="R480" s="13">
        <v>47.079828999999997</v>
      </c>
      <c r="S480" s="13">
        <f t="shared" si="49"/>
        <v>-1.0939307292819809E-2</v>
      </c>
      <c r="BQ480" s="14">
        <v>41782</v>
      </c>
      <c r="BR480" s="13">
        <v>24.450001</v>
      </c>
      <c r="BS480" s="13">
        <f t="shared" si="50"/>
        <v>9.4963670312289816E-3</v>
      </c>
    </row>
    <row r="481" spans="17:71">
      <c r="Q481" s="14">
        <v>41781</v>
      </c>
      <c r="R481" s="13">
        <v>47.600546000000001</v>
      </c>
      <c r="S481" s="13">
        <f t="shared" si="49"/>
        <v>1.5111915172302665E-3</v>
      </c>
      <c r="BQ481" s="14">
        <v>41781</v>
      </c>
      <c r="BR481" s="13">
        <v>24.219999000000001</v>
      </c>
      <c r="BS481" s="13">
        <f t="shared" si="50"/>
        <v>-1.8240818808269166E-2</v>
      </c>
    </row>
    <row r="482" spans="17:71">
      <c r="Q482" s="14">
        <v>41780</v>
      </c>
      <c r="R482" s="13">
        <v>47.528720999999997</v>
      </c>
      <c r="S482" s="13">
        <f t="shared" si="49"/>
        <v>2.8413900679865479E-3</v>
      </c>
      <c r="BQ482" s="14">
        <v>41780</v>
      </c>
      <c r="BR482" s="13">
        <v>24.67</v>
      </c>
      <c r="BS482" s="13">
        <f t="shared" si="50"/>
        <v>2.7060782681099172E-2</v>
      </c>
    </row>
    <row r="483" spans="17:71">
      <c r="Q483" s="14">
        <v>41779</v>
      </c>
      <c r="R483" s="13">
        <v>47.394055999999999</v>
      </c>
      <c r="S483" s="13">
        <f t="shared" si="49"/>
        <v>1.3438294801525738E-2</v>
      </c>
      <c r="BQ483" s="14">
        <v>41779</v>
      </c>
      <c r="BR483" s="13">
        <v>24.02</v>
      </c>
      <c r="BS483" s="13">
        <f t="shared" si="50"/>
        <v>2.5181391378574471E-2</v>
      </c>
    </row>
    <row r="484" spans="17:71">
      <c r="Q484" s="14">
        <v>41778</v>
      </c>
      <c r="R484" s="13">
        <v>46.765605999999998</v>
      </c>
      <c r="S484" s="13">
        <f t="shared" si="49"/>
        <v>-3.2529149066098224E-3</v>
      </c>
      <c r="BQ484" s="14">
        <v>41778</v>
      </c>
      <c r="BR484" s="13">
        <v>23.43</v>
      </c>
      <c r="BS484" s="13">
        <f t="shared" si="50"/>
        <v>9.0439711043914482E-3</v>
      </c>
    </row>
    <row r="485" spans="17:71">
      <c r="Q485" s="14">
        <v>41775</v>
      </c>
      <c r="R485" s="13">
        <v>46.918227000000002</v>
      </c>
      <c r="S485" s="13">
        <f t="shared" si="49"/>
        <v>5.967227728283263E-3</v>
      </c>
      <c r="BQ485" s="14">
        <v>41775</v>
      </c>
      <c r="BR485" s="13">
        <v>23.219999000000001</v>
      </c>
      <c r="BS485" s="13">
        <f t="shared" si="50"/>
        <v>-3.1289112694581254E-2</v>
      </c>
    </row>
    <row r="486" spans="17:71">
      <c r="Q486" s="14">
        <v>41774</v>
      </c>
      <c r="R486" s="13">
        <v>46.639915999999999</v>
      </c>
      <c r="S486" s="13">
        <f t="shared" si="49"/>
        <v>3.0893875338949086E-3</v>
      </c>
      <c r="BQ486" s="14">
        <v>41774</v>
      </c>
      <c r="BR486" s="13">
        <v>23.969999000000001</v>
      </c>
      <c r="BS486" s="13">
        <f t="shared" si="50"/>
        <v>-1.9230850276970014E-2</v>
      </c>
    </row>
    <row r="487" spans="17:71">
      <c r="Q487" s="14">
        <v>41773</v>
      </c>
      <c r="R487" s="13">
        <v>46.496271</v>
      </c>
      <c r="S487" s="13">
        <f t="shared" si="49"/>
        <v>1.4694367440302567E-2</v>
      </c>
      <c r="BQ487" s="14">
        <v>41773</v>
      </c>
      <c r="BR487" s="13">
        <v>24.440000999999999</v>
      </c>
      <c r="BS487" s="13">
        <f t="shared" si="50"/>
        <v>-3.054335702274328E-2</v>
      </c>
    </row>
    <row r="488" spans="17:71">
      <c r="Q488" s="14">
        <v>41772</v>
      </c>
      <c r="R488" s="13">
        <v>45.822932000000002</v>
      </c>
      <c r="S488" s="13">
        <f t="shared" si="49"/>
        <v>1.1293831469242947E-2</v>
      </c>
      <c r="BQ488" s="14">
        <v>41772</v>
      </c>
      <c r="BR488" s="13">
        <v>25.209999</v>
      </c>
      <c r="BS488" s="13">
        <f t="shared" si="50"/>
        <v>2.5213460756405043E-2</v>
      </c>
    </row>
    <row r="489" spans="17:71">
      <c r="Q489" s="14">
        <v>41771</v>
      </c>
      <c r="R489" s="13">
        <v>45.311194999999998</v>
      </c>
      <c r="S489" s="13">
        <f t="shared" si="49"/>
        <v>1.0410409142539167E-2</v>
      </c>
      <c r="BQ489" s="14">
        <v>41771</v>
      </c>
      <c r="BR489" s="13">
        <v>24.59</v>
      </c>
      <c r="BS489" s="13">
        <f t="shared" si="50"/>
        <v>1.9063448780084834E-2</v>
      </c>
    </row>
    <row r="490" spans="17:71">
      <c r="Q490" s="14">
        <v>41768</v>
      </c>
      <c r="R490" s="13">
        <v>44.844346999999999</v>
      </c>
      <c r="S490" s="13">
        <f t="shared" si="49"/>
        <v>-6.1678769012233764E-3</v>
      </c>
      <c r="BQ490" s="14">
        <v>41768</v>
      </c>
      <c r="BR490" s="13">
        <v>24.129999000000002</v>
      </c>
      <c r="BS490" s="13">
        <f t="shared" si="50"/>
        <v>7.5155737989322513E-3</v>
      </c>
    </row>
    <row r="491" spans="17:71">
      <c r="Q491" s="14">
        <v>41767</v>
      </c>
      <c r="R491" s="13">
        <v>45.122658000000001</v>
      </c>
      <c r="S491" s="13">
        <f t="shared" si="49"/>
        <v>-1.7591906897235082E-2</v>
      </c>
      <c r="BQ491" s="14">
        <v>41767</v>
      </c>
      <c r="BR491" s="13">
        <v>23.950001</v>
      </c>
      <c r="BS491" s="13">
        <f t="shared" si="50"/>
        <v>7.1488642914691938E-3</v>
      </c>
    </row>
    <row r="492" spans="17:71">
      <c r="Q492" s="14">
        <v>41766</v>
      </c>
      <c r="R492" s="13">
        <v>45.930666000000002</v>
      </c>
      <c r="S492" s="13">
        <f t="shared" si="49"/>
        <v>-5.8297402597402726E-3</v>
      </c>
      <c r="BQ492" s="14">
        <v>41766</v>
      </c>
      <c r="BR492" s="13">
        <v>23.780000999999999</v>
      </c>
      <c r="BS492" s="13">
        <f t="shared" si="50"/>
        <v>1.6849620893007657E-3</v>
      </c>
    </row>
    <row r="493" spans="17:71">
      <c r="Q493" s="14">
        <v>41765</v>
      </c>
      <c r="R493" s="13">
        <v>46.2</v>
      </c>
      <c r="S493" s="13">
        <f t="shared" si="49"/>
        <v>-1.0765123715062575E-2</v>
      </c>
      <c r="BQ493" s="14">
        <v>41765</v>
      </c>
      <c r="BR493" s="13">
        <v>23.74</v>
      </c>
      <c r="BS493" s="13">
        <f t="shared" si="50"/>
        <v>8.4961338786688351E-3</v>
      </c>
    </row>
    <row r="494" spans="17:71">
      <c r="Q494" s="14">
        <v>41764</v>
      </c>
      <c r="R494" s="13">
        <v>46.702761000000002</v>
      </c>
      <c r="S494" s="13">
        <f t="shared" si="49"/>
        <v>1.4628447865367628E-2</v>
      </c>
      <c r="BQ494" s="14">
        <v>41764</v>
      </c>
      <c r="BR494" s="13">
        <v>23.540001</v>
      </c>
      <c r="BS494" s="13">
        <f t="shared" si="50"/>
        <v>-2.2425207641195936E-2</v>
      </c>
    </row>
    <row r="495" spans="17:71">
      <c r="Q495" s="14">
        <v>41761</v>
      </c>
      <c r="R495" s="13">
        <v>46.029421999999997</v>
      </c>
      <c r="S495" s="13">
        <f t="shared" si="49"/>
        <v>-1.3279436234424777E-2</v>
      </c>
      <c r="BQ495" s="14">
        <v>41761</v>
      </c>
      <c r="BR495" s="13">
        <v>24.08</v>
      </c>
      <c r="BS495" s="13">
        <f t="shared" si="50"/>
        <v>2.8181041844577138E-2</v>
      </c>
    </row>
    <row r="496" spans="17:71">
      <c r="Q496" s="14">
        <v>41760</v>
      </c>
      <c r="R496" s="13">
        <v>46.648893000000001</v>
      </c>
      <c r="S496" s="13">
        <f t="shared" si="49"/>
        <v>-5.1694880608655486E-3</v>
      </c>
      <c r="BQ496" s="14">
        <v>41760</v>
      </c>
      <c r="BR496" s="13">
        <v>23.42</v>
      </c>
      <c r="BS496" s="13">
        <f t="shared" si="50"/>
        <v>-1.3479359730412669E-2</v>
      </c>
    </row>
    <row r="497" spans="17:71">
      <c r="Q497" s="14">
        <v>41759</v>
      </c>
      <c r="R497" s="13">
        <v>46.891297000000002</v>
      </c>
      <c r="S497" s="13">
        <f t="shared" si="49"/>
        <v>2.6464944361928818E-3</v>
      </c>
      <c r="BQ497" s="14">
        <v>41759</v>
      </c>
      <c r="BR497" s="13">
        <v>23.74</v>
      </c>
      <c r="BS497" s="13">
        <f t="shared" si="50"/>
        <v>1.7573939134162029E-2</v>
      </c>
    </row>
    <row r="498" spans="17:71">
      <c r="Q498" s="14">
        <v>41758</v>
      </c>
      <c r="R498" s="13">
        <v>46.767527000000001</v>
      </c>
      <c r="S498" s="13">
        <f t="shared" si="49"/>
        <v>0</v>
      </c>
      <c r="BQ498" s="14">
        <v>41758</v>
      </c>
      <c r="BR498" s="13">
        <v>23.33</v>
      </c>
      <c r="BS498" s="13">
        <f t="shared" si="50"/>
        <v>-1.9335896623123381E-2</v>
      </c>
    </row>
    <row r="499" spans="17:71">
      <c r="Q499" s="14">
        <v>41757</v>
      </c>
      <c r="R499" s="13">
        <v>46.767527000000001</v>
      </c>
      <c r="S499" s="13">
        <f t="shared" si="49"/>
        <v>3.7254923922299676E-2</v>
      </c>
      <c r="BQ499" s="14">
        <v>41757</v>
      </c>
      <c r="BR499" s="13">
        <v>23.790001</v>
      </c>
      <c r="BS499" s="13">
        <f t="shared" si="50"/>
        <v>-8.7499583333333266E-3</v>
      </c>
    </row>
    <row r="500" spans="17:71">
      <c r="Q500" s="14">
        <v>41754</v>
      </c>
      <c r="R500" s="13">
        <v>45.087784999999997</v>
      </c>
      <c r="S500" s="13">
        <f t="shared" si="49"/>
        <v>-9.7087355184478034E-3</v>
      </c>
      <c r="BQ500" s="14">
        <v>41754</v>
      </c>
      <c r="BR500" s="13">
        <v>24</v>
      </c>
      <c r="BS500" s="13">
        <f t="shared" si="50"/>
        <v>0</v>
      </c>
    </row>
    <row r="501" spans="17:71">
      <c r="Q501" s="14">
        <v>41753</v>
      </c>
      <c r="R501" s="13">
        <v>45.529822000000003</v>
      </c>
      <c r="S501" s="13">
        <f t="shared" si="49"/>
        <v>-5.8215822986483695E-4</v>
      </c>
      <c r="BQ501" s="14">
        <v>41753</v>
      </c>
      <c r="BR501" s="13">
        <v>24</v>
      </c>
      <c r="BS501" s="13">
        <f t="shared" si="50"/>
        <v>4.1841004184101013E-3</v>
      </c>
    </row>
    <row r="502" spans="17:71">
      <c r="Q502" s="14">
        <v>41752</v>
      </c>
      <c r="R502" s="13">
        <v>45.556342999999998</v>
      </c>
      <c r="S502" s="13">
        <f t="shared" si="49"/>
        <v>-7.8937144999806901E-3</v>
      </c>
      <c r="BQ502" s="14">
        <v>41752</v>
      </c>
      <c r="BR502" s="13">
        <v>23.9</v>
      </c>
      <c r="BS502" s="13">
        <f t="shared" si="50"/>
        <v>-3.7515631513130414E-3</v>
      </c>
    </row>
    <row r="503" spans="17:71">
      <c r="Q503" s="14">
        <v>41751</v>
      </c>
      <c r="R503" s="13">
        <v>45.918813</v>
      </c>
      <c r="S503" s="13">
        <f t="shared" si="49"/>
        <v>1.1686760286831147E-2</v>
      </c>
      <c r="BQ503" s="14">
        <v>41751</v>
      </c>
      <c r="BR503" s="13">
        <v>23.99</v>
      </c>
      <c r="BS503" s="13">
        <f t="shared" si="50"/>
        <v>1.4805457479080219E-2</v>
      </c>
    </row>
    <row r="504" spans="17:71">
      <c r="Q504" s="14">
        <v>41750</v>
      </c>
      <c r="R504" s="13">
        <v>45.388370000000002</v>
      </c>
      <c r="S504" s="13">
        <f t="shared" si="49"/>
        <v>2.0675963164575203E-2</v>
      </c>
      <c r="BQ504" s="14">
        <v>41750</v>
      </c>
      <c r="BR504" s="13">
        <v>23.639999</v>
      </c>
      <c r="BS504" s="13">
        <f t="shared" si="50"/>
        <v>-2.5317298509818956E-3</v>
      </c>
    </row>
    <row r="505" spans="17:71">
      <c r="Q505" s="14">
        <v>41746</v>
      </c>
      <c r="R505" s="13">
        <v>44.468932000000002</v>
      </c>
      <c r="S505" s="13">
        <f t="shared" si="49"/>
        <v>-5.9612827439887777E-4</v>
      </c>
      <c r="BQ505" s="14">
        <v>41746</v>
      </c>
      <c r="BR505" s="13">
        <v>23.700001</v>
      </c>
      <c r="BS505" s="13">
        <f t="shared" si="50"/>
        <v>1.3686998019118768E-2</v>
      </c>
    </row>
    <row r="506" spans="17:71">
      <c r="Q506" s="14">
        <v>41745</v>
      </c>
      <c r="R506" s="13">
        <v>44.495457000000002</v>
      </c>
      <c r="S506" s="13">
        <f t="shared" si="49"/>
        <v>-2.7739162760484484E-3</v>
      </c>
      <c r="BQ506" s="14">
        <v>41745</v>
      </c>
      <c r="BR506" s="13">
        <v>23.379999000000002</v>
      </c>
      <c r="BS506" s="13">
        <f t="shared" si="50"/>
        <v>2.4091064388962035E-2</v>
      </c>
    </row>
    <row r="507" spans="17:71">
      <c r="Q507" s="14">
        <v>41744</v>
      </c>
      <c r="R507" s="13">
        <v>44.619227000000002</v>
      </c>
      <c r="S507" s="13">
        <f t="shared" si="49"/>
        <v>-9.0319793718725856E-3</v>
      </c>
      <c r="BQ507" s="14">
        <v>41744</v>
      </c>
      <c r="BR507" s="13">
        <v>22.83</v>
      </c>
      <c r="BS507" s="13">
        <f t="shared" si="50"/>
        <v>-2.9336734693877604E-2</v>
      </c>
    </row>
    <row r="508" spans="17:71">
      <c r="Q508" s="14">
        <v>41743</v>
      </c>
      <c r="R508" s="13">
        <v>45.0259</v>
      </c>
      <c r="S508" s="13">
        <f t="shared" si="49"/>
        <v>-5.0790884996335739E-3</v>
      </c>
      <c r="BQ508" s="14">
        <v>41743</v>
      </c>
      <c r="BR508" s="13">
        <v>23.52</v>
      </c>
      <c r="BS508" s="13">
        <f t="shared" si="50"/>
        <v>2.5575874917982628E-3</v>
      </c>
    </row>
    <row r="509" spans="17:71">
      <c r="Q509" s="14">
        <v>41740</v>
      </c>
      <c r="R509" s="13">
        <v>45.255758</v>
      </c>
      <c r="S509" s="13">
        <f t="shared" si="49"/>
        <v>2.1960456991473372E-2</v>
      </c>
      <c r="BQ509" s="14">
        <v>41740</v>
      </c>
      <c r="BR509" s="13">
        <v>23.459999</v>
      </c>
      <c r="BS509" s="13">
        <f t="shared" si="50"/>
        <v>-1.2210568421052639E-2</v>
      </c>
    </row>
    <row r="510" spans="17:71">
      <c r="Q510" s="14">
        <v>41739</v>
      </c>
      <c r="R510" s="13">
        <v>44.283276999999998</v>
      </c>
      <c r="S510" s="13">
        <f t="shared" si="49"/>
        <v>-7.9794865551047211E-4</v>
      </c>
      <c r="BQ510" s="14">
        <v>41739</v>
      </c>
      <c r="BR510" s="13">
        <v>23.75</v>
      </c>
      <c r="BS510" s="13">
        <f t="shared" si="50"/>
        <v>2.109662358242081E-3</v>
      </c>
    </row>
    <row r="511" spans="17:71">
      <c r="Q511" s="14">
        <v>41738</v>
      </c>
      <c r="R511" s="13">
        <v>44.318641</v>
      </c>
      <c r="S511" s="13">
        <f t="shared" si="49"/>
        <v>-1.9940226694596257E-4</v>
      </c>
      <c r="BQ511" s="14">
        <v>41738</v>
      </c>
      <c r="BR511" s="13">
        <v>23.700001</v>
      </c>
      <c r="BS511" s="13">
        <f t="shared" si="50"/>
        <v>3.0434826086956534E-2</v>
      </c>
    </row>
    <row r="512" spans="17:71">
      <c r="Q512" s="14">
        <v>41737</v>
      </c>
      <c r="R512" s="13">
        <v>44.327480000000001</v>
      </c>
      <c r="S512" s="13">
        <f t="shared" si="49"/>
        <v>6.8273040831064299E-3</v>
      </c>
      <c r="BQ512" s="14">
        <v>41737</v>
      </c>
      <c r="BR512" s="13">
        <v>23</v>
      </c>
      <c r="BS512" s="13">
        <f t="shared" si="50"/>
        <v>4.3497172683782358E-4</v>
      </c>
    </row>
    <row r="513" spans="17:71">
      <c r="Q513" s="14">
        <v>41736</v>
      </c>
      <c r="R513" s="13">
        <v>44.026895000000003</v>
      </c>
      <c r="S513" s="13">
        <f t="shared" si="49"/>
        <v>8.5054409418634774E-3</v>
      </c>
      <c r="BQ513" s="14">
        <v>41736</v>
      </c>
      <c r="BR513" s="13">
        <v>22.99</v>
      </c>
      <c r="BS513" s="13">
        <f t="shared" si="50"/>
        <v>-4.3478260869572012E-4</v>
      </c>
    </row>
    <row r="514" spans="17:71">
      <c r="Q514" s="14">
        <v>41733</v>
      </c>
      <c r="R514" s="13">
        <v>43.655585000000002</v>
      </c>
      <c r="S514" s="13">
        <f t="shared" si="49"/>
        <v>-1.04208507777709E-2</v>
      </c>
      <c r="BQ514" s="14">
        <v>41733</v>
      </c>
      <c r="BR514" s="13">
        <v>23</v>
      </c>
      <c r="BS514" s="13" t="e">
        <f t="shared" si="50"/>
        <v>#DIV/0!</v>
      </c>
    </row>
    <row r="515" spans="17:71">
      <c r="Q515" s="14">
        <v>41732</v>
      </c>
      <c r="R515" s="13">
        <v>44.115304000000002</v>
      </c>
      <c r="S515" s="13">
        <f t="shared" si="49"/>
        <v>1.1759957103416549E-2</v>
      </c>
    </row>
    <row r="516" spans="17:71">
      <c r="Q516" s="14">
        <v>41731</v>
      </c>
      <c r="R516" s="13">
        <v>43.602539999999998</v>
      </c>
      <c r="S516" s="13">
        <f t="shared" si="49"/>
        <v>9.0016214359439923E-3</v>
      </c>
    </row>
    <row r="517" spans="17:71">
      <c r="Q517" s="14">
        <v>41730</v>
      </c>
      <c r="R517" s="13">
        <v>43.213548000000003</v>
      </c>
      <c r="S517" s="13">
        <f t="shared" si="49"/>
        <v>1.9820583424940967E-2</v>
      </c>
    </row>
    <row r="518" spans="17:71">
      <c r="Q518" s="14">
        <v>41729</v>
      </c>
      <c r="R518" s="13">
        <v>42.373677000000001</v>
      </c>
      <c r="S518" s="13">
        <f t="shared" si="49"/>
        <v>7.1443524996926324E-3</v>
      </c>
    </row>
    <row r="519" spans="17:71">
      <c r="Q519" s="14">
        <v>41726</v>
      </c>
      <c r="R519" s="13">
        <v>42.073092000000003</v>
      </c>
      <c r="S519" s="13">
        <f t="shared" si="49"/>
        <v>7.4089519007036553E-3</v>
      </c>
    </row>
    <row r="520" spans="17:71">
      <c r="Q520" s="14">
        <v>41725</v>
      </c>
      <c r="R520" s="13">
        <v>41.763666999999998</v>
      </c>
      <c r="S520" s="13">
        <f t="shared" si="49"/>
        <v>-4.4256972734864255E-3</v>
      </c>
    </row>
    <row r="521" spans="17:71">
      <c r="Q521" s="14">
        <v>41724</v>
      </c>
      <c r="R521" s="13">
        <v>41.949322000000002</v>
      </c>
      <c r="S521" s="13">
        <f t="shared" ref="S521:S584" si="51">(R521-R522)/R522</f>
        <v>-1.0526146590455552E-3</v>
      </c>
    </row>
    <row r="522" spans="17:71">
      <c r="Q522" s="14">
        <v>41723</v>
      </c>
      <c r="R522" s="13">
        <v>41.993524999999998</v>
      </c>
      <c r="S522" s="13">
        <f t="shared" si="51"/>
        <v>1.4957290779247784E-2</v>
      </c>
    </row>
    <row r="523" spans="17:71">
      <c r="Q523" s="14">
        <v>41722</v>
      </c>
      <c r="R523" s="13">
        <v>41.374671999999997</v>
      </c>
      <c r="S523" s="13">
        <f t="shared" si="51"/>
        <v>1.4964186382803701E-2</v>
      </c>
    </row>
    <row r="524" spans="17:71">
      <c r="Q524" s="14">
        <v>41719</v>
      </c>
      <c r="R524" s="13">
        <v>40.764662000000001</v>
      </c>
      <c r="S524" s="13">
        <f t="shared" si="51"/>
        <v>-2.9467436642375625E-2</v>
      </c>
    </row>
    <row r="525" spans="17:71">
      <c r="Q525" s="14">
        <v>41718</v>
      </c>
      <c r="R525" s="13">
        <v>42.002364</v>
      </c>
      <c r="S525" s="13">
        <f t="shared" si="51"/>
        <v>-3.9832971708718334E-3</v>
      </c>
    </row>
    <row r="526" spans="17:71">
      <c r="Q526" s="14">
        <v>41717</v>
      </c>
      <c r="R526" s="13">
        <v>42.170341000000001</v>
      </c>
      <c r="S526" s="13">
        <f t="shared" si="51"/>
        <v>4.4219694771564328E-3</v>
      </c>
    </row>
    <row r="527" spans="17:71">
      <c r="Q527" s="14">
        <v>41716</v>
      </c>
      <c r="R527" s="13">
        <v>41.984686000000004</v>
      </c>
      <c r="S527" s="13">
        <f t="shared" si="51"/>
        <v>-2.104848306969875E-4</v>
      </c>
    </row>
    <row r="528" spans="17:71">
      <c r="Q528" s="14">
        <v>41715</v>
      </c>
      <c r="R528" s="13">
        <v>41.993524999999998</v>
      </c>
      <c r="S528" s="13">
        <f t="shared" si="51"/>
        <v>2.0627386464126693E-2</v>
      </c>
    </row>
    <row r="529" spans="17:19">
      <c r="Q529" s="14">
        <v>41712</v>
      </c>
      <c r="R529" s="13">
        <v>41.144815000000001</v>
      </c>
      <c r="S529" s="13">
        <f t="shared" si="51"/>
        <v>8.2322799225120324E-3</v>
      </c>
    </row>
    <row r="530" spans="17:19">
      <c r="Q530" s="14">
        <v>41711</v>
      </c>
      <c r="R530" s="13">
        <v>40.808864999999997</v>
      </c>
      <c r="S530" s="13">
        <f t="shared" si="51"/>
        <v>-1.0291604432261139E-2</v>
      </c>
    </row>
    <row r="531" spans="17:19">
      <c r="Q531" s="14">
        <v>41710</v>
      </c>
      <c r="R531" s="13">
        <v>41.233221</v>
      </c>
      <c r="S531" s="13">
        <f t="shared" si="51"/>
        <v>-1.0708759345060656E-3</v>
      </c>
    </row>
    <row r="532" spans="17:19">
      <c r="Q532" s="14">
        <v>41709</v>
      </c>
      <c r="R532" s="13">
        <v>41.277424000000003</v>
      </c>
      <c r="S532" s="13">
        <f t="shared" si="51"/>
        <v>1.4118127615715409E-2</v>
      </c>
    </row>
    <row r="533" spans="17:19">
      <c r="Q533" s="14">
        <v>41708</v>
      </c>
      <c r="R533" s="13">
        <v>40.702776999999998</v>
      </c>
      <c r="S533" s="13">
        <f t="shared" si="51"/>
        <v>-2.3835524026382979E-3</v>
      </c>
    </row>
    <row r="534" spans="17:19">
      <c r="Q534" s="14">
        <v>41705</v>
      </c>
      <c r="R534" s="13">
        <v>40.800026000000003</v>
      </c>
      <c r="S534" s="13">
        <f t="shared" si="51"/>
        <v>-3.8851870985634122E-3</v>
      </c>
    </row>
    <row r="535" spans="17:19">
      <c r="Q535" s="14">
        <v>41704</v>
      </c>
      <c r="R535" s="13">
        <v>40.959159999999997</v>
      </c>
      <c r="S535" s="13">
        <f t="shared" si="51"/>
        <v>6.7362259634337748E-3</v>
      </c>
    </row>
    <row r="536" spans="17:19">
      <c r="Q536" s="14">
        <v>41703</v>
      </c>
      <c r="R536" s="13">
        <v>40.685096000000001</v>
      </c>
      <c r="S536" s="13">
        <f t="shared" si="51"/>
        <v>6.1215371176240414E-3</v>
      </c>
    </row>
    <row r="537" spans="17:19">
      <c r="Q537" s="14">
        <v>41702</v>
      </c>
      <c r="R537" s="13">
        <v>40.437556000000001</v>
      </c>
      <c r="S537" s="13">
        <f t="shared" si="51"/>
        <v>-1.2734733817783285E-2</v>
      </c>
    </row>
    <row r="538" spans="17:19">
      <c r="Q538" s="14">
        <v>41701</v>
      </c>
      <c r="R538" s="13">
        <v>40.959159999999997</v>
      </c>
      <c r="S538" s="13">
        <f t="shared" si="51"/>
        <v>-6.2204451578324032E-3</v>
      </c>
    </row>
    <row r="539" spans="17:19">
      <c r="Q539" s="14">
        <v>41698</v>
      </c>
      <c r="R539" s="13">
        <v>41.215539</v>
      </c>
      <c r="S539" s="13">
        <f t="shared" si="51"/>
        <v>2.7962357348839855E-3</v>
      </c>
    </row>
    <row r="540" spans="17:19">
      <c r="Q540" s="14">
        <v>41697</v>
      </c>
      <c r="R540" s="13">
        <v>41.100611999999998</v>
      </c>
      <c r="S540" s="13">
        <f t="shared" si="51"/>
        <v>-2.5745327822902526E-3</v>
      </c>
    </row>
    <row r="541" spans="17:19">
      <c r="Q541" s="14">
        <v>41696</v>
      </c>
      <c r="R541" s="13">
        <v>41.206699999999998</v>
      </c>
      <c r="S541" s="13">
        <f t="shared" si="51"/>
        <v>8.6561919902808163E-3</v>
      </c>
    </row>
    <row r="542" spans="17:19">
      <c r="Q542" s="14">
        <v>41695</v>
      </c>
      <c r="R542" s="13">
        <v>40.853068</v>
      </c>
      <c r="S542" s="13">
        <f t="shared" si="51"/>
        <v>-1.0492544905853132E-2</v>
      </c>
    </row>
    <row r="543" spans="17:19">
      <c r="Q543" s="14">
        <v>41694</v>
      </c>
      <c r="R543" s="13">
        <v>41.286265999999998</v>
      </c>
      <c r="S543" s="13">
        <f t="shared" si="51"/>
        <v>-6.17156118282201E-3</v>
      </c>
    </row>
    <row r="544" spans="17:19">
      <c r="Q544" s="14">
        <v>41691</v>
      </c>
      <c r="R544" s="13">
        <v>41.542648999999997</v>
      </c>
      <c r="S544" s="13">
        <f t="shared" si="51"/>
        <v>2.3464365164770499E-3</v>
      </c>
    </row>
    <row r="545" spans="17:19">
      <c r="Q545" s="14">
        <v>41690</v>
      </c>
      <c r="R545" s="13">
        <v>41.445399999999999</v>
      </c>
      <c r="S545" s="13">
        <f t="shared" si="51"/>
        <v>-2.1322306748899233E-4</v>
      </c>
    </row>
    <row r="546" spans="17:19">
      <c r="Q546" s="14">
        <v>41689</v>
      </c>
      <c r="R546" s="13">
        <v>41.454239000000001</v>
      </c>
      <c r="S546" s="13">
        <f t="shared" si="51"/>
        <v>-1.1385221279205878E-2</v>
      </c>
    </row>
    <row r="547" spans="17:19">
      <c r="Q547" s="14">
        <v>41688</v>
      </c>
      <c r="R547" s="13">
        <v>41.931640000000002</v>
      </c>
      <c r="S547" s="13">
        <f t="shared" si="51"/>
        <v>8.7196833614912646E-3</v>
      </c>
    </row>
    <row r="548" spans="17:19">
      <c r="Q548" s="14">
        <v>41684</v>
      </c>
      <c r="R548" s="13">
        <v>41.56917</v>
      </c>
      <c r="S548" s="13">
        <f t="shared" si="51"/>
        <v>-5.7094513544938179E-3</v>
      </c>
    </row>
    <row r="549" spans="17:19">
      <c r="Q549" s="14">
        <v>41683</v>
      </c>
      <c r="R549" s="13">
        <v>41.807870000000001</v>
      </c>
      <c r="S549" s="13">
        <f t="shared" si="51"/>
        <v>-2.3206949967138363E-3</v>
      </c>
    </row>
    <row r="550" spans="17:19">
      <c r="Q550" s="14">
        <v>41682</v>
      </c>
      <c r="R550" s="13">
        <v>41.905118999999999</v>
      </c>
      <c r="S550" s="13">
        <f t="shared" si="51"/>
        <v>0</v>
      </c>
    </row>
    <row r="551" spans="17:19">
      <c r="Q551" s="14">
        <v>41681</v>
      </c>
      <c r="R551" s="13">
        <v>41.905118999999999</v>
      </c>
      <c r="S551" s="13">
        <f t="shared" si="51"/>
        <v>-6.9138553478219266E-3</v>
      </c>
    </row>
    <row r="552" spans="17:19">
      <c r="Q552" s="14">
        <v>41680</v>
      </c>
      <c r="R552" s="13">
        <v>42.196862000000003</v>
      </c>
      <c r="S552" s="13">
        <f t="shared" si="51"/>
        <v>-2.7162640618008803E-3</v>
      </c>
    </row>
    <row r="553" spans="17:19">
      <c r="Q553" s="14">
        <v>41677</v>
      </c>
      <c r="R553" s="13">
        <v>42.311791999999997</v>
      </c>
      <c r="S553" s="13">
        <f t="shared" si="51"/>
        <v>2.8362674616473439E-2</v>
      </c>
    </row>
    <row r="554" spans="17:19">
      <c r="Q554" s="14">
        <v>41676</v>
      </c>
      <c r="R554" s="13">
        <v>41.144815000000001</v>
      </c>
      <c r="S554" s="13">
        <f t="shared" si="51"/>
        <v>2.2407765334334272E-2</v>
      </c>
    </row>
    <row r="555" spans="17:19">
      <c r="Q555" s="14">
        <v>41675</v>
      </c>
      <c r="R555" s="13">
        <v>40.243057999999998</v>
      </c>
      <c r="S555" s="13">
        <f t="shared" si="51"/>
        <v>-4.391871585072863E-4</v>
      </c>
    </row>
    <row r="556" spans="17:19">
      <c r="Q556" s="14">
        <v>41674</v>
      </c>
      <c r="R556" s="13">
        <v>40.260739999999998</v>
      </c>
      <c r="S556" s="13">
        <f t="shared" si="51"/>
        <v>-1.5347463117791498E-3</v>
      </c>
    </row>
    <row r="557" spans="17:19">
      <c r="Q557" s="14">
        <v>41673</v>
      </c>
      <c r="R557" s="13">
        <v>40.322625000000002</v>
      </c>
      <c r="S557" s="13">
        <f t="shared" si="51"/>
        <v>-1.9561489977917946E-2</v>
      </c>
    </row>
    <row r="558" spans="17:19">
      <c r="Q558" s="14">
        <v>41670</v>
      </c>
      <c r="R558" s="13">
        <v>41.127133000000001</v>
      </c>
      <c r="S558" s="13">
        <f t="shared" si="51"/>
        <v>6.9264130313244996E-3</v>
      </c>
    </row>
    <row r="559" spans="17:19">
      <c r="Q559" s="14">
        <v>41669</v>
      </c>
      <c r="R559" s="13">
        <v>40.844228999999999</v>
      </c>
      <c r="S559" s="13">
        <f t="shared" si="51"/>
        <v>-4.5248726513583155E-3</v>
      </c>
    </row>
    <row r="560" spans="17:19">
      <c r="Q560" s="14">
        <v>41668</v>
      </c>
      <c r="R560" s="13">
        <v>41.029884000000003</v>
      </c>
      <c r="S560" s="13">
        <f t="shared" si="51"/>
        <v>1.7266955669990685E-3</v>
      </c>
    </row>
    <row r="561" spans="17:19">
      <c r="Q561" s="14">
        <v>41667</v>
      </c>
      <c r="R561" s="13">
        <v>40.959159999999997</v>
      </c>
      <c r="S561" s="13">
        <f t="shared" si="51"/>
        <v>1.7297801979786229E-3</v>
      </c>
    </row>
    <row r="562" spans="17:19">
      <c r="Q562" s="14">
        <v>41666</v>
      </c>
      <c r="R562" s="13">
        <v>40.888432000000002</v>
      </c>
      <c r="S562" s="13">
        <f t="shared" si="51"/>
        <v>-6.658099644880516E-3</v>
      </c>
    </row>
    <row r="563" spans="17:19">
      <c r="Q563" s="14">
        <v>41663</v>
      </c>
      <c r="R563" s="13">
        <v>41.162495999999997</v>
      </c>
      <c r="S563" s="13">
        <f t="shared" si="51"/>
        <v>-6.4388523765940948E-4</v>
      </c>
    </row>
    <row r="564" spans="17:19">
      <c r="Q564" s="14">
        <v>41662</v>
      </c>
      <c r="R564" s="13">
        <v>41.189017</v>
      </c>
      <c r="S564" s="13">
        <f t="shared" si="51"/>
        <v>-3.7831024182574868E-3</v>
      </c>
    </row>
    <row r="565" spans="17:19">
      <c r="Q565" s="14">
        <v>41661</v>
      </c>
      <c r="R565" s="13">
        <v>41.345430999999998</v>
      </c>
      <c r="S565" s="13">
        <f t="shared" si="51"/>
        <v>1.6449469491185802E-2</v>
      </c>
    </row>
    <row r="566" spans="17:19">
      <c r="Q566" s="14">
        <v>41660</v>
      </c>
      <c r="R566" s="13">
        <v>40.676327000000001</v>
      </c>
      <c r="S566" s="13">
        <f t="shared" si="51"/>
        <v>8.8361991407203619E-3</v>
      </c>
    </row>
    <row r="567" spans="17:19">
      <c r="Q567" s="14">
        <v>41656</v>
      </c>
      <c r="R567" s="13">
        <v>40.320050999999999</v>
      </c>
      <c r="S567" s="13">
        <f t="shared" si="51"/>
        <v>-4.0780875892947087E-3</v>
      </c>
    </row>
    <row r="568" spans="17:19">
      <c r="Q568" s="14">
        <v>41655</v>
      </c>
      <c r="R568" s="13">
        <v>40.485152999999997</v>
      </c>
      <c r="S568" s="13">
        <f t="shared" si="51"/>
        <v>-2.5690187109806335E-3</v>
      </c>
    </row>
    <row r="569" spans="17:19">
      <c r="Q569" s="14">
        <v>41654</v>
      </c>
      <c r="R569" s="13">
        <v>40.589427999999998</v>
      </c>
      <c r="S569" s="13">
        <f t="shared" si="51"/>
        <v>-9.1217741320454276E-3</v>
      </c>
    </row>
    <row r="570" spans="17:19">
      <c r="Q570" s="14">
        <v>41653</v>
      </c>
      <c r="R570" s="13">
        <v>40.963084000000002</v>
      </c>
      <c r="S570" s="13">
        <f t="shared" si="51"/>
        <v>1.3109831485726047E-2</v>
      </c>
    </row>
    <row r="571" spans="17:19">
      <c r="Q571" s="14">
        <v>41652</v>
      </c>
      <c r="R571" s="13">
        <v>40.433014</v>
      </c>
      <c r="S571" s="13">
        <f t="shared" si="51"/>
        <v>-1.2101912306452828E-2</v>
      </c>
    </row>
    <row r="572" spans="17:19">
      <c r="Q572" s="14">
        <v>41649</v>
      </c>
      <c r="R572" s="13">
        <v>40.928325000000001</v>
      </c>
      <c r="S572" s="13">
        <f t="shared" si="51"/>
        <v>0</v>
      </c>
    </row>
    <row r="573" spans="17:19">
      <c r="Q573" s="14">
        <v>41648</v>
      </c>
      <c r="R573" s="13">
        <v>40.928325000000001</v>
      </c>
      <c r="S573" s="13">
        <f t="shared" si="51"/>
        <v>2.1234304234778493E-4</v>
      </c>
    </row>
    <row r="574" spans="17:19">
      <c r="Q574" s="14">
        <v>41647</v>
      </c>
      <c r="R574" s="13">
        <v>40.919635999999997</v>
      </c>
      <c r="S574" s="13">
        <f t="shared" si="51"/>
        <v>-7.586958480411023E-3</v>
      </c>
    </row>
    <row r="575" spans="17:19">
      <c r="Q575" s="14">
        <v>41646</v>
      </c>
      <c r="R575" s="13">
        <v>41.232464999999998</v>
      </c>
      <c r="S575" s="13">
        <f t="shared" si="51"/>
        <v>2.3236328240561852E-3</v>
      </c>
    </row>
    <row r="576" spans="17:19">
      <c r="Q576" s="14">
        <v>41645</v>
      </c>
      <c r="R576" s="13">
        <v>41.136878000000003</v>
      </c>
      <c r="S576" s="13">
        <f t="shared" si="51"/>
        <v>2.9660938330142461E-3</v>
      </c>
    </row>
    <row r="577" spans="17:19">
      <c r="Q577" s="14">
        <v>41642</v>
      </c>
      <c r="R577" s="13">
        <v>41.015222999999999</v>
      </c>
      <c r="S577" s="13">
        <f t="shared" si="51"/>
        <v>-4.6393528150025501E-3</v>
      </c>
    </row>
    <row r="578" spans="17:19">
      <c r="Q578" s="14">
        <v>41641</v>
      </c>
      <c r="R578" s="13">
        <v>41.206394000000003</v>
      </c>
      <c r="S578" s="13">
        <f t="shared" si="51"/>
        <v>-2.0854883460366333E-2</v>
      </c>
    </row>
    <row r="579" spans="17:19">
      <c r="Q579" s="14">
        <v>41639</v>
      </c>
      <c r="R579" s="13">
        <v>42.084052</v>
      </c>
      <c r="S579" s="13">
        <f t="shared" si="51"/>
        <v>8.2664887675156504E-4</v>
      </c>
    </row>
    <row r="580" spans="17:19">
      <c r="Q580" s="14">
        <v>41638</v>
      </c>
      <c r="R580" s="13">
        <v>42.049292000000001</v>
      </c>
      <c r="S580" s="13">
        <f t="shared" si="51"/>
        <v>1.2414173950256156E-3</v>
      </c>
    </row>
    <row r="581" spans="17:19">
      <c r="Q581" s="14">
        <v>41635</v>
      </c>
      <c r="R581" s="13">
        <v>41.997155999999997</v>
      </c>
      <c r="S581" s="13">
        <f t="shared" si="51"/>
        <v>1.3420062225792411E-2</v>
      </c>
    </row>
    <row r="582" spans="17:19">
      <c r="Q582" s="14">
        <v>41634</v>
      </c>
      <c r="R582" s="13">
        <v>41.441015</v>
      </c>
      <c r="S582" s="13">
        <f t="shared" si="51"/>
        <v>1.0167338750320561E-2</v>
      </c>
    </row>
    <row r="583" spans="17:19">
      <c r="Q583" s="14">
        <v>41632</v>
      </c>
      <c r="R583" s="13">
        <v>41.023910999999998</v>
      </c>
      <c r="S583" s="13">
        <f t="shared" si="51"/>
        <v>1.8334731651808035E-2</v>
      </c>
    </row>
    <row r="584" spans="17:19">
      <c r="Q584" s="14">
        <v>41631</v>
      </c>
      <c r="R584" s="13">
        <v>40.285291000000001</v>
      </c>
      <c r="S584" s="13">
        <f t="shared" si="51"/>
        <v>1.8006132959358774E-2</v>
      </c>
    </row>
    <row r="585" spans="17:19">
      <c r="Q585" s="14">
        <v>41628</v>
      </c>
      <c r="R585" s="13">
        <v>39.572738999999999</v>
      </c>
      <c r="S585" s="13">
        <f t="shared" ref="S585:S648" si="52">(R585-R586)/R586</f>
        <v>-5.676823011342369E-3</v>
      </c>
    </row>
    <row r="586" spans="17:19">
      <c r="Q586" s="14">
        <v>41627</v>
      </c>
      <c r="R586" s="13">
        <v>39.798668999999997</v>
      </c>
      <c r="S586" s="13">
        <f t="shared" si="52"/>
        <v>2.1409432010122437E-2</v>
      </c>
    </row>
    <row r="587" spans="17:19">
      <c r="Q587" s="14">
        <v>41626</v>
      </c>
      <c r="R587" s="13">
        <v>38.964461999999997</v>
      </c>
      <c r="S587" s="13">
        <f t="shared" si="52"/>
        <v>1.2875537596345731E-2</v>
      </c>
    </row>
    <row r="588" spans="17:19">
      <c r="Q588" s="14">
        <v>41625</v>
      </c>
      <c r="R588" s="13">
        <v>38.469150999999997</v>
      </c>
      <c r="S588" s="13">
        <f t="shared" si="52"/>
        <v>1.5837192371037305E-3</v>
      </c>
    </row>
    <row r="589" spans="17:19">
      <c r="Q589" s="14">
        <v>41624</v>
      </c>
      <c r="R589" s="13">
        <v>38.408323000000003</v>
      </c>
      <c r="S589" s="13">
        <f t="shared" si="52"/>
        <v>-3.8313835396917816E-3</v>
      </c>
    </row>
    <row r="590" spans="17:19">
      <c r="Q590" s="14">
        <v>41621</v>
      </c>
      <c r="R590" s="13">
        <v>38.556046000000002</v>
      </c>
      <c r="S590" s="13">
        <f t="shared" si="52"/>
        <v>-2.6973130722516749E-3</v>
      </c>
    </row>
    <row r="591" spans="17:19">
      <c r="Q591" s="14">
        <v>41620</v>
      </c>
      <c r="R591" s="13">
        <v>38.660325</v>
      </c>
      <c r="S591" s="13">
        <f t="shared" si="52"/>
        <v>-8.9820202211235997E-4</v>
      </c>
    </row>
    <row r="592" spans="17:19">
      <c r="Q592" s="14">
        <v>41619</v>
      </c>
      <c r="R592" s="13">
        <v>38.695081000000002</v>
      </c>
      <c r="S592" s="13">
        <f t="shared" si="52"/>
        <v>-6.7330124888832408E-4</v>
      </c>
    </row>
    <row r="593" spans="17:19">
      <c r="Q593" s="14">
        <v>41618</v>
      </c>
      <c r="R593" s="13">
        <v>38.721151999999996</v>
      </c>
      <c r="S593" s="13">
        <f t="shared" si="52"/>
        <v>-9.1171814071284614E-3</v>
      </c>
    </row>
    <row r="594" spans="17:19">
      <c r="Q594" s="14">
        <v>41617</v>
      </c>
      <c r="R594" s="13">
        <v>39.077427999999998</v>
      </c>
      <c r="S594" s="13">
        <f t="shared" si="52"/>
        <v>-1.9192956518674854E-2</v>
      </c>
    </row>
    <row r="595" spans="17:19">
      <c r="Q595" s="14">
        <v>41614</v>
      </c>
      <c r="R595" s="13">
        <v>39.842115999999997</v>
      </c>
      <c r="S595" s="13">
        <f t="shared" si="52"/>
        <v>-1.5243988012513757E-3</v>
      </c>
    </row>
    <row r="596" spans="17:19">
      <c r="Q596" s="14">
        <v>41613</v>
      </c>
      <c r="R596" s="13">
        <v>39.902943999999998</v>
      </c>
      <c r="S596" s="13">
        <f t="shared" si="52"/>
        <v>-8.8496243457058445E-3</v>
      </c>
    </row>
    <row r="597" spans="17:19">
      <c r="Q597" s="14">
        <v>41612</v>
      </c>
      <c r="R597" s="13">
        <v>40.259222999999999</v>
      </c>
      <c r="S597" s="13">
        <f t="shared" si="52"/>
        <v>-1.4674583392775891E-2</v>
      </c>
    </row>
    <row r="598" spans="17:19">
      <c r="Q598" s="14">
        <v>41611</v>
      </c>
      <c r="R598" s="13">
        <v>40.858809000000001</v>
      </c>
      <c r="S598" s="13">
        <f t="shared" si="52"/>
        <v>-8.4352200292023179E-3</v>
      </c>
    </row>
    <row r="599" spans="17:19">
      <c r="Q599" s="14">
        <v>41610</v>
      </c>
      <c r="R599" s="13">
        <v>41.206394000000003</v>
      </c>
      <c r="S599" s="13">
        <f t="shared" si="52"/>
        <v>-3.2244917150238188E-2</v>
      </c>
    </row>
    <row r="600" spans="17:19">
      <c r="Q600" s="14">
        <v>41607</v>
      </c>
      <c r="R600" s="13">
        <v>42.579362000000003</v>
      </c>
      <c r="S600" s="13">
        <f t="shared" si="52"/>
        <v>1.2605919738196828E-2</v>
      </c>
    </row>
    <row r="601" spans="17:19">
      <c r="Q601" s="14">
        <v>41605</v>
      </c>
      <c r="R601" s="13">
        <v>42.049292000000001</v>
      </c>
      <c r="S601" s="13">
        <f t="shared" si="52"/>
        <v>-4.1315367186631099E-4</v>
      </c>
    </row>
    <row r="602" spans="17:19">
      <c r="Q602" s="14">
        <v>41604</v>
      </c>
      <c r="R602" s="13">
        <v>42.066671999999997</v>
      </c>
      <c r="S602" s="13">
        <f t="shared" si="52"/>
        <v>3.1081883520267333E-3</v>
      </c>
    </row>
    <row r="603" spans="17:19">
      <c r="Q603" s="14">
        <v>41603</v>
      </c>
      <c r="R603" s="13">
        <v>41.936326000000001</v>
      </c>
      <c r="S603" s="13">
        <f t="shared" si="52"/>
        <v>2.9093855599151806E-3</v>
      </c>
    </row>
    <row r="604" spans="17:19">
      <c r="Q604" s="14">
        <v>41600</v>
      </c>
      <c r="R604" s="13">
        <v>41.814670999999997</v>
      </c>
      <c r="S604" s="13">
        <f t="shared" si="52"/>
        <v>-4.3451751828147553E-3</v>
      </c>
    </row>
    <row r="605" spans="17:19">
      <c r="Q605" s="14">
        <v>41599</v>
      </c>
      <c r="R605" s="13">
        <v>41.997155999999997</v>
      </c>
      <c r="S605" s="13">
        <f t="shared" si="52"/>
        <v>1.4909743764334758E-2</v>
      </c>
    </row>
    <row r="606" spans="17:19">
      <c r="Q606" s="14">
        <v>41598</v>
      </c>
      <c r="R606" s="13">
        <v>41.380187999999997</v>
      </c>
      <c r="S606" s="13">
        <f t="shared" si="52"/>
        <v>2.5262917866891066E-3</v>
      </c>
    </row>
    <row r="607" spans="17:19">
      <c r="Q607" s="14">
        <v>41597</v>
      </c>
      <c r="R607" s="13">
        <v>41.275913000000003</v>
      </c>
      <c r="S607" s="13">
        <f t="shared" si="52"/>
        <v>-8.7645608424625748E-3</v>
      </c>
    </row>
    <row r="608" spans="17:19">
      <c r="Q608" s="14">
        <v>41596</v>
      </c>
      <c r="R608" s="13">
        <v>41.640877000000003</v>
      </c>
      <c r="S608" s="13">
        <f t="shared" si="52"/>
        <v>1.0118045235694508E-2</v>
      </c>
    </row>
    <row r="609" spans="17:19">
      <c r="Q609" s="14">
        <v>41593</v>
      </c>
      <c r="R609" s="13">
        <v>41.223773000000001</v>
      </c>
      <c r="S609" s="13">
        <f t="shared" si="52"/>
        <v>2.9597987393301908E-3</v>
      </c>
    </row>
    <row r="610" spans="17:19">
      <c r="Q610" s="14">
        <v>41592</v>
      </c>
      <c r="R610" s="13">
        <v>41.102119000000002</v>
      </c>
      <c r="S610" s="13">
        <f t="shared" si="52"/>
        <v>1.3281912543734021E-2</v>
      </c>
    </row>
    <row r="611" spans="17:19">
      <c r="Q611" s="14">
        <v>41591</v>
      </c>
      <c r="R611" s="13">
        <v>40.563360000000003</v>
      </c>
      <c r="S611" s="13">
        <f t="shared" si="52"/>
        <v>2.3620523916648901E-3</v>
      </c>
    </row>
    <row r="612" spans="17:19">
      <c r="Q612" s="14">
        <v>41590</v>
      </c>
      <c r="R612" s="13">
        <v>40.467773000000001</v>
      </c>
      <c r="S612" s="13">
        <f t="shared" si="52"/>
        <v>-4.4890984204379357E-3</v>
      </c>
    </row>
    <row r="613" spans="17:19">
      <c r="Q613" s="14">
        <v>41589</v>
      </c>
      <c r="R613" s="13">
        <v>40.650255999999999</v>
      </c>
      <c r="S613" s="13">
        <f t="shared" si="52"/>
        <v>-2.3585908490182873E-2</v>
      </c>
    </row>
    <row r="614" spans="17:19">
      <c r="Q614" s="14">
        <v>41586</v>
      </c>
      <c r="R614" s="13">
        <v>41.632188999999997</v>
      </c>
      <c r="S614" s="13">
        <f t="shared" si="52"/>
        <v>-1.5817577963869907E-2</v>
      </c>
    </row>
    <row r="615" spans="17:19">
      <c r="Q615" s="14">
        <v>41585</v>
      </c>
      <c r="R615" s="13">
        <v>42.301293000000001</v>
      </c>
      <c r="S615" s="13">
        <f t="shared" si="52"/>
        <v>-3.4800099959914066E-3</v>
      </c>
    </row>
    <row r="616" spans="17:19">
      <c r="Q616" s="14">
        <v>41584</v>
      </c>
      <c r="R616" s="13">
        <v>42.449016</v>
      </c>
      <c r="S616" s="13">
        <f t="shared" si="52"/>
        <v>-3.0612483108601522E-3</v>
      </c>
    </row>
    <row r="617" spans="17:19">
      <c r="Q617" s="14">
        <v>41583</v>
      </c>
      <c r="R617" s="13">
        <v>42.579362000000003</v>
      </c>
      <c r="S617" s="13">
        <f t="shared" si="52"/>
        <v>3.6870139246335536E-3</v>
      </c>
    </row>
    <row r="618" spans="17:19">
      <c r="Q618" s="14">
        <v>41582</v>
      </c>
      <c r="R618" s="13">
        <v>42.422947999999998</v>
      </c>
      <c r="S618" s="13">
        <f t="shared" si="52"/>
        <v>-2.6908491622131339E-2</v>
      </c>
    </row>
    <row r="619" spans="17:19">
      <c r="Q619" s="14">
        <v>41579</v>
      </c>
      <c r="R619" s="13">
        <v>43.596052</v>
      </c>
      <c r="S619" s="13">
        <f t="shared" si="52"/>
        <v>-5.9767837072764284E-4</v>
      </c>
    </row>
    <row r="620" spans="17:19">
      <c r="Q620" s="14">
        <v>41578</v>
      </c>
      <c r="R620" s="13">
        <v>43.622123999999999</v>
      </c>
      <c r="S620" s="13">
        <f t="shared" si="52"/>
        <v>-1.7612495308540936E-3</v>
      </c>
    </row>
    <row r="621" spans="17:19">
      <c r="Q621" s="14">
        <v>41577</v>
      </c>
      <c r="R621" s="13">
        <v>43.699089000000001</v>
      </c>
      <c r="S621" s="13">
        <f t="shared" si="52"/>
        <v>5.5096172787245613E-3</v>
      </c>
    </row>
    <row r="622" spans="17:19">
      <c r="Q622" s="14">
        <v>41576</v>
      </c>
      <c r="R622" s="13">
        <v>43.459643</v>
      </c>
      <c r="S622" s="13">
        <f t="shared" si="52"/>
        <v>-5.8994652836343627E-4</v>
      </c>
    </row>
    <row r="623" spans="17:19">
      <c r="Q623" s="14">
        <v>41575</v>
      </c>
      <c r="R623" s="13">
        <v>43.485297000000003</v>
      </c>
      <c r="S623" s="13">
        <f t="shared" si="52"/>
        <v>-5.8966760416228475E-4</v>
      </c>
    </row>
    <row r="624" spans="17:19">
      <c r="Q624" s="14">
        <v>41572</v>
      </c>
      <c r="R624" s="13">
        <v>43.510953999999998</v>
      </c>
      <c r="S624" s="13">
        <f t="shared" si="52"/>
        <v>-5.8925123427169498E-4</v>
      </c>
    </row>
    <row r="625" spans="17:19">
      <c r="Q625" s="14">
        <v>41571</v>
      </c>
      <c r="R625" s="13">
        <v>43.536608000000001</v>
      </c>
      <c r="S625" s="13">
        <f t="shared" si="52"/>
        <v>6.1265028798976008E-3</v>
      </c>
    </row>
    <row r="626" spans="17:19">
      <c r="Q626" s="14">
        <v>41570</v>
      </c>
      <c r="R626" s="13">
        <v>43.271504999999998</v>
      </c>
      <c r="S626" s="13">
        <f t="shared" si="52"/>
        <v>-1.1332585929506164E-2</v>
      </c>
    </row>
    <row r="627" spans="17:19">
      <c r="Q627" s="14">
        <v>41569</v>
      </c>
      <c r="R627" s="13">
        <v>43.767504000000002</v>
      </c>
      <c r="S627" s="13">
        <f t="shared" si="52"/>
        <v>3.9094499707438877E-4</v>
      </c>
    </row>
    <row r="628" spans="17:19">
      <c r="Q628" s="14">
        <v>41568</v>
      </c>
      <c r="R628" s="13">
        <v>43.750399999999999</v>
      </c>
      <c r="S628" s="13">
        <f t="shared" si="52"/>
        <v>7.880238291579543E-3</v>
      </c>
    </row>
    <row r="629" spans="17:19">
      <c r="Q629" s="14">
        <v>41565</v>
      </c>
      <c r="R629" s="13">
        <v>43.408332000000001</v>
      </c>
      <c r="S629" s="13">
        <f t="shared" si="52"/>
        <v>1.3375908740837397E-2</v>
      </c>
    </row>
    <row r="630" spans="17:19">
      <c r="Q630" s="14">
        <v>41564</v>
      </c>
      <c r="R630" s="13">
        <v>42.835369999999998</v>
      </c>
      <c r="S630" s="13">
        <f t="shared" si="52"/>
        <v>2.7908895255008458E-2</v>
      </c>
    </row>
    <row r="631" spans="17:19">
      <c r="Q631" s="14">
        <v>41563</v>
      </c>
      <c r="R631" s="13">
        <v>41.672341000000003</v>
      </c>
      <c r="S631" s="13">
        <f t="shared" si="52"/>
        <v>8.2153057099057557E-4</v>
      </c>
    </row>
    <row r="632" spans="17:19">
      <c r="Q632" s="14">
        <v>41562</v>
      </c>
      <c r="R632" s="13">
        <v>41.638134000000001</v>
      </c>
      <c r="S632" s="13">
        <f t="shared" si="52"/>
        <v>5.1610234388272955E-3</v>
      </c>
    </row>
    <row r="633" spans="17:19">
      <c r="Q633" s="14">
        <v>41561</v>
      </c>
      <c r="R633" s="13">
        <v>41.424342000000003</v>
      </c>
      <c r="S633" s="13">
        <f t="shared" si="52"/>
        <v>4.1306787958190642E-4</v>
      </c>
    </row>
    <row r="634" spans="17:19">
      <c r="Q634" s="14">
        <v>41558</v>
      </c>
      <c r="R634" s="13">
        <v>41.407238</v>
      </c>
      <c r="S634" s="13">
        <f t="shared" si="52"/>
        <v>5.8163430285501092E-3</v>
      </c>
    </row>
    <row r="635" spans="17:19">
      <c r="Q635" s="14">
        <v>41557</v>
      </c>
      <c r="R635" s="13">
        <v>41.167791999999999</v>
      </c>
      <c r="S635" s="13">
        <f t="shared" si="52"/>
        <v>-8.4449041173565581E-3</v>
      </c>
    </row>
    <row r="636" spans="17:19">
      <c r="Q636" s="14">
        <v>41556</v>
      </c>
      <c r="R636" s="13">
        <v>41.518411</v>
      </c>
      <c r="S636" s="13">
        <f t="shared" si="52"/>
        <v>-1.4397183221081902E-3</v>
      </c>
    </row>
    <row r="637" spans="17:19">
      <c r="Q637" s="14">
        <v>41555</v>
      </c>
      <c r="R637" s="13">
        <v>41.578271999999998</v>
      </c>
      <c r="S637" s="13">
        <f t="shared" si="52"/>
        <v>-8.7665818870193701E-3</v>
      </c>
    </row>
    <row r="638" spans="17:19">
      <c r="Q638" s="14">
        <v>41554</v>
      </c>
      <c r="R638" s="13">
        <v>41.945995000000003</v>
      </c>
      <c r="S638" s="13">
        <f t="shared" si="52"/>
        <v>-2.4404847208518484E-3</v>
      </c>
    </row>
    <row r="639" spans="17:19">
      <c r="Q639" s="14">
        <v>41551</v>
      </c>
      <c r="R639" s="13">
        <v>42.048614000000001</v>
      </c>
      <c r="S639" s="13">
        <f t="shared" si="52"/>
        <v>-7.468778081091346E-3</v>
      </c>
    </row>
    <row r="640" spans="17:19">
      <c r="Q640" s="14">
        <v>41550</v>
      </c>
      <c r="R640" s="13">
        <v>42.365029</v>
      </c>
      <c r="S640" s="13">
        <f t="shared" si="52"/>
        <v>-3.8205858706655536E-3</v>
      </c>
    </row>
    <row r="641" spans="17:19">
      <c r="Q641" s="14">
        <v>41549</v>
      </c>
      <c r="R641" s="13">
        <v>42.527509000000002</v>
      </c>
      <c r="S641" s="13">
        <f t="shared" si="52"/>
        <v>3.0253611173559842E-3</v>
      </c>
    </row>
    <row r="642" spans="17:19">
      <c r="Q642" s="14">
        <v>41548</v>
      </c>
      <c r="R642" s="13">
        <v>42.399236000000002</v>
      </c>
      <c r="S642" s="13">
        <f t="shared" si="52"/>
        <v>1.8069840705456402E-2</v>
      </c>
    </row>
    <row r="643" spans="17:19">
      <c r="Q643" s="14">
        <v>41547</v>
      </c>
      <c r="R643" s="13">
        <v>41.646687</v>
      </c>
      <c r="S643" s="13">
        <f t="shared" si="52"/>
        <v>-6.9331357692390839E-3</v>
      </c>
    </row>
    <row r="644" spans="17:19">
      <c r="Q644" s="14">
        <v>41544</v>
      </c>
      <c r="R644" s="13">
        <v>41.937444999999997</v>
      </c>
      <c r="S644" s="13">
        <f t="shared" si="52"/>
        <v>-2.2380588051147676E-3</v>
      </c>
    </row>
    <row r="645" spans="17:19">
      <c r="Q645" s="14">
        <v>41543</v>
      </c>
      <c r="R645" s="13">
        <v>42.031514000000001</v>
      </c>
      <c r="S645" s="13">
        <f t="shared" si="52"/>
        <v>1.5495865222773623E-2</v>
      </c>
    </row>
    <row r="646" spans="17:19">
      <c r="Q646" s="14">
        <v>41542</v>
      </c>
      <c r="R646" s="13">
        <v>41.390138</v>
      </c>
      <c r="S646" s="13">
        <f t="shared" si="52"/>
        <v>3.3167519571945104E-3</v>
      </c>
    </row>
    <row r="647" spans="17:19">
      <c r="Q647" s="14">
        <v>41541</v>
      </c>
      <c r="R647" s="13">
        <v>41.253310999999997</v>
      </c>
      <c r="S647" s="13">
        <f t="shared" si="52"/>
        <v>-8.2236304343060902E-3</v>
      </c>
    </row>
    <row r="648" spans="17:19">
      <c r="Q648" s="14">
        <v>41540</v>
      </c>
      <c r="R648" s="13">
        <v>41.595376000000002</v>
      </c>
      <c r="S648" s="13">
        <f t="shared" si="52"/>
        <v>-4.0950131936165644E-3</v>
      </c>
    </row>
    <row r="649" spans="17:19">
      <c r="Q649" s="14">
        <v>41537</v>
      </c>
      <c r="R649" s="13">
        <v>41.76641</v>
      </c>
      <c r="S649" s="13">
        <f t="shared" ref="S649:S712" si="53">(R649-R650)/R650</f>
        <v>-1.5719442024968916E-2</v>
      </c>
    </row>
    <row r="650" spans="17:19">
      <c r="Q650" s="14">
        <v>41536</v>
      </c>
      <c r="R650" s="13">
        <v>42.433439999999997</v>
      </c>
      <c r="S650" s="13">
        <f t="shared" si="53"/>
        <v>4.5512008898968358E-2</v>
      </c>
    </row>
    <row r="651" spans="17:19">
      <c r="Q651" s="14">
        <v>41535</v>
      </c>
      <c r="R651" s="13">
        <v>40.586277000000003</v>
      </c>
      <c r="S651" s="13">
        <f t="shared" si="53"/>
        <v>2.0645126505592786E-2</v>
      </c>
    </row>
    <row r="652" spans="17:19">
      <c r="Q652" s="14">
        <v>41534</v>
      </c>
      <c r="R652" s="13">
        <v>39.765317000000003</v>
      </c>
      <c r="S652" s="13">
        <f t="shared" si="53"/>
        <v>-6.4471912484859563E-4</v>
      </c>
    </row>
    <row r="653" spans="17:19">
      <c r="Q653" s="14">
        <v>41533</v>
      </c>
      <c r="R653" s="13">
        <v>39.790970999999999</v>
      </c>
      <c r="S653" s="13">
        <f t="shared" si="53"/>
        <v>-1.3777042365483492E-2</v>
      </c>
    </row>
    <row r="654" spans="17:19">
      <c r="Q654" s="14">
        <v>41530</v>
      </c>
      <c r="R654" s="13">
        <v>40.346831000000002</v>
      </c>
      <c r="S654" s="13">
        <f t="shared" si="53"/>
        <v>-7.1549028166999953E-3</v>
      </c>
    </row>
    <row r="655" spans="17:19">
      <c r="Q655" s="14">
        <v>41529</v>
      </c>
      <c r="R655" s="13">
        <v>40.637588999999998</v>
      </c>
      <c r="S655" s="13">
        <f t="shared" si="53"/>
        <v>-1.3084138160292413E-2</v>
      </c>
    </row>
    <row r="656" spans="17:19">
      <c r="Q656" s="14">
        <v>41528</v>
      </c>
      <c r="R656" s="13">
        <v>41.176346000000002</v>
      </c>
      <c r="S656" s="13">
        <f t="shared" si="53"/>
        <v>-9.6667317006343123E-3</v>
      </c>
    </row>
    <row r="657" spans="17:19">
      <c r="Q657" s="14">
        <v>41527</v>
      </c>
      <c r="R657" s="13">
        <v>41.578271999999998</v>
      </c>
      <c r="S657" s="13">
        <f t="shared" si="53"/>
        <v>2.7472514709307744E-2</v>
      </c>
    </row>
    <row r="658" spans="17:19">
      <c r="Q658" s="14">
        <v>41526</v>
      </c>
      <c r="R658" s="13">
        <v>40.466554000000002</v>
      </c>
      <c r="S658" s="13">
        <f t="shared" si="53"/>
        <v>1.6541342428640415E-2</v>
      </c>
    </row>
    <row r="659" spans="17:19">
      <c r="Q659" s="14">
        <v>41523</v>
      </c>
      <c r="R659" s="13">
        <v>39.808075000000002</v>
      </c>
      <c r="S659" s="13">
        <f t="shared" si="53"/>
        <v>-7.4627154076487012E-3</v>
      </c>
    </row>
    <row r="660" spans="17:19">
      <c r="Q660" s="14">
        <v>41522</v>
      </c>
      <c r="R660" s="13">
        <v>40.107385000000001</v>
      </c>
      <c r="S660" s="13">
        <f t="shared" si="53"/>
        <v>-4.6688813049193204E-3</v>
      </c>
    </row>
    <row r="661" spans="17:19">
      <c r="Q661" s="14">
        <v>41521</v>
      </c>
      <c r="R661" s="13">
        <v>40.295520000000003</v>
      </c>
      <c r="S661" s="13">
        <f t="shared" si="53"/>
        <v>-2.1178008817454622E-3</v>
      </c>
    </row>
    <row r="662" spans="17:19">
      <c r="Q662" s="14">
        <v>41520</v>
      </c>
      <c r="R662" s="13">
        <v>40.381039000000001</v>
      </c>
      <c r="S662" s="13">
        <f t="shared" si="53"/>
        <v>-2.2764878415161862E-2</v>
      </c>
    </row>
    <row r="663" spans="17:19">
      <c r="Q663" s="14">
        <v>41516</v>
      </c>
      <c r="R663" s="13">
        <v>41.321722999999999</v>
      </c>
      <c r="S663" s="13">
        <f t="shared" si="53"/>
        <v>-7.8028775734310237E-3</v>
      </c>
    </row>
    <row r="664" spans="17:19">
      <c r="Q664" s="14">
        <v>41515</v>
      </c>
      <c r="R664" s="13">
        <v>41.646687</v>
      </c>
      <c r="S664" s="13">
        <f t="shared" si="53"/>
        <v>4.1237204872940471E-3</v>
      </c>
    </row>
    <row r="665" spans="17:19">
      <c r="Q665" s="14">
        <v>41514</v>
      </c>
      <c r="R665" s="13">
        <v>41.475653000000001</v>
      </c>
      <c r="S665" s="13">
        <f t="shared" si="53"/>
        <v>-6.5546956264447816E-3</v>
      </c>
    </row>
    <row r="666" spans="17:19">
      <c r="Q666" s="14">
        <v>41513</v>
      </c>
      <c r="R666" s="13">
        <v>41.749307000000002</v>
      </c>
      <c r="S666" s="13">
        <f t="shared" si="53"/>
        <v>1.2305627644687211E-3</v>
      </c>
    </row>
    <row r="667" spans="17:19">
      <c r="Q667" s="14">
        <v>41512</v>
      </c>
      <c r="R667" s="13">
        <v>41.697994999999999</v>
      </c>
      <c r="S667" s="13">
        <f t="shared" si="53"/>
        <v>-5.5038774393890925E-2</v>
      </c>
    </row>
    <row r="668" spans="17:19">
      <c r="Q668" s="14">
        <v>41509</v>
      </c>
      <c r="R668" s="13">
        <v>44.126672999999997</v>
      </c>
      <c r="S668" s="13">
        <f t="shared" si="53"/>
        <v>1.35843730557211E-3</v>
      </c>
    </row>
    <row r="669" spans="17:19">
      <c r="Q669" s="14">
        <v>41508</v>
      </c>
      <c r="R669" s="13">
        <v>44.066811000000001</v>
      </c>
      <c r="S669" s="13">
        <f t="shared" si="53"/>
        <v>2.1002524656029611E-2</v>
      </c>
    </row>
    <row r="670" spans="17:19">
      <c r="Q670" s="14">
        <v>41507</v>
      </c>
      <c r="R670" s="13">
        <v>43.160335000000003</v>
      </c>
      <c r="S670" s="13">
        <f t="shared" si="53"/>
        <v>8.391641133676693E-3</v>
      </c>
    </row>
    <row r="671" spans="17:19">
      <c r="Q671" s="14">
        <v>41506</v>
      </c>
      <c r="R671" s="13">
        <v>42.801163000000003</v>
      </c>
      <c r="S671" s="13">
        <f t="shared" si="53"/>
        <v>1.7276401532898795E-2</v>
      </c>
    </row>
    <row r="672" spans="17:19">
      <c r="Q672" s="14">
        <v>41505</v>
      </c>
      <c r="R672" s="13">
        <v>42.074271000000003</v>
      </c>
      <c r="S672" s="13">
        <f t="shared" si="53"/>
        <v>-8.2644645631372218E-3</v>
      </c>
    </row>
    <row r="673" spans="17:19">
      <c r="Q673" s="14">
        <v>41502</v>
      </c>
      <c r="R673" s="13">
        <v>42.424889999999998</v>
      </c>
      <c r="S673" s="13">
        <f t="shared" si="53"/>
        <v>-2.2124012960901655E-3</v>
      </c>
    </row>
    <row r="674" spans="17:19">
      <c r="Q674" s="14">
        <v>41501</v>
      </c>
      <c r="R674" s="13">
        <v>42.518959000000002</v>
      </c>
      <c r="S674" s="13">
        <f t="shared" si="53"/>
        <v>6.0378927483683154E-4</v>
      </c>
    </row>
    <row r="675" spans="17:19">
      <c r="Q675" s="14">
        <v>41500</v>
      </c>
      <c r="R675" s="13">
        <v>42.493302</v>
      </c>
      <c r="S675" s="13">
        <f t="shared" si="53"/>
        <v>-7.787596650883675E-3</v>
      </c>
    </row>
    <row r="676" spans="17:19">
      <c r="Q676" s="14">
        <v>41499</v>
      </c>
      <c r="R676" s="13">
        <v>42.826819999999998</v>
      </c>
      <c r="S676" s="13">
        <f t="shared" si="53"/>
        <v>3.2052010319045805E-3</v>
      </c>
    </row>
    <row r="677" spans="17:19">
      <c r="Q677" s="14">
        <v>41498</v>
      </c>
      <c r="R677" s="13">
        <v>42.689990000000002</v>
      </c>
      <c r="S677" s="13">
        <f t="shared" si="53"/>
        <v>-1.799637126374821E-3</v>
      </c>
    </row>
    <row r="678" spans="17:19">
      <c r="Q678" s="14">
        <v>41495</v>
      </c>
      <c r="R678" s="13">
        <v>42.766955000000003</v>
      </c>
      <c r="S678" s="13">
        <f t="shared" si="53"/>
        <v>-2.5927671096087441E-3</v>
      </c>
    </row>
    <row r="679" spans="17:19">
      <c r="Q679" s="14">
        <v>41494</v>
      </c>
      <c r="R679" s="13">
        <v>42.878127999999997</v>
      </c>
      <c r="S679" s="13">
        <f t="shared" si="53"/>
        <v>-3.3352616776631774E-2</v>
      </c>
    </row>
    <row r="680" spans="17:19">
      <c r="Q680" s="14">
        <v>41493</v>
      </c>
      <c r="R680" s="13">
        <v>44.357568999999998</v>
      </c>
      <c r="S680" s="13">
        <f t="shared" si="53"/>
        <v>1.6660112791740532E-2</v>
      </c>
    </row>
    <row r="681" spans="17:19">
      <c r="Q681" s="14">
        <v>41492</v>
      </c>
      <c r="R681" s="13">
        <v>43.630676999999999</v>
      </c>
      <c r="S681" s="13">
        <f t="shared" si="53"/>
        <v>2.9874829071874325E-2</v>
      </c>
    </row>
    <row r="682" spans="17:19">
      <c r="Q682" s="14">
        <v>41491</v>
      </c>
      <c r="R682" s="13">
        <v>42.365029</v>
      </c>
      <c r="S682" s="13">
        <f t="shared" si="53"/>
        <v>-6.0518015244064244E-4</v>
      </c>
    </row>
    <row r="683" spans="17:19">
      <c r="Q683" s="14">
        <v>41488</v>
      </c>
      <c r="R683" s="13">
        <v>42.390683000000003</v>
      </c>
      <c r="S683" s="13">
        <f t="shared" si="53"/>
        <v>-1.3139536212853624E-2</v>
      </c>
    </row>
    <row r="684" spans="17:19">
      <c r="Q684" s="14">
        <v>41487</v>
      </c>
      <c r="R684" s="13">
        <v>42.955092999999998</v>
      </c>
      <c r="S684" s="13">
        <f t="shared" si="53"/>
        <v>-7.5083316670538774E-3</v>
      </c>
    </row>
    <row r="685" spans="17:19">
      <c r="Q685" s="14">
        <v>41486</v>
      </c>
      <c r="R685" s="13">
        <v>43.280054</v>
      </c>
      <c r="S685" s="13">
        <f t="shared" si="53"/>
        <v>8.0376461530484791E-3</v>
      </c>
    </row>
    <row r="686" spans="17:19">
      <c r="Q686" s="14">
        <v>41485</v>
      </c>
      <c r="R686" s="13">
        <v>42.934958000000002</v>
      </c>
      <c r="S686" s="13">
        <f t="shared" si="53"/>
        <v>-9.8991274512774743E-3</v>
      </c>
    </row>
    <row r="687" spans="17:19">
      <c r="Q687" s="14">
        <v>41484</v>
      </c>
      <c r="R687" s="13">
        <v>43.364226000000002</v>
      </c>
      <c r="S687" s="13">
        <f t="shared" si="53"/>
        <v>8.6139236561111714E-3</v>
      </c>
    </row>
    <row r="688" spans="17:19">
      <c r="Q688" s="14">
        <v>41481</v>
      </c>
      <c r="R688" s="13">
        <v>42.993879999999997</v>
      </c>
      <c r="S688" s="13">
        <f t="shared" si="53"/>
        <v>1.7327289612146933E-2</v>
      </c>
    </row>
    <row r="689" spans="17:19">
      <c r="Q689" s="14">
        <v>41480</v>
      </c>
      <c r="R689" s="13">
        <v>42.261600999999999</v>
      </c>
      <c r="S689" s="13">
        <f t="shared" si="53"/>
        <v>2.5957848968343588E-3</v>
      </c>
    </row>
    <row r="690" spans="17:19">
      <c r="Q690" s="14">
        <v>41479</v>
      </c>
      <c r="R690" s="13">
        <v>42.152183000000001</v>
      </c>
      <c r="S690" s="13">
        <f t="shared" si="53"/>
        <v>3.0042406917043835E-3</v>
      </c>
    </row>
    <row r="691" spans="17:19">
      <c r="Q691" s="14">
        <v>41478</v>
      </c>
      <c r="R691" s="13">
        <v>42.025927000000003</v>
      </c>
      <c r="S691" s="13">
        <f t="shared" si="53"/>
        <v>-2.0980399003944935E-2</v>
      </c>
    </row>
    <row r="692" spans="17:19">
      <c r="Q692" s="14">
        <v>41477</v>
      </c>
      <c r="R692" s="13">
        <v>42.926543000000002</v>
      </c>
      <c r="S692" s="13">
        <f t="shared" si="53"/>
        <v>9.7010851220924073E-3</v>
      </c>
    </row>
    <row r="693" spans="17:19">
      <c r="Q693" s="14">
        <v>41474</v>
      </c>
      <c r="R693" s="13">
        <v>42.514110000000002</v>
      </c>
      <c r="S693" s="13">
        <f t="shared" si="53"/>
        <v>-7.0768653501947949E-3</v>
      </c>
    </row>
    <row r="694" spans="17:19">
      <c r="Q694" s="14">
        <v>41473</v>
      </c>
      <c r="R694" s="13">
        <v>42.817121</v>
      </c>
      <c r="S694" s="13">
        <f t="shared" si="53"/>
        <v>2.0461388240167251E-2</v>
      </c>
    </row>
    <row r="695" spans="17:19">
      <c r="Q695" s="14">
        <v>41472</v>
      </c>
      <c r="R695" s="13">
        <v>41.958590000000001</v>
      </c>
      <c r="S695" s="13">
        <f t="shared" si="53"/>
        <v>-2.1781799932548192E-2</v>
      </c>
    </row>
    <row r="696" spans="17:19">
      <c r="Q696" s="14">
        <v>41471</v>
      </c>
      <c r="R696" s="13">
        <v>42.892873999999999</v>
      </c>
      <c r="S696" s="13">
        <f t="shared" si="53"/>
        <v>-2.3380622997697276E-2</v>
      </c>
    </row>
    <row r="697" spans="17:19">
      <c r="Q697" s="14">
        <v>41470</v>
      </c>
      <c r="R697" s="13">
        <v>43.919744999999999</v>
      </c>
      <c r="S697" s="13">
        <f t="shared" si="53"/>
        <v>2.8829627417225816E-3</v>
      </c>
    </row>
    <row r="698" spans="17:19">
      <c r="Q698" s="14">
        <v>41467</v>
      </c>
      <c r="R698" s="13">
        <v>43.793489999999998</v>
      </c>
      <c r="S698" s="13">
        <f t="shared" si="53"/>
        <v>6.1883579246251336E-3</v>
      </c>
    </row>
    <row r="699" spans="17:19">
      <c r="Q699" s="14">
        <v>41466</v>
      </c>
      <c r="R699" s="13">
        <v>43.524146999999999</v>
      </c>
      <c r="S699" s="13">
        <f t="shared" si="53"/>
        <v>2.4163147009953281E-2</v>
      </c>
    </row>
    <row r="700" spans="17:19">
      <c r="Q700" s="14">
        <v>41465</v>
      </c>
      <c r="R700" s="13">
        <v>42.497278999999999</v>
      </c>
      <c r="S700" s="13">
        <f t="shared" si="53"/>
        <v>9.1945409005954361E-3</v>
      </c>
    </row>
    <row r="701" spans="17:19">
      <c r="Q701" s="14">
        <v>41464</v>
      </c>
      <c r="R701" s="13">
        <v>42.110095999999999</v>
      </c>
      <c r="S701" s="13">
        <f t="shared" si="53"/>
        <v>7.6535310757749843E-3</v>
      </c>
    </row>
    <row r="702" spans="17:19">
      <c r="Q702" s="14">
        <v>41463</v>
      </c>
      <c r="R702" s="13">
        <v>41.790253</v>
      </c>
      <c r="S702" s="13">
        <f t="shared" si="53"/>
        <v>1.0789941948742806E-2</v>
      </c>
    </row>
    <row r="703" spans="17:19">
      <c r="Q703" s="14">
        <v>41460</v>
      </c>
      <c r="R703" s="13">
        <v>41.344152000000001</v>
      </c>
      <c r="S703" s="13">
        <f t="shared" si="53"/>
        <v>1.4037987728674714E-2</v>
      </c>
    </row>
    <row r="704" spans="17:19">
      <c r="Q704" s="14">
        <v>41458</v>
      </c>
      <c r="R704" s="13">
        <v>40.771797999999997</v>
      </c>
      <c r="S704" s="13">
        <f t="shared" si="53"/>
        <v>-3.0870662718345166E-3</v>
      </c>
    </row>
    <row r="705" spans="17:19">
      <c r="Q705" s="14">
        <v>41457</v>
      </c>
      <c r="R705" s="13">
        <v>40.898052999999997</v>
      </c>
      <c r="S705" s="13">
        <f t="shared" si="53"/>
        <v>4.7559895336292827E-3</v>
      </c>
    </row>
    <row r="706" spans="17:19">
      <c r="Q706" s="14">
        <v>41456</v>
      </c>
      <c r="R706" s="13">
        <v>40.704462999999997</v>
      </c>
      <c r="S706" s="13">
        <f t="shared" si="53"/>
        <v>1.6570315528710094E-3</v>
      </c>
    </row>
    <row r="707" spans="17:19">
      <c r="Q707" s="14">
        <v>41453</v>
      </c>
      <c r="R707" s="13">
        <v>40.637126000000002</v>
      </c>
      <c r="S707" s="13">
        <f t="shared" si="53"/>
        <v>-6.9930083600533181E-3</v>
      </c>
    </row>
    <row r="708" spans="17:19">
      <c r="Q708" s="14">
        <v>41452</v>
      </c>
      <c r="R708" s="13">
        <v>40.923302999999997</v>
      </c>
      <c r="S708" s="13">
        <f t="shared" si="53"/>
        <v>2.5738339778980261E-2</v>
      </c>
    </row>
    <row r="709" spans="17:19">
      <c r="Q709" s="14">
        <v>41451</v>
      </c>
      <c r="R709" s="13">
        <v>39.896434999999997</v>
      </c>
      <c r="S709" s="13">
        <f t="shared" si="53"/>
        <v>2.3095167635915716E-2</v>
      </c>
    </row>
    <row r="710" spans="17:19">
      <c r="Q710" s="14">
        <v>41450</v>
      </c>
      <c r="R710" s="13">
        <v>38.995820000000002</v>
      </c>
      <c r="S710" s="13">
        <f t="shared" si="53"/>
        <v>7.6120589881084506E-3</v>
      </c>
    </row>
    <row r="711" spans="17:19">
      <c r="Q711" s="14">
        <v>41449</v>
      </c>
      <c r="R711" s="13">
        <v>38.701224000000003</v>
      </c>
      <c r="S711" s="13">
        <f t="shared" si="53"/>
        <v>3.0540864647264254E-3</v>
      </c>
    </row>
    <row r="712" spans="17:19">
      <c r="Q712" s="14">
        <v>41446</v>
      </c>
      <c r="R712" s="13">
        <v>38.583387000000002</v>
      </c>
      <c r="S712" s="13">
        <f t="shared" si="53"/>
        <v>4.6336431415942327E-2</v>
      </c>
    </row>
    <row r="713" spans="17:19">
      <c r="Q713" s="14">
        <v>41445</v>
      </c>
      <c r="R713" s="13">
        <v>36.874743000000002</v>
      </c>
      <c r="S713" s="13">
        <f t="shared" ref="S713:S776" si="54">(R713-R714)/R714</f>
        <v>-1.550559459698232E-2</v>
      </c>
    </row>
    <row r="714" spans="17:19">
      <c r="Q714" s="14">
        <v>41444</v>
      </c>
      <c r="R714" s="13">
        <v>37.455513000000003</v>
      </c>
      <c r="S714" s="13">
        <f t="shared" si="54"/>
        <v>1.3501667290025101E-3</v>
      </c>
    </row>
    <row r="715" spans="17:19">
      <c r="Q715" s="14">
        <v>41443</v>
      </c>
      <c r="R715" s="13">
        <v>37.405009999999997</v>
      </c>
      <c r="S715" s="13">
        <f t="shared" si="54"/>
        <v>-1.1239055460027304E-3</v>
      </c>
    </row>
    <row r="716" spans="17:19">
      <c r="Q716" s="14">
        <v>41442</v>
      </c>
      <c r="R716" s="13">
        <v>37.447096999999999</v>
      </c>
      <c r="S716" s="13">
        <f t="shared" si="54"/>
        <v>5.6509882072438679E-3</v>
      </c>
    </row>
    <row r="717" spans="17:19">
      <c r="Q717" s="14">
        <v>41439</v>
      </c>
      <c r="R717" s="13">
        <v>37.236673000000003</v>
      </c>
      <c r="S717" s="13">
        <f t="shared" si="54"/>
        <v>1.0737987714473369E-2</v>
      </c>
    </row>
    <row r="718" spans="17:19">
      <c r="Q718" s="14">
        <v>41438</v>
      </c>
      <c r="R718" s="13">
        <v>36.841073999999999</v>
      </c>
      <c r="S718" s="13">
        <f t="shared" si="54"/>
        <v>-6.8490690853798637E-4</v>
      </c>
    </row>
    <row r="719" spans="17:19">
      <c r="Q719" s="14">
        <v>41437</v>
      </c>
      <c r="R719" s="13">
        <v>36.866323999999999</v>
      </c>
      <c r="S719" s="13">
        <f t="shared" si="54"/>
        <v>1.0380633837943583E-2</v>
      </c>
    </row>
    <row r="720" spans="17:19">
      <c r="Q720" s="14">
        <v>41436</v>
      </c>
      <c r="R720" s="13">
        <v>36.487560000000002</v>
      </c>
      <c r="S720" s="13">
        <f t="shared" si="54"/>
        <v>-2.5310723874344917E-3</v>
      </c>
    </row>
    <row r="721" spans="17:19">
      <c r="Q721" s="14">
        <v>41435</v>
      </c>
      <c r="R721" s="13">
        <v>36.580146999999997</v>
      </c>
      <c r="S721" s="13">
        <f t="shared" si="54"/>
        <v>-7.3092734797688191E-3</v>
      </c>
    </row>
    <row r="722" spans="17:19">
      <c r="Q722" s="14">
        <v>41432</v>
      </c>
      <c r="R722" s="13">
        <v>36.849490000000003</v>
      </c>
      <c r="S722" s="13">
        <f t="shared" si="54"/>
        <v>1.3660564914111927E-2</v>
      </c>
    </row>
    <row r="723" spans="17:19">
      <c r="Q723" s="14">
        <v>41431</v>
      </c>
      <c r="R723" s="13">
        <v>36.352888999999998</v>
      </c>
      <c r="S723" s="13">
        <f t="shared" si="54"/>
        <v>1.4802573636290357E-2</v>
      </c>
    </row>
    <row r="724" spans="17:19">
      <c r="Q724" s="14">
        <v>41430</v>
      </c>
      <c r="R724" s="13">
        <v>35.822622000000003</v>
      </c>
      <c r="S724" s="13">
        <f t="shared" si="54"/>
        <v>-1.4358469305635497E-2</v>
      </c>
    </row>
    <row r="725" spans="17:19">
      <c r="Q725" s="14">
        <v>41429</v>
      </c>
      <c r="R725" s="13">
        <v>36.344473000000001</v>
      </c>
      <c r="S725" s="13">
        <f t="shared" si="54"/>
        <v>6.9522412415044701E-4</v>
      </c>
    </row>
    <row r="726" spans="17:19">
      <c r="Q726" s="14">
        <v>41428</v>
      </c>
      <c r="R726" s="13">
        <v>36.319223000000001</v>
      </c>
      <c r="S726" s="13">
        <f t="shared" si="54"/>
        <v>-9.639613997690968E-3</v>
      </c>
    </row>
    <row r="727" spans="17:19">
      <c r="Q727" s="14">
        <v>41425</v>
      </c>
      <c r="R727" s="13">
        <v>36.672733999999998</v>
      </c>
      <c r="S727" s="13">
        <f t="shared" si="54"/>
        <v>-9.5476860213412808E-3</v>
      </c>
    </row>
    <row r="728" spans="17:19">
      <c r="Q728" s="14">
        <v>41424</v>
      </c>
      <c r="R728" s="13">
        <v>37.026249</v>
      </c>
      <c r="S728" s="13">
        <f t="shared" si="54"/>
        <v>-1.6103706531851957E-2</v>
      </c>
    </row>
    <row r="729" spans="17:19">
      <c r="Q729" s="14">
        <v>41423</v>
      </c>
      <c r="R729" s="13">
        <v>37.632268000000003</v>
      </c>
      <c r="S729" s="13">
        <f t="shared" si="54"/>
        <v>-2.6562204953343434E-2</v>
      </c>
    </row>
    <row r="730" spans="17:19">
      <c r="Q730" s="14">
        <v>41422</v>
      </c>
      <c r="R730" s="13">
        <v>38.659140000000001</v>
      </c>
      <c r="S730" s="13">
        <f t="shared" si="54"/>
        <v>2.6194989659380748E-3</v>
      </c>
    </row>
    <row r="731" spans="17:19">
      <c r="Q731" s="14">
        <v>41418</v>
      </c>
      <c r="R731" s="13">
        <v>38.558137000000002</v>
      </c>
      <c r="S731" s="13">
        <f t="shared" si="54"/>
        <v>3.724842507676766E-3</v>
      </c>
    </row>
    <row r="732" spans="17:19">
      <c r="Q732" s="14">
        <v>41417</v>
      </c>
      <c r="R732" s="13">
        <v>38.415047000000001</v>
      </c>
      <c r="S732" s="13">
        <f t="shared" si="54"/>
        <v>3.0769082134181973E-3</v>
      </c>
    </row>
    <row r="733" spans="17:19">
      <c r="Q733" s="14">
        <v>41416</v>
      </c>
      <c r="R733" s="13">
        <v>38.29721</v>
      </c>
      <c r="S733" s="13">
        <f t="shared" si="54"/>
        <v>9.5407230419809995E-3</v>
      </c>
    </row>
    <row r="734" spans="17:19">
      <c r="Q734" s="14">
        <v>41415</v>
      </c>
      <c r="R734" s="13">
        <v>37.935279999999999</v>
      </c>
      <c r="S734" s="13">
        <f t="shared" si="54"/>
        <v>1.555561264187865E-3</v>
      </c>
    </row>
    <row r="735" spans="17:19">
      <c r="Q735" s="14">
        <v>41414</v>
      </c>
      <c r="R735" s="13">
        <v>37.876361000000003</v>
      </c>
      <c r="S735" s="13">
        <f t="shared" si="54"/>
        <v>2.2271266449132854E-3</v>
      </c>
    </row>
    <row r="736" spans="17:19">
      <c r="Q736" s="14">
        <v>41411</v>
      </c>
      <c r="R736" s="13">
        <v>37.792192999999997</v>
      </c>
      <c r="S736" s="13">
        <f t="shared" si="54"/>
        <v>2.3945329098309241E-2</v>
      </c>
    </row>
    <row r="737" spans="17:19">
      <c r="Q737" s="14">
        <v>41410</v>
      </c>
      <c r="R737" s="13">
        <v>36.908408999999999</v>
      </c>
      <c r="S737" s="13">
        <f t="shared" si="54"/>
        <v>-5.0043356026719416E-2</v>
      </c>
    </row>
    <row r="738" spans="17:19">
      <c r="Q738" s="14">
        <v>41409</v>
      </c>
      <c r="R738" s="13">
        <v>38.852730000000001</v>
      </c>
      <c r="S738" s="13">
        <f t="shared" si="54"/>
        <v>-6.6709947372091119E-3</v>
      </c>
    </row>
    <row r="739" spans="17:19">
      <c r="Q739" s="14">
        <v>41408</v>
      </c>
      <c r="R739" s="13">
        <v>39.113657000000003</v>
      </c>
      <c r="S739" s="13">
        <f t="shared" si="54"/>
        <v>1.7245415188935085E-3</v>
      </c>
    </row>
    <row r="740" spans="17:19">
      <c r="Q740" s="14">
        <v>41407</v>
      </c>
      <c r="R740" s="13">
        <v>39.046320000000001</v>
      </c>
      <c r="S740" s="13">
        <f t="shared" si="54"/>
        <v>-4.5064034372623765E-3</v>
      </c>
    </row>
    <row r="741" spans="17:19">
      <c r="Q741" s="14">
        <v>41404</v>
      </c>
      <c r="R741" s="13">
        <v>39.223075000000001</v>
      </c>
      <c r="S741" s="13">
        <f t="shared" si="54"/>
        <v>1.194353209541904E-2</v>
      </c>
    </row>
    <row r="742" spans="17:19">
      <c r="Q742" s="14">
        <v>41403</v>
      </c>
      <c r="R742" s="13">
        <v>38.760142000000002</v>
      </c>
      <c r="S742" s="13">
        <f t="shared" si="54"/>
        <v>0</v>
      </c>
    </row>
    <row r="743" spans="17:19">
      <c r="Q743" s="14">
        <v>41402</v>
      </c>
      <c r="R743" s="13">
        <v>38.760142000000002</v>
      </c>
      <c r="S743" s="13">
        <f t="shared" si="54"/>
        <v>4.0207774569229797E-2</v>
      </c>
    </row>
    <row r="744" spans="17:19">
      <c r="Q744" s="14">
        <v>41401</v>
      </c>
      <c r="R744" s="13">
        <v>37.261923000000003</v>
      </c>
      <c r="S744" s="13">
        <f t="shared" si="54"/>
        <v>2.8339161759723699E-2</v>
      </c>
    </row>
    <row r="745" spans="17:19">
      <c r="Q745" s="14">
        <v>41400</v>
      </c>
      <c r="R745" s="13">
        <v>36.235052000000003</v>
      </c>
      <c r="S745" s="13">
        <f t="shared" si="54"/>
        <v>-2.3226252894656405E-4</v>
      </c>
    </row>
    <row r="746" spans="17:19">
      <c r="Q746" s="14">
        <v>41397</v>
      </c>
      <c r="R746" s="13">
        <v>36.243470000000002</v>
      </c>
      <c r="S746" s="13">
        <f t="shared" si="54"/>
        <v>-3.9324138307452747E-3</v>
      </c>
    </row>
    <row r="747" spans="17:19">
      <c r="Q747" s="14">
        <v>41396</v>
      </c>
      <c r="R747" s="13">
        <v>36.386557000000003</v>
      </c>
      <c r="S747" s="13">
        <f t="shared" si="54"/>
        <v>-3.0934826770600173E-2</v>
      </c>
    </row>
    <row r="748" spans="17:19">
      <c r="Q748" s="14">
        <v>41395</v>
      </c>
      <c r="R748" s="13">
        <v>37.548101000000003</v>
      </c>
      <c r="S748" s="13">
        <f t="shared" si="54"/>
        <v>-3.4255320210578331E-2</v>
      </c>
    </row>
    <row r="749" spans="17:19">
      <c r="Q749" s="14">
        <v>41394</v>
      </c>
      <c r="R749" s="13">
        <v>38.879945999999997</v>
      </c>
      <c r="S749" s="13">
        <f t="shared" si="54"/>
        <v>-2.3349705018678806E-3</v>
      </c>
    </row>
    <row r="750" spans="17:19">
      <c r="Q750" s="14">
        <v>41393</v>
      </c>
      <c r="R750" s="13">
        <v>38.970942000000001</v>
      </c>
      <c r="S750" s="13">
        <f t="shared" si="54"/>
        <v>7.0543264380333384E-3</v>
      </c>
    </row>
    <row r="751" spans="17:19">
      <c r="Q751" s="14">
        <v>41390</v>
      </c>
      <c r="R751" s="13">
        <v>38.697954000000003</v>
      </c>
      <c r="S751" s="13">
        <f t="shared" si="54"/>
        <v>-2.9863167625117974E-2</v>
      </c>
    </row>
    <row r="752" spans="17:19">
      <c r="Q752" s="14">
        <v>41389</v>
      </c>
      <c r="R752" s="13">
        <v>39.889170999999997</v>
      </c>
      <c r="S752" s="13">
        <f t="shared" si="54"/>
        <v>-1.5114346144059305E-2</v>
      </c>
    </row>
    <row r="753" spans="17:19">
      <c r="Q753" s="14">
        <v>41388</v>
      </c>
      <c r="R753" s="13">
        <v>40.501322000000002</v>
      </c>
      <c r="S753" s="13">
        <f t="shared" si="54"/>
        <v>-1.8348633801750685E-3</v>
      </c>
    </row>
    <row r="754" spans="17:19">
      <c r="Q754" s="14">
        <v>41387</v>
      </c>
      <c r="R754" s="13">
        <v>40.575772999999998</v>
      </c>
      <c r="S754" s="13">
        <f t="shared" si="54"/>
        <v>-8.1484674909517655E-4</v>
      </c>
    </row>
    <row r="755" spans="17:19">
      <c r="Q755" s="14">
        <v>41386</v>
      </c>
      <c r="R755" s="13">
        <v>40.608862999999999</v>
      </c>
      <c r="S755" s="13">
        <f t="shared" si="54"/>
        <v>1.6566568813032284E-2</v>
      </c>
    </row>
    <row r="756" spans="17:19">
      <c r="Q756" s="14">
        <v>41383</v>
      </c>
      <c r="R756" s="13">
        <v>39.947077</v>
      </c>
      <c r="S756" s="13">
        <f t="shared" si="54"/>
        <v>1.1520709205132153E-2</v>
      </c>
    </row>
    <row r="757" spans="17:19">
      <c r="Q757" s="14">
        <v>41382</v>
      </c>
      <c r="R757" s="13">
        <v>39.492100000000001</v>
      </c>
      <c r="S757" s="13">
        <f t="shared" si="54"/>
        <v>-4.7946489476950157E-3</v>
      </c>
    </row>
    <row r="758" spans="17:19">
      <c r="Q758" s="14">
        <v>41381</v>
      </c>
      <c r="R758" s="13">
        <v>39.682363000000002</v>
      </c>
      <c r="S758" s="13">
        <f t="shared" si="54"/>
        <v>-2.6977645186311239E-2</v>
      </c>
    </row>
    <row r="759" spans="17:19">
      <c r="Q759" s="14">
        <v>41380</v>
      </c>
      <c r="R759" s="13">
        <v>40.782581</v>
      </c>
      <c r="S759" s="13">
        <f t="shared" si="54"/>
        <v>1.0660104152365539E-2</v>
      </c>
    </row>
    <row r="760" spans="17:19">
      <c r="Q760" s="14">
        <v>41379</v>
      </c>
      <c r="R760" s="13">
        <v>40.352420000000002</v>
      </c>
      <c r="S760" s="13">
        <f t="shared" si="54"/>
        <v>-6.5172988325566715E-3</v>
      </c>
    </row>
    <row r="761" spans="17:19">
      <c r="Q761" s="14">
        <v>41376</v>
      </c>
      <c r="R761" s="13">
        <v>40.617134</v>
      </c>
      <c r="S761" s="13">
        <f t="shared" si="54"/>
        <v>-4.2588222286588616E-3</v>
      </c>
    </row>
    <row r="762" spans="17:19">
      <c r="Q762" s="14">
        <v>41375</v>
      </c>
      <c r="R762" s="13">
        <v>40.790855000000001</v>
      </c>
      <c r="S762" s="13">
        <f t="shared" si="54"/>
        <v>-9.0433647527295696E-3</v>
      </c>
    </row>
    <row r="763" spans="17:19">
      <c r="Q763" s="14">
        <v>41374</v>
      </c>
      <c r="R763" s="13">
        <v>41.163108000000001</v>
      </c>
      <c r="S763" s="13">
        <f t="shared" si="54"/>
        <v>1.0058181623461178E-3</v>
      </c>
    </row>
    <row r="764" spans="17:19">
      <c r="Q764" s="14">
        <v>41373</v>
      </c>
      <c r="R764" s="13">
        <v>41.121746999999999</v>
      </c>
      <c r="S764" s="13">
        <f t="shared" si="54"/>
        <v>2.2177756926208161E-3</v>
      </c>
    </row>
    <row r="765" spans="17:19">
      <c r="Q765" s="14">
        <v>41372</v>
      </c>
      <c r="R765" s="13">
        <v>41.030749999999998</v>
      </c>
      <c r="S765" s="13">
        <f t="shared" si="54"/>
        <v>8.1300281654538703E-3</v>
      </c>
    </row>
    <row r="766" spans="17:19">
      <c r="Q766" s="14">
        <v>41369</v>
      </c>
      <c r="R766" s="13">
        <v>40.699858999999996</v>
      </c>
      <c r="S766" s="13">
        <f t="shared" si="54"/>
        <v>3.3179362843441307E-2</v>
      </c>
    </row>
    <row r="767" spans="17:19">
      <c r="Q767" s="14">
        <v>41368</v>
      </c>
      <c r="R767" s="13">
        <v>39.392829999999996</v>
      </c>
      <c r="S767" s="13">
        <f t="shared" si="54"/>
        <v>-7.916679248354562E-3</v>
      </c>
    </row>
    <row r="768" spans="17:19">
      <c r="Q768" s="14">
        <v>41367</v>
      </c>
      <c r="R768" s="13">
        <v>39.707178999999996</v>
      </c>
      <c r="S768" s="13">
        <f t="shared" si="54"/>
        <v>-2.3397790051172207E-2</v>
      </c>
    </row>
    <row r="769" spans="17:19">
      <c r="Q769" s="14">
        <v>41366</v>
      </c>
      <c r="R769" s="13">
        <v>40.658498000000002</v>
      </c>
      <c r="S769" s="13">
        <f t="shared" si="54"/>
        <v>5.9353367014197359E-3</v>
      </c>
    </row>
    <row r="770" spans="17:19">
      <c r="Q770" s="14">
        <v>41365</v>
      </c>
      <c r="R770" s="13">
        <v>40.418599999999998</v>
      </c>
      <c r="S770" s="13">
        <f t="shared" si="54"/>
        <v>7.6304097037022695E-3</v>
      </c>
    </row>
    <row r="771" spans="17:19">
      <c r="Q771" s="14">
        <v>41361</v>
      </c>
      <c r="R771" s="13">
        <v>40.112524999999998</v>
      </c>
      <c r="S771" s="13">
        <f t="shared" si="54"/>
        <v>1.0208380706169067E-2</v>
      </c>
    </row>
    <row r="772" spans="17:19">
      <c r="Q772" s="14">
        <v>41360</v>
      </c>
      <c r="R772" s="13">
        <v>39.707178999999996</v>
      </c>
      <c r="S772" s="13">
        <f t="shared" si="54"/>
        <v>0</v>
      </c>
    </row>
    <row r="773" spans="17:19">
      <c r="Q773" s="14">
        <v>41359</v>
      </c>
      <c r="R773" s="13">
        <v>39.707178999999996</v>
      </c>
      <c r="S773" s="13">
        <f t="shared" si="54"/>
        <v>-3.735992005837371E-3</v>
      </c>
    </row>
    <row r="774" spans="17:19">
      <c r="Q774" s="14">
        <v>41358</v>
      </c>
      <c r="R774" s="13">
        <v>39.856081000000003</v>
      </c>
      <c r="S774" s="13">
        <f t="shared" si="54"/>
        <v>5.2159342240651503E-3</v>
      </c>
    </row>
    <row r="775" spans="17:19">
      <c r="Q775" s="14">
        <v>41355</v>
      </c>
      <c r="R775" s="13">
        <v>39.649273000000001</v>
      </c>
      <c r="S775" s="13">
        <f t="shared" si="54"/>
        <v>-2.4973747463428232E-3</v>
      </c>
    </row>
    <row r="776" spans="17:19">
      <c r="Q776" s="14">
        <v>41354</v>
      </c>
      <c r="R776" s="13">
        <v>39.748539999999998</v>
      </c>
      <c r="S776" s="13">
        <f t="shared" si="54"/>
        <v>-4.1450882869706893E-3</v>
      </c>
    </row>
    <row r="777" spans="17:19">
      <c r="Q777" s="14">
        <v>41353</v>
      </c>
      <c r="R777" s="13">
        <v>39.913986999999999</v>
      </c>
      <c r="S777" s="13">
        <f t="shared" ref="S777:S840" si="55">(R777-R778)/R778</f>
        <v>1.0373282161050036E-3</v>
      </c>
    </row>
    <row r="778" spans="17:19">
      <c r="Q778" s="14">
        <v>41352</v>
      </c>
      <c r="R778" s="13">
        <v>39.872625999999997</v>
      </c>
      <c r="S778" s="13">
        <f t="shared" si="55"/>
        <v>1.5806094139635782E-2</v>
      </c>
    </row>
    <row r="779" spans="17:19">
      <c r="Q779" s="14">
        <v>41351</v>
      </c>
      <c r="R779" s="13">
        <v>39.252201999999997</v>
      </c>
      <c r="S779" s="13">
        <f t="shared" si="55"/>
        <v>1.9334085754453459E-2</v>
      </c>
    </row>
    <row r="780" spans="17:19">
      <c r="Q780" s="14">
        <v>41348</v>
      </c>
      <c r="R780" s="13">
        <v>38.507691000000001</v>
      </c>
      <c r="S780" s="13">
        <f t="shared" si="55"/>
        <v>-9.9957602859341802E-3</v>
      </c>
    </row>
    <row r="781" spans="17:19">
      <c r="Q781" s="14">
        <v>41347</v>
      </c>
      <c r="R781" s="13">
        <v>38.896490999999997</v>
      </c>
      <c r="S781" s="13">
        <f t="shared" si="55"/>
        <v>-1.6984719834895101E-3</v>
      </c>
    </row>
    <row r="782" spans="17:19">
      <c r="Q782" s="14">
        <v>41346</v>
      </c>
      <c r="R782" s="13">
        <v>38.962668000000001</v>
      </c>
      <c r="S782" s="13">
        <f t="shared" si="55"/>
        <v>-1.8750035100705487E-2</v>
      </c>
    </row>
    <row r="783" spans="17:19">
      <c r="Q783" s="14">
        <v>41345</v>
      </c>
      <c r="R783" s="13">
        <v>39.707178999999996</v>
      </c>
      <c r="S783" s="13">
        <f t="shared" si="55"/>
        <v>5.2355963947780439E-3</v>
      </c>
    </row>
    <row r="784" spans="17:19">
      <c r="Q784" s="14">
        <v>41344</v>
      </c>
      <c r="R784" s="13">
        <v>39.500371000000001</v>
      </c>
      <c r="S784" s="13">
        <f t="shared" si="55"/>
        <v>1.186696180115147E-2</v>
      </c>
    </row>
    <row r="785" spans="17:19">
      <c r="Q785" s="14">
        <v>41341</v>
      </c>
      <c r="R785" s="13">
        <v>39.037118999999997</v>
      </c>
      <c r="S785" s="13">
        <f t="shared" si="55"/>
        <v>7.0422055604285778E-3</v>
      </c>
    </row>
    <row r="786" spans="17:19">
      <c r="Q786" s="14">
        <v>41340</v>
      </c>
      <c r="R786" s="13">
        <v>38.764133999999999</v>
      </c>
      <c r="S786" s="13">
        <f t="shared" si="55"/>
        <v>2.2920744763104094E-2</v>
      </c>
    </row>
    <row r="787" spans="17:19">
      <c r="Q787" s="14">
        <v>41339</v>
      </c>
      <c r="R787" s="13">
        <v>37.895539999999997</v>
      </c>
      <c r="S787" s="13">
        <f t="shared" si="55"/>
        <v>-2.3240941155996189E-2</v>
      </c>
    </row>
    <row r="788" spans="17:19">
      <c r="Q788" s="14">
        <v>41338</v>
      </c>
      <c r="R788" s="13">
        <v>38.797224</v>
      </c>
      <c r="S788" s="13">
        <f t="shared" si="55"/>
        <v>-4.2462184571138923E-3</v>
      </c>
    </row>
    <row r="789" spans="17:19">
      <c r="Q789" s="14">
        <v>41337</v>
      </c>
      <c r="R789" s="13">
        <v>38.962668000000001</v>
      </c>
      <c r="S789" s="13">
        <f t="shared" si="55"/>
        <v>-5.2798255457898466E-3</v>
      </c>
    </row>
    <row r="790" spans="17:19">
      <c r="Q790" s="14">
        <v>41334</v>
      </c>
      <c r="R790" s="13">
        <v>39.169476000000003</v>
      </c>
      <c r="S790" s="13">
        <f t="shared" si="55"/>
        <v>3.2490134078163216E-2</v>
      </c>
    </row>
    <row r="791" spans="17:19">
      <c r="Q791" s="14">
        <v>41333</v>
      </c>
      <c r="R791" s="13">
        <v>37.936900999999999</v>
      </c>
      <c r="S791" s="13">
        <f t="shared" si="55"/>
        <v>5.9223544812064856E-3</v>
      </c>
    </row>
    <row r="792" spans="17:19">
      <c r="Q792" s="14">
        <v>41332</v>
      </c>
      <c r="R792" s="13">
        <v>37.713548000000003</v>
      </c>
      <c r="S792" s="13">
        <f t="shared" si="55"/>
        <v>8.8515654573795306E-3</v>
      </c>
    </row>
    <row r="793" spans="17:19">
      <c r="Q793" s="14">
        <v>41331</v>
      </c>
      <c r="R793" s="13">
        <v>37.382652999999998</v>
      </c>
      <c r="S793" s="13">
        <f t="shared" si="55"/>
        <v>-1.7672379332291167E-3</v>
      </c>
    </row>
    <row r="794" spans="17:19">
      <c r="Q794" s="14">
        <v>41330</v>
      </c>
      <c r="R794" s="13">
        <v>37.448833999999998</v>
      </c>
      <c r="S794" s="13">
        <f t="shared" si="55"/>
        <v>-3.5218947691146607E-3</v>
      </c>
    </row>
    <row r="795" spans="17:19">
      <c r="Q795" s="14">
        <v>41327</v>
      </c>
      <c r="R795" s="13">
        <v>37.581190999999997</v>
      </c>
      <c r="S795" s="13">
        <f t="shared" si="55"/>
        <v>3.312749343549064E-3</v>
      </c>
    </row>
    <row r="796" spans="17:19">
      <c r="Q796" s="14">
        <v>41326</v>
      </c>
      <c r="R796" s="13">
        <v>37.457104999999999</v>
      </c>
      <c r="S796" s="13">
        <f t="shared" si="55"/>
        <v>-7.0175300931274009E-3</v>
      </c>
    </row>
    <row r="797" spans="17:19">
      <c r="Q797" s="14">
        <v>41325</v>
      </c>
      <c r="R797" s="13">
        <v>37.721819000000004</v>
      </c>
      <c r="S797" s="13">
        <f t="shared" si="55"/>
        <v>-3.0608414891903067E-3</v>
      </c>
    </row>
    <row r="798" spans="17:19">
      <c r="Q798" s="14">
        <v>41324</v>
      </c>
      <c r="R798" s="13">
        <v>37.837634000000001</v>
      </c>
      <c r="S798" s="13">
        <f t="shared" si="55"/>
        <v>-5.2196109765842392E-3</v>
      </c>
    </row>
    <row r="799" spans="17:19">
      <c r="Q799" s="14">
        <v>41320</v>
      </c>
      <c r="R799" s="13">
        <v>38.036168000000004</v>
      </c>
      <c r="S799" s="13">
        <f t="shared" si="55"/>
        <v>2.1795649333134063E-3</v>
      </c>
    </row>
    <row r="800" spans="17:19">
      <c r="Q800" s="14">
        <v>41319</v>
      </c>
      <c r="R800" s="13">
        <v>37.953446</v>
      </c>
      <c r="S800" s="13">
        <f t="shared" si="55"/>
        <v>5.2585744545166763E-3</v>
      </c>
    </row>
    <row r="801" spans="17:19">
      <c r="Q801" s="14">
        <v>41318</v>
      </c>
      <c r="R801" s="13">
        <v>37.754908999999998</v>
      </c>
      <c r="S801" s="13">
        <f t="shared" si="55"/>
        <v>1.8295404716152607E-2</v>
      </c>
    </row>
    <row r="802" spans="17:19">
      <c r="Q802" s="14">
        <v>41317</v>
      </c>
      <c r="R802" s="13">
        <v>37.076577999999998</v>
      </c>
      <c r="S802" s="13">
        <f t="shared" si="55"/>
        <v>9.4594096426209653E-3</v>
      </c>
    </row>
    <row r="803" spans="17:19">
      <c r="Q803" s="14">
        <v>41316</v>
      </c>
      <c r="R803" s="13">
        <v>36.729142000000003</v>
      </c>
      <c r="S803" s="13">
        <f t="shared" si="55"/>
        <v>1.231193551369977E-2</v>
      </c>
    </row>
    <row r="804" spans="17:19">
      <c r="Q804" s="14">
        <v>41313</v>
      </c>
      <c r="R804" s="13">
        <v>36.282435</v>
      </c>
      <c r="S804" s="13">
        <f t="shared" si="55"/>
        <v>3.8910896644782605E-3</v>
      </c>
    </row>
    <row r="805" spans="17:19">
      <c r="Q805" s="14">
        <v>41312</v>
      </c>
      <c r="R805" s="13">
        <v>36.141804</v>
      </c>
      <c r="S805" s="13">
        <f t="shared" si="55"/>
        <v>2.2890094915436538E-4</v>
      </c>
    </row>
    <row r="806" spans="17:19">
      <c r="Q806" s="14">
        <v>41311</v>
      </c>
      <c r="R806" s="13">
        <v>36.133533</v>
      </c>
      <c r="S806" s="13">
        <f t="shared" si="55"/>
        <v>1.3927527124399142E-2</v>
      </c>
    </row>
    <row r="807" spans="17:19">
      <c r="Q807" s="14">
        <v>41310</v>
      </c>
      <c r="R807" s="13">
        <v>35.637194999999998</v>
      </c>
      <c r="S807" s="13">
        <f t="shared" si="55"/>
        <v>-3.9305913051221573E-3</v>
      </c>
    </row>
    <row r="808" spans="17:19">
      <c r="Q808" s="14">
        <v>41309</v>
      </c>
      <c r="R808" s="13">
        <v>35.777822999999998</v>
      </c>
      <c r="S808" s="13">
        <f t="shared" si="55"/>
        <v>7.2194269259646358E-3</v>
      </c>
    </row>
    <row r="809" spans="17:19">
      <c r="Q809" s="14">
        <v>41306</v>
      </c>
      <c r="R809" s="13">
        <v>35.521379000000003</v>
      </c>
      <c r="S809" s="13">
        <f t="shared" si="55"/>
        <v>-8.3141201653280754E-3</v>
      </c>
    </row>
    <row r="810" spans="17:19">
      <c r="Q810" s="14">
        <v>41305</v>
      </c>
      <c r="R810" s="13">
        <v>35.819184</v>
      </c>
      <c r="S810" s="13">
        <f t="shared" si="55"/>
        <v>1.786550956610769E-2</v>
      </c>
    </row>
    <row r="811" spans="17:19">
      <c r="Q811" s="14">
        <v>41304</v>
      </c>
      <c r="R811" s="13">
        <v>35.190488000000002</v>
      </c>
      <c r="S811" s="13">
        <f t="shared" si="55"/>
        <v>-3.7470651075811969E-3</v>
      </c>
    </row>
    <row r="812" spans="17:19">
      <c r="Q812" s="14">
        <v>41303</v>
      </c>
      <c r="R812" s="13">
        <v>35.322845000000001</v>
      </c>
      <c r="S812" s="13">
        <f t="shared" si="55"/>
        <v>-2.4222984106778814E-2</v>
      </c>
    </row>
    <row r="813" spans="17:19">
      <c r="Q813" s="14">
        <v>41302</v>
      </c>
      <c r="R813" s="13">
        <v>36.199710000000003</v>
      </c>
      <c r="S813" s="13">
        <f t="shared" si="55"/>
        <v>2.2907894996363736E-2</v>
      </c>
    </row>
    <row r="814" spans="17:19">
      <c r="Q814" s="14">
        <v>41299</v>
      </c>
      <c r="R814" s="13">
        <v>35.389021999999997</v>
      </c>
      <c r="S814" s="13">
        <f t="shared" si="55"/>
        <v>5.6417235714867967E-3</v>
      </c>
    </row>
    <row r="815" spans="17:19">
      <c r="Q815" s="14">
        <v>41298</v>
      </c>
      <c r="R815" s="13">
        <v>35.190486999999997</v>
      </c>
      <c r="S815" s="13">
        <f t="shared" si="55"/>
        <v>0</v>
      </c>
    </row>
    <row r="816" spans="17:19">
      <c r="Q816" s="14">
        <v>41297</v>
      </c>
      <c r="R816" s="13">
        <v>35.190486999999997</v>
      </c>
      <c r="S816" s="13">
        <f t="shared" si="55"/>
        <v>9.2422795578802816E-4</v>
      </c>
    </row>
    <row r="817" spans="17:19">
      <c r="Q817" s="14">
        <v>41296</v>
      </c>
      <c r="R817" s="13">
        <v>35.157992999999998</v>
      </c>
      <c r="S817" s="13">
        <f t="shared" si="55"/>
        <v>1.6200977643458434E-2</v>
      </c>
    </row>
    <row r="818" spans="17:19">
      <c r="Q818" s="14">
        <v>41292</v>
      </c>
      <c r="R818" s="13">
        <v>34.597479999999997</v>
      </c>
      <c r="S818" s="13">
        <f t="shared" si="55"/>
        <v>9.0026212939381262E-3</v>
      </c>
    </row>
    <row r="819" spans="17:19">
      <c r="Q819" s="14">
        <v>41291</v>
      </c>
      <c r="R819" s="13">
        <v>34.288791000000003</v>
      </c>
      <c r="S819" s="13">
        <f t="shared" si="55"/>
        <v>8.8431797280864744E-3</v>
      </c>
    </row>
    <row r="820" spans="17:19">
      <c r="Q820" s="14">
        <v>41290</v>
      </c>
      <c r="R820" s="13">
        <v>33.988227000000002</v>
      </c>
      <c r="S820" s="13">
        <f t="shared" si="55"/>
        <v>6.9795709065552814E-3</v>
      </c>
    </row>
    <row r="821" spans="17:19">
      <c r="Q821" s="14">
        <v>41289</v>
      </c>
      <c r="R821" s="13">
        <v>33.752648000000001</v>
      </c>
      <c r="S821" s="13">
        <f t="shared" si="55"/>
        <v>-1.2018963305823311E-3</v>
      </c>
    </row>
    <row r="822" spans="17:19">
      <c r="Q822" s="14">
        <v>41288</v>
      </c>
      <c r="R822" s="13">
        <v>33.793264000000001</v>
      </c>
      <c r="S822" s="13">
        <f t="shared" si="55"/>
        <v>-9.9952985910303389E-3</v>
      </c>
    </row>
    <row r="823" spans="17:19">
      <c r="Q823" s="14">
        <v>41285</v>
      </c>
      <c r="R823" s="13">
        <v>34.134447999999999</v>
      </c>
      <c r="S823" s="13">
        <f t="shared" si="55"/>
        <v>7.1442226797540059E-4</v>
      </c>
    </row>
    <row r="824" spans="17:19">
      <c r="Q824" s="14">
        <v>41284</v>
      </c>
      <c r="R824" s="13">
        <v>34.110078999999999</v>
      </c>
      <c r="S824" s="13">
        <f t="shared" si="55"/>
        <v>5.2669855908824368E-3</v>
      </c>
    </row>
    <row r="825" spans="17:19">
      <c r="Q825" s="14">
        <v>41283</v>
      </c>
      <c r="R825" s="13">
        <v>33.931362999999997</v>
      </c>
      <c r="S825" s="13">
        <f t="shared" si="55"/>
        <v>9.5855705392412359E-4</v>
      </c>
    </row>
    <row r="826" spans="17:19">
      <c r="Q826" s="14">
        <v>41282</v>
      </c>
      <c r="R826" s="13">
        <v>33.898868999999998</v>
      </c>
      <c r="S826" s="13">
        <f t="shared" si="55"/>
        <v>-5.2443565248053957E-3</v>
      </c>
    </row>
    <row r="827" spans="17:19">
      <c r="Q827" s="14">
        <v>41281</v>
      </c>
      <c r="R827" s="13">
        <v>34.077584000000002</v>
      </c>
      <c r="S827" s="13">
        <f t="shared" si="55"/>
        <v>8.898475946072253E-3</v>
      </c>
    </row>
    <row r="828" spans="17:19">
      <c r="Q828" s="14">
        <v>41278</v>
      </c>
      <c r="R828" s="13">
        <v>33.77702</v>
      </c>
      <c r="S828" s="13">
        <f t="shared" si="55"/>
        <v>8.7336325397322084E-3</v>
      </c>
    </row>
    <row r="829" spans="17:19">
      <c r="Q829" s="14">
        <v>41277</v>
      </c>
      <c r="R829" s="13">
        <v>33.484577999999999</v>
      </c>
      <c r="S829" s="13">
        <f t="shared" si="55"/>
        <v>5.8565409706136809E-3</v>
      </c>
    </row>
    <row r="830" spans="17:19">
      <c r="Q830" s="14">
        <v>41276</v>
      </c>
      <c r="R830" s="13">
        <v>33.289616000000002</v>
      </c>
      <c r="S830" s="13">
        <f t="shared" si="55"/>
        <v>1.5361724728143688E-2</v>
      </c>
    </row>
    <row r="831" spans="17:19">
      <c r="Q831" s="14">
        <v>41274</v>
      </c>
      <c r="R831" s="13">
        <v>32.785966999999999</v>
      </c>
      <c r="S831" s="13">
        <f t="shared" si="55"/>
        <v>2.7494966880443703E-2</v>
      </c>
    </row>
    <row r="832" spans="17:19">
      <c r="Q832" s="14">
        <v>41271</v>
      </c>
      <c r="R832" s="13">
        <v>31.908639999999998</v>
      </c>
      <c r="S832" s="13">
        <f t="shared" si="55"/>
        <v>9.2497522946939307E-3</v>
      </c>
    </row>
    <row r="833" spans="17:19">
      <c r="Q833" s="14">
        <v>41270</v>
      </c>
      <c r="R833" s="13">
        <v>31.616198000000001</v>
      </c>
      <c r="S833" s="13">
        <f t="shared" si="55"/>
        <v>-1.6675176155119473E-2</v>
      </c>
    </row>
    <row r="834" spans="17:19">
      <c r="Q834" s="14">
        <v>41269</v>
      </c>
      <c r="R834" s="13">
        <v>32.152343999999999</v>
      </c>
      <c r="S834" s="13">
        <f t="shared" si="55"/>
        <v>-1.148849479550506E-2</v>
      </c>
    </row>
    <row r="835" spans="17:19">
      <c r="Q835" s="14">
        <v>41267</v>
      </c>
      <c r="R835" s="13">
        <v>32.526018999999998</v>
      </c>
      <c r="S835" s="13">
        <f t="shared" si="55"/>
        <v>-1.3550106323987444E-2</v>
      </c>
    </row>
    <row r="836" spans="17:19">
      <c r="Q836" s="14">
        <v>41264</v>
      </c>
      <c r="R836" s="13">
        <v>32.972803999999996</v>
      </c>
      <c r="S836" s="13">
        <f t="shared" si="55"/>
        <v>-1.1927984695385963E-2</v>
      </c>
    </row>
    <row r="837" spans="17:19">
      <c r="Q837" s="14">
        <v>41263</v>
      </c>
      <c r="R837" s="13">
        <v>33.370851000000002</v>
      </c>
      <c r="S837" s="13">
        <f t="shared" si="55"/>
        <v>2.1956444432671808E-3</v>
      </c>
    </row>
    <row r="838" spans="17:19">
      <c r="Q838" s="14">
        <v>41262</v>
      </c>
      <c r="R838" s="13">
        <v>33.297741000000002</v>
      </c>
      <c r="S838" s="13">
        <f t="shared" si="55"/>
        <v>1.0850869345188476E-2</v>
      </c>
    </row>
    <row r="839" spans="17:19">
      <c r="Q839" s="14">
        <v>41261</v>
      </c>
      <c r="R839" s="13">
        <v>32.940309999999997</v>
      </c>
      <c r="S839" s="13">
        <f t="shared" si="55"/>
        <v>1.4003427939619485E-2</v>
      </c>
    </row>
    <row r="840" spans="17:19">
      <c r="Q840" s="14">
        <v>41260</v>
      </c>
      <c r="R840" s="13">
        <v>32.485402999999998</v>
      </c>
      <c r="S840" s="13">
        <f t="shared" si="55"/>
        <v>4.2692894675021732E-3</v>
      </c>
    </row>
    <row r="841" spans="17:19">
      <c r="Q841" s="14">
        <v>41257</v>
      </c>
      <c r="R841" s="13">
        <v>32.347302999999997</v>
      </c>
      <c r="S841" s="13">
        <f t="shared" ref="S841:S904" si="56">(R841-R842)/R842</f>
        <v>-9.6990841478486658E-3</v>
      </c>
    </row>
    <row r="842" spans="17:19">
      <c r="Q842" s="14">
        <v>41256</v>
      </c>
      <c r="R842" s="13">
        <v>32.664115000000002</v>
      </c>
      <c r="S842" s="13">
        <f t="shared" si="56"/>
        <v>-7.1605225264403443E-3</v>
      </c>
    </row>
    <row r="843" spans="17:19">
      <c r="Q843" s="14">
        <v>41255</v>
      </c>
      <c r="R843" s="13">
        <v>32.899693999999997</v>
      </c>
      <c r="S843" s="13">
        <f t="shared" si="56"/>
        <v>-1.1230423081907465E-2</v>
      </c>
    </row>
    <row r="844" spans="17:19">
      <c r="Q844" s="14">
        <v>41254</v>
      </c>
      <c r="R844" s="13">
        <v>33.273367999999998</v>
      </c>
      <c r="S844" s="13">
        <f t="shared" si="56"/>
        <v>-9.7565404625619154E-4</v>
      </c>
    </row>
    <row r="845" spans="17:19">
      <c r="Q845" s="14">
        <v>41253</v>
      </c>
      <c r="R845" s="13">
        <v>33.305863000000002</v>
      </c>
      <c r="S845" s="13">
        <f t="shared" si="56"/>
        <v>1.9550929978557176E-3</v>
      </c>
    </row>
    <row r="846" spans="17:19">
      <c r="Q846" s="14">
        <v>41250</v>
      </c>
      <c r="R846" s="13">
        <v>33.240873999999998</v>
      </c>
      <c r="S846" s="13">
        <f t="shared" si="56"/>
        <v>9.3733826613646692E-3</v>
      </c>
    </row>
    <row r="847" spans="17:19">
      <c r="Q847" s="14">
        <v>41249</v>
      </c>
      <c r="R847" s="13">
        <v>32.932187999999996</v>
      </c>
      <c r="S847" s="13">
        <f t="shared" si="56"/>
        <v>-8.8019640850778846E-3</v>
      </c>
    </row>
    <row r="848" spans="17:19">
      <c r="Q848" s="14">
        <v>41248</v>
      </c>
      <c r="R848" s="13">
        <v>33.224629999999998</v>
      </c>
      <c r="S848" s="13">
        <f t="shared" si="56"/>
        <v>-1.0643421555641581E-2</v>
      </c>
    </row>
    <row r="849" spans="17:19">
      <c r="Q849" s="14">
        <v>41247</v>
      </c>
      <c r="R849" s="13">
        <v>33.582058000000004</v>
      </c>
      <c r="S849" s="13">
        <f t="shared" si="56"/>
        <v>-1.9313732859078574E-3</v>
      </c>
    </row>
    <row r="850" spans="17:19">
      <c r="Q850" s="14">
        <v>41246</v>
      </c>
      <c r="R850" s="13">
        <v>33.647042999999996</v>
      </c>
      <c r="S850" s="13">
        <f t="shared" si="56"/>
        <v>-6.476394358711301E-3</v>
      </c>
    </row>
    <row r="851" spans="17:19">
      <c r="Q851" s="14">
        <v>41243</v>
      </c>
      <c r="R851" s="13">
        <v>33.866374999999998</v>
      </c>
      <c r="S851" s="13">
        <f t="shared" si="56"/>
        <v>8.2224924070070874E-3</v>
      </c>
    </row>
    <row r="852" spans="17:19">
      <c r="Q852" s="14">
        <v>41242</v>
      </c>
      <c r="R852" s="13">
        <v>33.590179999999997</v>
      </c>
      <c r="S852" s="13">
        <f t="shared" si="56"/>
        <v>6.81760836929196E-3</v>
      </c>
    </row>
    <row r="853" spans="17:19">
      <c r="Q853" s="14">
        <v>41241</v>
      </c>
      <c r="R853" s="13">
        <v>33.362726000000002</v>
      </c>
      <c r="S853" s="13">
        <f t="shared" si="56"/>
        <v>7.8527548352588829E-3</v>
      </c>
    </row>
    <row r="854" spans="17:19">
      <c r="Q854" s="14">
        <v>41240</v>
      </c>
      <c r="R854" s="13">
        <v>33.102778000000001</v>
      </c>
      <c r="S854" s="13">
        <f t="shared" si="56"/>
        <v>6.6699822153676175E-3</v>
      </c>
    </row>
    <row r="855" spans="17:19">
      <c r="Q855" s="14">
        <v>41239</v>
      </c>
      <c r="R855" s="13">
        <v>32.883445999999999</v>
      </c>
      <c r="S855" s="13">
        <f t="shared" si="56"/>
        <v>-6.3819971417742255E-3</v>
      </c>
    </row>
    <row r="856" spans="17:19">
      <c r="Q856" s="14">
        <v>41236</v>
      </c>
      <c r="R856" s="13">
        <v>33.094656000000001</v>
      </c>
      <c r="S856" s="13">
        <f t="shared" si="56"/>
        <v>-2.4535705130246724E-4</v>
      </c>
    </row>
    <row r="857" spans="17:19">
      <c r="Q857" s="14">
        <v>41234</v>
      </c>
      <c r="R857" s="13">
        <v>33.102778000000001</v>
      </c>
      <c r="S857" s="13">
        <f t="shared" si="56"/>
        <v>2.953465228521716E-3</v>
      </c>
    </row>
    <row r="858" spans="17:19">
      <c r="Q858" s="14">
        <v>41233</v>
      </c>
      <c r="R858" s="13">
        <v>33.005298000000003</v>
      </c>
      <c r="S858" s="13">
        <f t="shared" si="56"/>
        <v>-8.2987861061765665E-3</v>
      </c>
    </row>
    <row r="859" spans="17:19">
      <c r="Q859" s="14">
        <v>41232</v>
      </c>
      <c r="R859" s="13">
        <v>33.281494000000002</v>
      </c>
      <c r="S859" s="13">
        <f t="shared" si="56"/>
        <v>1.210481407575115E-2</v>
      </c>
    </row>
    <row r="860" spans="17:19">
      <c r="Q860" s="14">
        <v>41229</v>
      </c>
      <c r="R860" s="13">
        <v>32.883445999999999</v>
      </c>
      <c r="S860" s="13">
        <f t="shared" si="56"/>
        <v>3.76826783342823E-2</v>
      </c>
    </row>
    <row r="861" spans="17:19">
      <c r="Q861" s="14">
        <v>41228</v>
      </c>
      <c r="R861" s="13">
        <v>31.689308</v>
      </c>
      <c r="S861" s="13">
        <f t="shared" si="56"/>
        <v>-3.987208356670504E-2</v>
      </c>
    </row>
    <row r="862" spans="17:19">
      <c r="Q862" s="14">
        <v>41227</v>
      </c>
      <c r="R862" s="13">
        <v>33.005298000000003</v>
      </c>
      <c r="S862" s="13">
        <f t="shared" si="56"/>
        <v>-4.4107178192732801E-3</v>
      </c>
    </row>
    <row r="863" spans="17:19">
      <c r="Q863" s="14">
        <v>41226</v>
      </c>
      <c r="R863" s="13">
        <v>33.151519999999998</v>
      </c>
      <c r="S863" s="13">
        <f t="shared" si="56"/>
        <v>-6.0886347204123312E-3</v>
      </c>
    </row>
    <row r="864" spans="17:19">
      <c r="Q864" s="14">
        <v>41225</v>
      </c>
      <c r="R864" s="13">
        <v>33.354604000000002</v>
      </c>
      <c r="S864" s="13">
        <f t="shared" si="56"/>
        <v>-1.8876879984965449E-2</v>
      </c>
    </row>
    <row r="865" spans="17:19">
      <c r="Q865" s="14">
        <v>41222</v>
      </c>
      <c r="R865" s="13">
        <v>33.996349000000002</v>
      </c>
      <c r="S865" s="13">
        <f t="shared" si="56"/>
        <v>-1.1806374172960201E-2</v>
      </c>
    </row>
    <row r="866" spans="17:19">
      <c r="Q866" s="14">
        <v>41221</v>
      </c>
      <c r="R866" s="13">
        <v>34.402518000000001</v>
      </c>
      <c r="S866" s="13">
        <f t="shared" si="56"/>
        <v>-1.1668610194920551E-2</v>
      </c>
    </row>
    <row r="867" spans="17:19">
      <c r="Q867" s="14">
        <v>41220</v>
      </c>
      <c r="R867" s="13">
        <v>34.808686999999999</v>
      </c>
      <c r="S867" s="13">
        <f t="shared" si="56"/>
        <v>-1.9001869885093184E-2</v>
      </c>
    </row>
    <row r="868" spans="17:19">
      <c r="Q868" s="14">
        <v>41219</v>
      </c>
      <c r="R868" s="13">
        <v>35.482928999999999</v>
      </c>
      <c r="S868" s="13">
        <f t="shared" si="56"/>
        <v>1.6051175425462112E-3</v>
      </c>
    </row>
    <row r="869" spans="17:19">
      <c r="Q869" s="14">
        <v>41218</v>
      </c>
      <c r="R869" s="13">
        <v>35.426065999999999</v>
      </c>
      <c r="S869" s="13">
        <f t="shared" si="56"/>
        <v>3.6823906737322972E-3</v>
      </c>
    </row>
    <row r="870" spans="17:19">
      <c r="Q870" s="14">
        <v>41215</v>
      </c>
      <c r="R870" s="13">
        <v>35.296092000000002</v>
      </c>
      <c r="S870" s="13">
        <f t="shared" si="56"/>
        <v>2.0192568938547092E-2</v>
      </c>
    </row>
    <row r="871" spans="17:19">
      <c r="Q871" s="14">
        <v>41214</v>
      </c>
      <c r="R871" s="13">
        <v>34.597479999999997</v>
      </c>
      <c r="S871" s="13">
        <f t="shared" si="56"/>
        <v>-1.4576584696917508E-2</v>
      </c>
    </row>
    <row r="872" spans="17:19">
      <c r="Q872" s="14">
        <v>41213</v>
      </c>
      <c r="R872" s="13">
        <v>35.109253000000002</v>
      </c>
      <c r="S872" s="13">
        <f t="shared" si="56"/>
        <v>-1.7857141358540756E-2</v>
      </c>
    </row>
    <row r="873" spans="17:19">
      <c r="Q873" s="14">
        <v>41208</v>
      </c>
      <c r="R873" s="13">
        <v>35.747602999999998</v>
      </c>
      <c r="S873" s="13">
        <f t="shared" si="56"/>
        <v>-1.5817248988144184E-2</v>
      </c>
    </row>
    <row r="874" spans="17:19">
      <c r="Q874" s="14">
        <v>41207</v>
      </c>
      <c r="R874" s="13">
        <v>36.322119000000001</v>
      </c>
      <c r="S874" s="13">
        <f t="shared" si="56"/>
        <v>-5.896479901970484E-3</v>
      </c>
    </row>
    <row r="875" spans="17:19">
      <c r="Q875" s="14">
        <v>41206</v>
      </c>
      <c r="R875" s="13">
        <v>36.537562000000001</v>
      </c>
      <c r="S875" s="13">
        <f t="shared" si="56"/>
        <v>-4.5651931795470313E-3</v>
      </c>
    </row>
    <row r="876" spans="17:19">
      <c r="Q876" s="14">
        <v>41205</v>
      </c>
      <c r="R876" s="13">
        <v>36.705128000000002</v>
      </c>
      <c r="S876" s="13">
        <f t="shared" si="56"/>
        <v>-7.7653277082478898E-3</v>
      </c>
    </row>
    <row r="877" spans="17:19">
      <c r="Q877" s="14">
        <v>41204</v>
      </c>
      <c r="R877" s="13">
        <v>36.992386000000003</v>
      </c>
      <c r="S877" s="13">
        <f t="shared" si="56"/>
        <v>4.3327688545411755E-3</v>
      </c>
    </row>
    <row r="878" spans="17:19">
      <c r="Q878" s="14">
        <v>41201</v>
      </c>
      <c r="R878" s="13">
        <v>36.832797999999997</v>
      </c>
      <c r="S878" s="13">
        <f t="shared" si="56"/>
        <v>-7.3118340543365376E-3</v>
      </c>
    </row>
    <row r="879" spans="17:19">
      <c r="Q879" s="14">
        <v>41200</v>
      </c>
      <c r="R879" s="13">
        <v>37.104097000000003</v>
      </c>
      <c r="S879" s="13">
        <f t="shared" si="56"/>
        <v>-1.7175288785219935E-3</v>
      </c>
    </row>
    <row r="880" spans="17:19">
      <c r="Q880" s="14">
        <v>41199</v>
      </c>
      <c r="R880" s="13">
        <v>37.167934000000002</v>
      </c>
      <c r="S880" s="13">
        <f t="shared" si="56"/>
        <v>-2.56955263549485E-3</v>
      </c>
    </row>
    <row r="881" spans="17:19">
      <c r="Q881" s="14">
        <v>41198</v>
      </c>
      <c r="R881" s="13">
        <v>37.263685000000002</v>
      </c>
      <c r="S881" s="13">
        <f t="shared" si="56"/>
        <v>-8.5581134054857485E-4</v>
      </c>
    </row>
    <row r="882" spans="17:19">
      <c r="Q882" s="14">
        <v>41197</v>
      </c>
      <c r="R882" s="13">
        <v>37.295603</v>
      </c>
      <c r="S882" s="13">
        <f t="shared" si="56"/>
        <v>1.4999565652235435E-3</v>
      </c>
    </row>
    <row r="883" spans="17:19">
      <c r="Q883" s="14">
        <v>41194</v>
      </c>
      <c r="R883" s="13">
        <v>37.239744999999999</v>
      </c>
      <c r="S883" s="13">
        <f t="shared" si="56"/>
        <v>-4.2671349245720349E-3</v>
      </c>
    </row>
    <row r="884" spans="17:19">
      <c r="Q884" s="14">
        <v>41193</v>
      </c>
      <c r="R884" s="13">
        <v>37.399332999999999</v>
      </c>
      <c r="S884" s="13">
        <f t="shared" si="56"/>
        <v>-1.7039935488641106E-3</v>
      </c>
    </row>
    <row r="885" spans="17:19">
      <c r="Q885" s="14">
        <v>41192</v>
      </c>
      <c r="R885" s="13">
        <v>37.463169999999998</v>
      </c>
      <c r="S885" s="13">
        <f t="shared" si="56"/>
        <v>-5.2965996501469414E-3</v>
      </c>
    </row>
    <row r="886" spans="17:19">
      <c r="Q886" s="14">
        <v>41191</v>
      </c>
      <c r="R886" s="13">
        <v>37.662654000000003</v>
      </c>
      <c r="S886" s="13">
        <f t="shared" si="56"/>
        <v>-6.9429466435296152E-3</v>
      </c>
    </row>
    <row r="887" spans="17:19">
      <c r="Q887" s="14">
        <v>41190</v>
      </c>
      <c r="R887" s="13">
        <v>37.925972000000002</v>
      </c>
      <c r="S887" s="13">
        <f t="shared" si="56"/>
        <v>2.1040142577166327E-4</v>
      </c>
    </row>
    <row r="888" spans="17:19">
      <c r="Q888" s="14">
        <v>41187</v>
      </c>
      <c r="R888" s="13">
        <v>37.917994</v>
      </c>
      <c r="S888" s="13">
        <f t="shared" si="56"/>
        <v>7.6336003632775443E-3</v>
      </c>
    </row>
    <row r="889" spans="17:19">
      <c r="Q889" s="14">
        <v>41186</v>
      </c>
      <c r="R889" s="13">
        <v>37.630735999999999</v>
      </c>
      <c r="S889" s="13">
        <f t="shared" si="56"/>
        <v>1.0613223859854907E-3</v>
      </c>
    </row>
    <row r="890" spans="17:19">
      <c r="Q890" s="14">
        <v>41185</v>
      </c>
      <c r="R890" s="13">
        <v>37.59084</v>
      </c>
      <c r="S890" s="13">
        <f t="shared" si="56"/>
        <v>2.2574368520712054E-2</v>
      </c>
    </row>
    <row r="891" spans="17:19">
      <c r="Q891" s="14">
        <v>41184</v>
      </c>
      <c r="R891" s="13">
        <v>36.760984000000001</v>
      </c>
      <c r="S891" s="13">
        <f t="shared" si="56"/>
        <v>1.341841997465907E-2</v>
      </c>
    </row>
    <row r="892" spans="17:19">
      <c r="Q892" s="14">
        <v>41183</v>
      </c>
      <c r="R892" s="13">
        <v>36.274241000000004</v>
      </c>
      <c r="S892" s="13">
        <f t="shared" si="56"/>
        <v>6.8659284235054567E-3</v>
      </c>
    </row>
    <row r="893" spans="17:19">
      <c r="Q893" s="14">
        <v>41180</v>
      </c>
      <c r="R893" s="13">
        <v>36.026882999999998</v>
      </c>
      <c r="S893" s="13">
        <f t="shared" si="56"/>
        <v>8.9386027766666463E-3</v>
      </c>
    </row>
    <row r="894" spans="17:19">
      <c r="Q894" s="14">
        <v>41179</v>
      </c>
      <c r="R894" s="13">
        <v>35.707706000000002</v>
      </c>
      <c r="S894" s="13">
        <f t="shared" si="56"/>
        <v>1.7909390871418283E-3</v>
      </c>
    </row>
    <row r="895" spans="17:19">
      <c r="Q895" s="14">
        <v>41178</v>
      </c>
      <c r="R895" s="13">
        <v>35.64387</v>
      </c>
      <c r="S895" s="13">
        <f t="shared" si="56"/>
        <v>-1.8241808001727495E-2</v>
      </c>
    </row>
    <row r="896" spans="17:19">
      <c r="Q896" s="14">
        <v>41177</v>
      </c>
      <c r="R896" s="13">
        <v>36.306159999999998</v>
      </c>
      <c r="S896" s="13">
        <f t="shared" si="56"/>
        <v>-1.7278589356810727E-2</v>
      </c>
    </row>
    <row r="897" spans="17:19">
      <c r="Q897" s="14">
        <v>41176</v>
      </c>
      <c r="R897" s="13">
        <v>36.944508999999996</v>
      </c>
      <c r="S897" s="13">
        <f t="shared" si="56"/>
        <v>-2.1598003273936087E-4</v>
      </c>
    </row>
    <row r="898" spans="17:19">
      <c r="Q898" s="14">
        <v>41173</v>
      </c>
      <c r="R898" s="13">
        <v>36.952489999999997</v>
      </c>
      <c r="S898" s="13">
        <f t="shared" si="56"/>
        <v>5.6460704544356449E-3</v>
      </c>
    </row>
    <row r="899" spans="17:19">
      <c r="Q899" s="14">
        <v>41172</v>
      </c>
      <c r="R899" s="13">
        <v>36.745024999999998</v>
      </c>
      <c r="S899" s="13">
        <f t="shared" si="56"/>
        <v>-1.30125642168698E-3</v>
      </c>
    </row>
    <row r="900" spans="17:19">
      <c r="Q900" s="14">
        <v>41171</v>
      </c>
      <c r="R900" s="13">
        <v>36.792901999999998</v>
      </c>
      <c r="S900" s="13">
        <f t="shared" si="56"/>
        <v>-1.3267673653203225E-2</v>
      </c>
    </row>
    <row r="901" spans="17:19">
      <c r="Q901" s="14">
        <v>41170</v>
      </c>
      <c r="R901" s="13">
        <v>37.287621999999999</v>
      </c>
      <c r="S901" s="13">
        <f t="shared" si="56"/>
        <v>1.3446071745033891E-2</v>
      </c>
    </row>
    <row r="902" spans="17:19">
      <c r="Q902" s="14">
        <v>41169</v>
      </c>
      <c r="R902" s="13">
        <v>36.792901999999998</v>
      </c>
      <c r="S902" s="13">
        <f t="shared" si="56"/>
        <v>1.520399829632499E-3</v>
      </c>
    </row>
    <row r="903" spans="17:19">
      <c r="Q903" s="14">
        <v>41166</v>
      </c>
      <c r="R903" s="13">
        <v>36.737046999999997</v>
      </c>
      <c r="S903" s="13">
        <f t="shared" si="56"/>
        <v>2.084264746505687E-2</v>
      </c>
    </row>
    <row r="904" spans="17:19">
      <c r="Q904" s="14">
        <v>41165</v>
      </c>
      <c r="R904" s="13">
        <v>35.986983000000002</v>
      </c>
      <c r="S904" s="13">
        <f t="shared" si="56"/>
        <v>-2.2124515194438255E-3</v>
      </c>
    </row>
    <row r="905" spans="17:19">
      <c r="Q905" s="14">
        <v>41164</v>
      </c>
      <c r="R905" s="13">
        <v>36.066778999999997</v>
      </c>
      <c r="S905" s="13">
        <f t="shared" ref="S905:S968" si="57">(R905-R906)/R906</f>
        <v>-6.6324536204833535E-4</v>
      </c>
    </row>
    <row r="906" spans="17:19">
      <c r="Q906" s="14">
        <v>41163</v>
      </c>
      <c r="R906" s="13">
        <v>36.090716</v>
      </c>
      <c r="S906" s="13">
        <f t="shared" si="57"/>
        <v>-2.210883124119661E-4</v>
      </c>
    </row>
    <row r="907" spans="17:19">
      <c r="Q907" s="14">
        <v>41162</v>
      </c>
      <c r="R907" s="13">
        <v>36.098697000000001</v>
      </c>
      <c r="S907" s="13">
        <f t="shared" si="57"/>
        <v>-4.1822269959445992E-3</v>
      </c>
    </row>
    <row r="908" spans="17:19">
      <c r="Q908" s="14">
        <v>41159</v>
      </c>
      <c r="R908" s="13">
        <v>36.250304</v>
      </c>
      <c r="S908" s="13">
        <f t="shared" si="57"/>
        <v>8.2112485505521152E-3</v>
      </c>
    </row>
    <row r="909" spans="17:19">
      <c r="Q909" s="14">
        <v>41158</v>
      </c>
      <c r="R909" s="13">
        <v>35.955067999999997</v>
      </c>
      <c r="S909" s="13">
        <f t="shared" si="57"/>
        <v>6.6627465745011053E-4</v>
      </c>
    </row>
    <row r="910" spans="17:19">
      <c r="Q910" s="14">
        <v>41157</v>
      </c>
      <c r="R910" s="13">
        <v>35.931128000000001</v>
      </c>
      <c r="S910" s="13">
        <f t="shared" si="57"/>
        <v>-6.837267116454983E-3</v>
      </c>
    </row>
    <row r="911" spans="17:19">
      <c r="Q911" s="14">
        <v>41156</v>
      </c>
      <c r="R911" s="13">
        <v>36.178489999999996</v>
      </c>
      <c r="S911" s="13">
        <f t="shared" si="57"/>
        <v>-1.761283348200458E-3</v>
      </c>
    </row>
    <row r="912" spans="17:19">
      <c r="Q912" s="14">
        <v>41152</v>
      </c>
      <c r="R912" s="13">
        <v>36.242322999999999</v>
      </c>
      <c r="S912" s="13">
        <f t="shared" si="57"/>
        <v>1.543532792423983E-3</v>
      </c>
    </row>
    <row r="913" spans="17:19">
      <c r="Q913" s="14">
        <v>41151</v>
      </c>
      <c r="R913" s="13">
        <v>36.186467999999998</v>
      </c>
      <c r="S913" s="13">
        <f t="shared" si="57"/>
        <v>-4.3907927726738608E-3</v>
      </c>
    </row>
    <row r="914" spans="17:19">
      <c r="Q914" s="14">
        <v>41150</v>
      </c>
      <c r="R914" s="13">
        <v>36.346055999999997</v>
      </c>
      <c r="S914" s="13">
        <f t="shared" si="57"/>
        <v>1.5391483100120301E-3</v>
      </c>
    </row>
    <row r="915" spans="17:19">
      <c r="Q915" s="14">
        <v>41149</v>
      </c>
      <c r="R915" s="13">
        <v>36.290199999999999</v>
      </c>
      <c r="S915" s="13">
        <f t="shared" si="57"/>
        <v>7.7553413446248085E-3</v>
      </c>
    </row>
    <row r="916" spans="17:19">
      <c r="Q916" s="14">
        <v>41148</v>
      </c>
      <c r="R916" s="13">
        <v>36.010922999999998</v>
      </c>
      <c r="S916" s="13">
        <f t="shared" si="57"/>
        <v>-8.1318707348835631E-3</v>
      </c>
    </row>
    <row r="917" spans="17:19">
      <c r="Q917" s="14">
        <v>41145</v>
      </c>
      <c r="R917" s="13">
        <v>36.306159999999998</v>
      </c>
      <c r="S917" s="13">
        <f t="shared" si="57"/>
        <v>1.9819593813549231E-3</v>
      </c>
    </row>
    <row r="918" spans="17:19">
      <c r="Q918" s="14">
        <v>41144</v>
      </c>
      <c r="R918" s="13">
        <v>36.234344999999998</v>
      </c>
      <c r="S918" s="13">
        <f t="shared" si="57"/>
        <v>-3.0735384328907565E-3</v>
      </c>
    </row>
    <row r="919" spans="17:19">
      <c r="Q919" s="14">
        <v>41143</v>
      </c>
      <c r="R919" s="13">
        <v>36.346055999999997</v>
      </c>
      <c r="S919" s="13">
        <f t="shared" si="57"/>
        <v>-1.2144896860813012E-2</v>
      </c>
    </row>
    <row r="920" spans="17:19">
      <c r="Q920" s="14">
        <v>41142</v>
      </c>
      <c r="R920" s="13">
        <v>36.792901999999998</v>
      </c>
      <c r="S920" s="13">
        <f t="shared" si="57"/>
        <v>-9.452160945647492E-3</v>
      </c>
    </row>
    <row r="921" spans="17:19">
      <c r="Q921" s="14">
        <v>41141</v>
      </c>
      <c r="R921" s="13">
        <v>37.143993000000002</v>
      </c>
      <c r="S921" s="13">
        <f t="shared" si="57"/>
        <v>-1.2873243188006648E-3</v>
      </c>
    </row>
    <row r="922" spans="17:19">
      <c r="Q922" s="14">
        <v>41138</v>
      </c>
      <c r="R922" s="13">
        <v>37.191870999999999</v>
      </c>
      <c r="S922" s="13">
        <f t="shared" si="57"/>
        <v>1.4363443820565374E-2</v>
      </c>
    </row>
    <row r="923" spans="17:19">
      <c r="Q923" s="14">
        <v>41137</v>
      </c>
      <c r="R923" s="13">
        <v>36.665232000000003</v>
      </c>
      <c r="S923" s="13">
        <f t="shared" si="57"/>
        <v>-5.4112447251729329E-3</v>
      </c>
    </row>
    <row r="924" spans="17:19">
      <c r="Q924" s="14">
        <v>41136</v>
      </c>
      <c r="R924" s="13">
        <v>36.864716000000001</v>
      </c>
      <c r="S924" s="13">
        <f t="shared" si="57"/>
        <v>-3.6661260954080404E-3</v>
      </c>
    </row>
    <row r="925" spans="17:19">
      <c r="Q925" s="14">
        <v>41135</v>
      </c>
      <c r="R925" s="13">
        <v>37.000363999999998</v>
      </c>
      <c r="S925" s="13">
        <f t="shared" si="57"/>
        <v>7.8243992758333832E-3</v>
      </c>
    </row>
    <row r="926" spans="17:19">
      <c r="Q926" s="14">
        <v>41134</v>
      </c>
      <c r="R926" s="13">
        <v>36.713106000000003</v>
      </c>
      <c r="S926" s="13">
        <f t="shared" si="57"/>
        <v>7.6653211497479563E-3</v>
      </c>
    </row>
    <row r="927" spans="17:19">
      <c r="Q927" s="14">
        <v>41131</v>
      </c>
      <c r="R927" s="13">
        <v>36.433829000000003</v>
      </c>
      <c r="S927" s="13">
        <f t="shared" si="57"/>
        <v>4.3821892933338156E-4</v>
      </c>
    </row>
    <row r="928" spans="17:19">
      <c r="Q928" s="14">
        <v>41130</v>
      </c>
      <c r="R928" s="13">
        <v>36.417870000000001</v>
      </c>
      <c r="S928" s="13">
        <f t="shared" si="57"/>
        <v>-4.3802697762022972E-4</v>
      </c>
    </row>
    <row r="929" spans="17:19">
      <c r="Q929" s="14">
        <v>41129</v>
      </c>
      <c r="R929" s="13">
        <v>36.433829000000003</v>
      </c>
      <c r="S929" s="13">
        <f t="shared" si="57"/>
        <v>-1.9751030552303487E-2</v>
      </c>
    </row>
    <row r="930" spans="17:19">
      <c r="Q930" s="14">
        <v>41128</v>
      </c>
      <c r="R930" s="13">
        <v>37.167934000000002</v>
      </c>
      <c r="S930" s="13">
        <f t="shared" si="57"/>
        <v>-5.1259605437843541E-3</v>
      </c>
    </row>
    <row r="931" spans="17:19">
      <c r="Q931" s="14">
        <v>41127</v>
      </c>
      <c r="R931" s="13">
        <v>37.359437</v>
      </c>
      <c r="S931" s="13">
        <f t="shared" si="57"/>
        <v>6.881719827327876E-3</v>
      </c>
    </row>
    <row r="932" spans="17:19">
      <c r="Q932" s="14">
        <v>41124</v>
      </c>
      <c r="R932" s="13">
        <v>37.104097000000003</v>
      </c>
      <c r="S932" s="13">
        <f t="shared" si="57"/>
        <v>1.0430246795254342E-2</v>
      </c>
    </row>
    <row r="933" spans="17:19">
      <c r="Q933" s="14">
        <v>41123</v>
      </c>
      <c r="R933" s="13">
        <v>36.721086999999997</v>
      </c>
      <c r="S933" s="13">
        <f t="shared" si="57"/>
        <v>-1.0853082714000093E-3</v>
      </c>
    </row>
    <row r="934" spans="17:19">
      <c r="Q934" s="14">
        <v>41122</v>
      </c>
      <c r="R934" s="13">
        <v>36.760984000000001</v>
      </c>
      <c r="S934" s="13">
        <f t="shared" si="57"/>
        <v>1.3418392036972118E-2</v>
      </c>
    </row>
    <row r="935" spans="17:19">
      <c r="Q935" s="14">
        <v>41121</v>
      </c>
      <c r="R935" s="13">
        <v>36.274242000000001</v>
      </c>
      <c r="S935" s="13">
        <f t="shared" si="57"/>
        <v>6.5303052976344519E-3</v>
      </c>
    </row>
    <row r="936" spans="17:19">
      <c r="Q936" s="14">
        <v>41120</v>
      </c>
      <c r="R936" s="13">
        <v>36.038896999999999</v>
      </c>
      <c r="S936" s="13">
        <f t="shared" si="57"/>
        <v>1.5922106496081983E-2</v>
      </c>
    </row>
    <row r="937" spans="17:19">
      <c r="Q937" s="14">
        <v>41117</v>
      </c>
      <c r="R937" s="13">
        <v>35.474074999999999</v>
      </c>
      <c r="S937" s="13">
        <f t="shared" si="57"/>
        <v>1.4356195140056342E-2</v>
      </c>
    </row>
    <row r="938" spans="17:19">
      <c r="Q938" s="14">
        <v>41116</v>
      </c>
      <c r="R938" s="13">
        <v>34.972009999999997</v>
      </c>
      <c r="S938" s="13">
        <f t="shared" si="57"/>
        <v>-4.9106558155333603E-3</v>
      </c>
    </row>
    <row r="939" spans="17:19">
      <c r="Q939" s="14">
        <v>41115</v>
      </c>
      <c r="R939" s="13">
        <v>35.144593</v>
      </c>
      <c r="S939" s="13">
        <f t="shared" si="57"/>
        <v>1.4952419276631643E-2</v>
      </c>
    </row>
    <row r="940" spans="17:19">
      <c r="Q940" s="14">
        <v>41114</v>
      </c>
      <c r="R940" s="13">
        <v>34.626837999999999</v>
      </c>
      <c r="S940" s="13">
        <f t="shared" si="57"/>
        <v>-8.9807195806142995E-3</v>
      </c>
    </row>
    <row r="941" spans="17:19">
      <c r="Q941" s="14">
        <v>41113</v>
      </c>
      <c r="R941" s="13">
        <v>34.940629999999999</v>
      </c>
      <c r="S941" s="13">
        <f t="shared" si="57"/>
        <v>-8.9728900340582749E-4</v>
      </c>
    </row>
    <row r="942" spans="17:19">
      <c r="Q942" s="14">
        <v>41110</v>
      </c>
      <c r="R942" s="13">
        <v>34.972009999999997</v>
      </c>
      <c r="S942" s="13">
        <f t="shared" si="57"/>
        <v>-3.0237089105995742E-2</v>
      </c>
    </row>
    <row r="943" spans="17:19">
      <c r="Q943" s="14">
        <v>41109</v>
      </c>
      <c r="R943" s="13">
        <v>36.062432999999999</v>
      </c>
      <c r="S943" s="13">
        <f t="shared" si="57"/>
        <v>1.1663786265741839E-2</v>
      </c>
    </row>
    <row r="944" spans="17:19">
      <c r="Q944" s="14">
        <v>41108</v>
      </c>
      <c r="R944" s="13">
        <v>35.646658000000002</v>
      </c>
      <c r="S944" s="13">
        <f t="shared" si="57"/>
        <v>3.0904836987158935E-3</v>
      </c>
    </row>
    <row r="945" spans="17:19">
      <c r="Q945" s="14">
        <v>41107</v>
      </c>
      <c r="R945" s="13">
        <v>35.536831999999997</v>
      </c>
      <c r="S945" s="13">
        <f t="shared" si="57"/>
        <v>-2.2026781144870427E-3</v>
      </c>
    </row>
    <row r="946" spans="17:19">
      <c r="Q946" s="14">
        <v>41106</v>
      </c>
      <c r="R946" s="13">
        <v>35.615281000000003</v>
      </c>
      <c r="S946" s="13">
        <f t="shared" si="57"/>
        <v>1.2714694034476575E-2</v>
      </c>
    </row>
    <row r="947" spans="17:19">
      <c r="Q947" s="14">
        <v>41103</v>
      </c>
      <c r="R947" s="13">
        <v>35.168129</v>
      </c>
      <c r="S947" s="13">
        <f t="shared" si="57"/>
        <v>6.7370811327262768E-3</v>
      </c>
    </row>
    <row r="948" spans="17:19">
      <c r="Q948" s="14">
        <v>41102</v>
      </c>
      <c r="R948" s="13">
        <v>34.932783999999998</v>
      </c>
      <c r="S948" s="13">
        <f t="shared" si="57"/>
        <v>2.2507098614441309E-3</v>
      </c>
    </row>
    <row r="949" spans="17:19">
      <c r="Q949" s="14">
        <v>41101</v>
      </c>
      <c r="R949" s="13">
        <v>34.854337000000001</v>
      </c>
      <c r="S949" s="13">
        <f t="shared" si="57"/>
        <v>2.3968667226033628E-2</v>
      </c>
    </row>
    <row r="950" spans="17:19">
      <c r="Q950" s="14">
        <v>41100</v>
      </c>
      <c r="R950" s="13">
        <v>34.03848</v>
      </c>
      <c r="S950" s="13">
        <f t="shared" si="57"/>
        <v>-8.4551615432378133E-3</v>
      </c>
    </row>
    <row r="951" spans="17:19">
      <c r="Q951" s="14">
        <v>41099</v>
      </c>
      <c r="R951" s="13">
        <v>34.328735000000002</v>
      </c>
      <c r="S951" s="13">
        <f t="shared" si="57"/>
        <v>-2.1685720701927161E-2</v>
      </c>
    </row>
    <row r="952" spans="17:19">
      <c r="Q952" s="14">
        <v>41096</v>
      </c>
      <c r="R952" s="13">
        <v>35.089680000000001</v>
      </c>
      <c r="S952" s="13">
        <f t="shared" si="57"/>
        <v>5.1685441537701673E-3</v>
      </c>
    </row>
    <row r="953" spans="17:19">
      <c r="Q953" s="14">
        <v>41095</v>
      </c>
      <c r="R953" s="13">
        <v>34.90925</v>
      </c>
      <c r="S953" s="13">
        <f t="shared" si="57"/>
        <v>1.1248342308424306E-3</v>
      </c>
    </row>
    <row r="954" spans="17:19">
      <c r="Q954" s="14">
        <v>41093</v>
      </c>
      <c r="R954" s="13">
        <v>34.870027</v>
      </c>
      <c r="S954" s="13">
        <f t="shared" si="57"/>
        <v>1.6464704099395742E-2</v>
      </c>
    </row>
    <row r="955" spans="17:19">
      <c r="Q955" s="14">
        <v>41092</v>
      </c>
      <c r="R955" s="13">
        <v>34.305202000000001</v>
      </c>
      <c r="S955" s="13">
        <f t="shared" si="57"/>
        <v>1.4617204233654292E-2</v>
      </c>
    </row>
    <row r="956" spans="17:19">
      <c r="Q956" s="14">
        <v>41089</v>
      </c>
      <c r="R956" s="13">
        <v>33.810980000000001</v>
      </c>
      <c r="S956" s="13">
        <f t="shared" si="57"/>
        <v>3.5311012989239901E-2</v>
      </c>
    </row>
    <row r="957" spans="17:19">
      <c r="Q957" s="14">
        <v>41088</v>
      </c>
      <c r="R957" s="13">
        <v>32.657800000000002</v>
      </c>
      <c r="S957" s="13">
        <f t="shared" si="57"/>
        <v>1.784839158523643E-2</v>
      </c>
    </row>
    <row r="958" spans="17:19">
      <c r="Q958" s="14">
        <v>41087</v>
      </c>
      <c r="R958" s="13">
        <v>32.085132000000002</v>
      </c>
      <c r="S958" s="13">
        <f t="shared" si="57"/>
        <v>6.6453378582459807E-3</v>
      </c>
    </row>
    <row r="959" spans="17:19">
      <c r="Q959" s="14">
        <v>41086</v>
      </c>
      <c r="R959" s="13">
        <v>31.873322999999999</v>
      </c>
      <c r="S959" s="13">
        <f t="shared" si="57"/>
        <v>6.9393539775344359E-3</v>
      </c>
    </row>
    <row r="960" spans="17:19">
      <c r="Q960" s="14">
        <v>41085</v>
      </c>
      <c r="R960" s="13">
        <v>31.653666999999999</v>
      </c>
      <c r="S960" s="13">
        <f t="shared" si="57"/>
        <v>-3.94966088493657E-3</v>
      </c>
    </row>
    <row r="961" spans="17:19">
      <c r="Q961" s="14">
        <v>41082</v>
      </c>
      <c r="R961" s="13">
        <v>31.779184000000001</v>
      </c>
      <c r="S961" s="13">
        <f t="shared" si="57"/>
        <v>1.3003176346960641E-2</v>
      </c>
    </row>
    <row r="962" spans="17:19">
      <c r="Q962" s="14">
        <v>41081</v>
      </c>
      <c r="R962" s="13">
        <v>31.371258000000001</v>
      </c>
      <c r="S962" s="13">
        <f t="shared" si="57"/>
        <v>7.5083608151294413E-4</v>
      </c>
    </row>
    <row r="963" spans="17:19">
      <c r="Q963" s="14">
        <v>41080</v>
      </c>
      <c r="R963" s="13">
        <v>31.347721</v>
      </c>
      <c r="S963" s="13">
        <f t="shared" si="57"/>
        <v>3.7678131307626178E-3</v>
      </c>
    </row>
    <row r="964" spans="17:19">
      <c r="Q964" s="14">
        <v>41079</v>
      </c>
      <c r="R964" s="13">
        <v>31.230052000000001</v>
      </c>
      <c r="S964" s="13">
        <f t="shared" si="57"/>
        <v>3.4026021454928182E-2</v>
      </c>
    </row>
    <row r="965" spans="17:19">
      <c r="Q965" s="14">
        <v>41078</v>
      </c>
      <c r="R965" s="13">
        <v>30.202385</v>
      </c>
      <c r="S965" s="13">
        <f t="shared" si="57"/>
        <v>-1.0028277194186688E-2</v>
      </c>
    </row>
    <row r="966" spans="17:19">
      <c r="Q966" s="14">
        <v>41075</v>
      </c>
      <c r="R966" s="13">
        <v>30.508330999999998</v>
      </c>
      <c r="S966" s="13">
        <f t="shared" si="57"/>
        <v>-9.1719774349063535E-3</v>
      </c>
    </row>
    <row r="967" spans="17:19">
      <c r="Q967" s="14">
        <v>41074</v>
      </c>
      <c r="R967" s="13">
        <v>30.790742999999999</v>
      </c>
      <c r="S967" s="13">
        <f t="shared" si="57"/>
        <v>-1.3819075238279929E-2</v>
      </c>
    </row>
    <row r="968" spans="17:19">
      <c r="Q968" s="14">
        <v>41073</v>
      </c>
      <c r="R968" s="13">
        <v>31.222204999999999</v>
      </c>
      <c r="S968" s="13">
        <f t="shared" si="57"/>
        <v>-1.0442611198570848E-2</v>
      </c>
    </row>
    <row r="969" spans="17:19">
      <c r="Q969" s="14">
        <v>41072</v>
      </c>
      <c r="R969" s="13">
        <v>31.551687000000001</v>
      </c>
      <c r="S969" s="13">
        <f t="shared" ref="S969:S1032" si="58">(R969-R970)/R970</f>
        <v>-1.241622946549318E-3</v>
      </c>
    </row>
    <row r="970" spans="17:19">
      <c r="Q970" s="14">
        <v>41071</v>
      </c>
      <c r="R970" s="13">
        <v>31.590910999999998</v>
      </c>
      <c r="S970" s="13">
        <f t="shared" si="58"/>
        <v>4.740495481485623E-3</v>
      </c>
    </row>
    <row r="971" spans="17:19">
      <c r="Q971" s="14">
        <v>41068</v>
      </c>
      <c r="R971" s="13">
        <v>31.441860999999999</v>
      </c>
      <c r="S971" s="13">
        <f t="shared" si="58"/>
        <v>2.0000572992833932E-3</v>
      </c>
    </row>
    <row r="972" spans="17:19">
      <c r="Q972" s="14">
        <v>41067</v>
      </c>
      <c r="R972" s="13">
        <v>31.379100999999999</v>
      </c>
      <c r="S972" s="13">
        <f t="shared" si="58"/>
        <v>1.2515364609906837E-3</v>
      </c>
    </row>
    <row r="973" spans="17:19">
      <c r="Q973" s="14">
        <v>41066</v>
      </c>
      <c r="R973" s="13">
        <v>31.339877999999999</v>
      </c>
      <c r="S973" s="13">
        <f t="shared" si="58"/>
        <v>1.3959369512821356E-2</v>
      </c>
    </row>
    <row r="974" spans="17:19">
      <c r="Q974" s="14">
        <v>41065</v>
      </c>
      <c r="R974" s="13">
        <v>30.908415999999999</v>
      </c>
      <c r="S974" s="13">
        <f t="shared" si="58"/>
        <v>1.3896074164443301E-2</v>
      </c>
    </row>
    <row r="975" spans="17:19">
      <c r="Q975" s="14">
        <v>41064</v>
      </c>
      <c r="R975" s="13">
        <v>30.484797</v>
      </c>
      <c r="S975" s="13">
        <f t="shared" si="58"/>
        <v>-4.7081877077088517E-2</v>
      </c>
    </row>
    <row r="976" spans="17:19">
      <c r="Q976" s="14">
        <v>41061</v>
      </c>
      <c r="R976" s="13">
        <v>31.990993</v>
      </c>
      <c r="S976" s="13">
        <f t="shared" si="58"/>
        <v>-5.3658829448053344E-3</v>
      </c>
    </row>
    <row r="977" spans="17:19">
      <c r="Q977" s="14">
        <v>41060</v>
      </c>
      <c r="R977" s="13">
        <v>32.163578999999999</v>
      </c>
      <c r="S977" s="13">
        <f t="shared" si="58"/>
        <v>-8.4642941203943722E-3</v>
      </c>
    </row>
    <row r="978" spans="17:19">
      <c r="Q978" s="14">
        <v>41059</v>
      </c>
      <c r="R978" s="13">
        <v>32.438144999999999</v>
      </c>
      <c r="S978" s="13">
        <f t="shared" si="58"/>
        <v>-3.2069340740952752E-2</v>
      </c>
    </row>
    <row r="979" spans="17:19">
      <c r="Q979" s="14">
        <v>41058</v>
      </c>
      <c r="R979" s="13">
        <v>33.512881</v>
      </c>
      <c r="S979" s="13">
        <f t="shared" si="58"/>
        <v>3.9953542768353572E-3</v>
      </c>
    </row>
    <row r="980" spans="17:19">
      <c r="Q980" s="14">
        <v>41054</v>
      </c>
      <c r="R980" s="13">
        <v>33.379517999999997</v>
      </c>
      <c r="S980" s="13">
        <f t="shared" si="58"/>
        <v>1.1764442996080205E-3</v>
      </c>
    </row>
    <row r="981" spans="17:19">
      <c r="Q981" s="14">
        <v>41053</v>
      </c>
      <c r="R981" s="13">
        <v>33.340294999999998</v>
      </c>
      <c r="S981" s="13">
        <f t="shared" si="58"/>
        <v>-6.0804147165813499E-3</v>
      </c>
    </row>
    <row r="982" spans="17:19">
      <c r="Q982" s="14">
        <v>41052</v>
      </c>
      <c r="R982" s="13">
        <v>33.544257999999999</v>
      </c>
      <c r="S982" s="13">
        <f t="shared" si="58"/>
        <v>-3.9599887414851175E-3</v>
      </c>
    </row>
    <row r="983" spans="17:19">
      <c r="Q983" s="14">
        <v>41051</v>
      </c>
      <c r="R983" s="13">
        <v>33.677621000000002</v>
      </c>
      <c r="S983" s="13">
        <f t="shared" si="58"/>
        <v>1.5373748002914519E-2</v>
      </c>
    </row>
    <row r="984" spans="17:19">
      <c r="Q984" s="14">
        <v>41050</v>
      </c>
      <c r="R984" s="13">
        <v>33.167709000000002</v>
      </c>
      <c r="S984" s="13">
        <f t="shared" si="58"/>
        <v>1.8549757043595273E-2</v>
      </c>
    </row>
    <row r="985" spans="17:19">
      <c r="Q985" s="14">
        <v>41047</v>
      </c>
      <c r="R985" s="13">
        <v>32.563661000000003</v>
      </c>
      <c r="S985" s="13">
        <f t="shared" si="58"/>
        <v>1.1945330392682488E-2</v>
      </c>
    </row>
    <row r="986" spans="17:19">
      <c r="Q986" s="14">
        <v>41046</v>
      </c>
      <c r="R986" s="13">
        <v>32.179268999999998</v>
      </c>
      <c r="S986" s="13">
        <f t="shared" si="58"/>
        <v>-6.5391154934702194E-3</v>
      </c>
    </row>
    <row r="987" spans="17:19">
      <c r="Q987" s="14">
        <v>41045</v>
      </c>
      <c r="R987" s="13">
        <v>32.391078</v>
      </c>
      <c r="S987" s="13">
        <f t="shared" si="58"/>
        <v>3.1584347594752048E-3</v>
      </c>
    </row>
    <row r="988" spans="17:19">
      <c r="Q988" s="14">
        <v>41044</v>
      </c>
      <c r="R988" s="13">
        <v>32.289095000000003</v>
      </c>
      <c r="S988" s="13">
        <f t="shared" si="58"/>
        <v>7.8354300008712172E-3</v>
      </c>
    </row>
    <row r="989" spans="17:19">
      <c r="Q989" s="14">
        <v>41043</v>
      </c>
      <c r="R989" s="13">
        <v>32.038063000000001</v>
      </c>
      <c r="S989" s="13">
        <f t="shared" si="58"/>
        <v>1.4713516395068293E-3</v>
      </c>
    </row>
    <row r="990" spans="17:19">
      <c r="Q990" s="14">
        <v>41040</v>
      </c>
      <c r="R990" s="13">
        <v>31.990993</v>
      </c>
      <c r="S990" s="13">
        <f t="shared" si="58"/>
        <v>-1.3068736194304511E-2</v>
      </c>
    </row>
    <row r="991" spans="17:19">
      <c r="Q991" s="14">
        <v>41039</v>
      </c>
      <c r="R991" s="13">
        <v>32.414611000000001</v>
      </c>
      <c r="S991" s="13">
        <f t="shared" si="58"/>
        <v>3.8872566728797293E-3</v>
      </c>
    </row>
    <row r="992" spans="17:19">
      <c r="Q992" s="14">
        <v>41038</v>
      </c>
      <c r="R992" s="13">
        <v>32.289095000000003</v>
      </c>
      <c r="S992" s="13">
        <f t="shared" si="58"/>
        <v>7.5887696855879488E-3</v>
      </c>
    </row>
    <row r="993" spans="17:19">
      <c r="Q993" s="14">
        <v>41037</v>
      </c>
      <c r="R993" s="13">
        <v>32.045906000000002</v>
      </c>
      <c r="S993" s="13">
        <f t="shared" si="58"/>
        <v>-1.6136833951219842E-2</v>
      </c>
    </row>
    <row r="994" spans="17:19">
      <c r="Q994" s="14">
        <v>41036</v>
      </c>
      <c r="R994" s="13">
        <v>32.571506999999997</v>
      </c>
      <c r="S994" s="13">
        <f t="shared" si="58"/>
        <v>-2.3058824164573253E-2</v>
      </c>
    </row>
    <row r="995" spans="17:19">
      <c r="Q995" s="14">
        <v>41033</v>
      </c>
      <c r="R995" s="13">
        <v>33.340294999999998</v>
      </c>
      <c r="S995" s="13">
        <f t="shared" si="58"/>
        <v>1.6746434099922044E-2</v>
      </c>
    </row>
    <row r="996" spans="17:19">
      <c r="Q996" s="14">
        <v>41032</v>
      </c>
      <c r="R996" s="13">
        <v>32.791159999999998</v>
      </c>
      <c r="S996" s="13">
        <f t="shared" si="58"/>
        <v>-8.7739896018961053E-3</v>
      </c>
    </row>
    <row r="997" spans="17:19">
      <c r="Q997" s="14">
        <v>41031</v>
      </c>
      <c r="R997" s="13">
        <v>33.081415999999997</v>
      </c>
      <c r="S997" s="13">
        <f t="shared" si="58"/>
        <v>-1.540981380702445E-2</v>
      </c>
    </row>
    <row r="998" spans="17:19">
      <c r="Q998" s="14">
        <v>41030</v>
      </c>
      <c r="R998" s="13">
        <v>33.599173</v>
      </c>
      <c r="S998" s="13">
        <f t="shared" si="58"/>
        <v>-6.1545688938483009E-3</v>
      </c>
    </row>
    <row r="999" spans="17:19">
      <c r="Q999" s="14">
        <v>41029</v>
      </c>
      <c r="R999" s="13">
        <v>33.807242000000002</v>
      </c>
      <c r="S999" s="13">
        <f t="shared" si="58"/>
        <v>6.8854723998994401E-3</v>
      </c>
    </row>
    <row r="1000" spans="17:19">
      <c r="Q1000" s="14">
        <v>41026</v>
      </c>
      <c r="R1000" s="13">
        <v>33.576054999999997</v>
      </c>
      <c r="S1000" s="13">
        <f t="shared" si="58"/>
        <v>5.0749977915984399E-3</v>
      </c>
    </row>
    <row r="1001" spans="17:19">
      <c r="Q1001" s="14">
        <v>41025</v>
      </c>
      <c r="R1001" s="13">
        <v>33.406517000000001</v>
      </c>
      <c r="S1001" s="13">
        <f t="shared" si="58"/>
        <v>1.5936261280432854E-2</v>
      </c>
    </row>
    <row r="1002" spans="17:19">
      <c r="Q1002" s="14">
        <v>41024</v>
      </c>
      <c r="R1002" s="13">
        <v>32.882492999999997</v>
      </c>
      <c r="S1002" s="13">
        <f t="shared" si="58"/>
        <v>-3.3522158439912762E-2</v>
      </c>
    </row>
    <row r="1003" spans="17:19">
      <c r="Q1003" s="14">
        <v>41023</v>
      </c>
      <c r="R1003" s="13">
        <v>34.023018</v>
      </c>
      <c r="S1003" s="13">
        <f t="shared" si="58"/>
        <v>2.2701969135997774E-3</v>
      </c>
    </row>
    <row r="1004" spans="17:19">
      <c r="Q1004" s="14">
        <v>41022</v>
      </c>
      <c r="R1004" s="13">
        <v>33.945954</v>
      </c>
      <c r="S1004" s="13">
        <f t="shared" si="58"/>
        <v>1.1363293183227811E-3</v>
      </c>
    </row>
    <row r="1005" spans="17:19">
      <c r="Q1005" s="14">
        <v>41019</v>
      </c>
      <c r="R1005" s="13">
        <v>33.907423999999999</v>
      </c>
      <c r="S1005" s="13">
        <f t="shared" si="58"/>
        <v>0</v>
      </c>
    </row>
    <row r="1006" spans="17:19">
      <c r="Q1006" s="14">
        <v>41018</v>
      </c>
      <c r="R1006" s="13">
        <v>33.907423999999999</v>
      </c>
      <c r="S1006" s="13">
        <f t="shared" si="58"/>
        <v>1.2658203653360638E-2</v>
      </c>
    </row>
    <row r="1007" spans="17:19">
      <c r="Q1007" s="14">
        <v>41017</v>
      </c>
      <c r="R1007" s="13">
        <v>33.483581999999998</v>
      </c>
      <c r="S1007" s="13">
        <f t="shared" si="58"/>
        <v>-1.1493905873234212E-3</v>
      </c>
    </row>
    <row r="1008" spans="17:19">
      <c r="Q1008" s="14">
        <v>41016</v>
      </c>
      <c r="R1008" s="13">
        <v>33.522112</v>
      </c>
      <c r="S1008" s="13">
        <f t="shared" si="58"/>
        <v>0</v>
      </c>
    </row>
    <row r="1009" spans="17:19">
      <c r="Q1009" s="14">
        <v>41015</v>
      </c>
      <c r="R1009" s="13">
        <v>33.522112</v>
      </c>
      <c r="S1009" s="13">
        <f t="shared" si="58"/>
        <v>-1.1363647088024115E-2</v>
      </c>
    </row>
    <row r="1010" spans="17:19">
      <c r="Q1010" s="14">
        <v>41012</v>
      </c>
      <c r="R1010" s="13">
        <v>33.907423999999999</v>
      </c>
      <c r="S1010" s="13">
        <f t="shared" si="58"/>
        <v>7.7874510795111849E-3</v>
      </c>
    </row>
    <row r="1011" spans="17:19">
      <c r="Q1011" s="14">
        <v>41011</v>
      </c>
      <c r="R1011" s="13">
        <v>33.645412</v>
      </c>
      <c r="S1011" s="13">
        <f t="shared" si="58"/>
        <v>1.3761945866941404E-3</v>
      </c>
    </row>
    <row r="1012" spans="17:19">
      <c r="Q1012" s="14">
        <v>41010</v>
      </c>
      <c r="R1012" s="13">
        <v>33.599173</v>
      </c>
      <c r="S1012" s="13">
        <f t="shared" si="58"/>
        <v>-1.3743032779625322E-3</v>
      </c>
    </row>
    <row r="1013" spans="17:19">
      <c r="Q1013" s="14">
        <v>41009</v>
      </c>
      <c r="R1013" s="13">
        <v>33.645412</v>
      </c>
      <c r="S1013" s="13">
        <f t="shared" si="58"/>
        <v>-1.8435249450489535E-2</v>
      </c>
    </row>
    <row r="1014" spans="17:19">
      <c r="Q1014" s="14">
        <v>41008</v>
      </c>
      <c r="R1014" s="13">
        <v>34.277323000000003</v>
      </c>
      <c r="S1014" s="13">
        <f t="shared" si="58"/>
        <v>-1.067612320191565E-2</v>
      </c>
    </row>
    <row r="1015" spans="17:19">
      <c r="Q1015" s="14">
        <v>41004</v>
      </c>
      <c r="R1015" s="13">
        <v>34.647221000000002</v>
      </c>
      <c r="S1015" s="13">
        <f t="shared" si="58"/>
        <v>4.917238355265586E-3</v>
      </c>
    </row>
    <row r="1016" spans="17:19">
      <c r="Q1016" s="14">
        <v>41003</v>
      </c>
      <c r="R1016" s="13">
        <v>34.477685999999999</v>
      </c>
      <c r="S1016" s="13">
        <f t="shared" si="58"/>
        <v>-1.3392452920036255E-3</v>
      </c>
    </row>
    <row r="1017" spans="17:19">
      <c r="Q1017" s="14">
        <v>41002</v>
      </c>
      <c r="R1017" s="13">
        <v>34.523921999999999</v>
      </c>
      <c r="S1017" s="13">
        <f t="shared" si="58"/>
        <v>-2.2272197676678931E-3</v>
      </c>
    </row>
    <row r="1018" spans="17:19">
      <c r="Q1018" s="14">
        <v>41001</v>
      </c>
      <c r="R1018" s="13">
        <v>34.600985999999999</v>
      </c>
      <c r="S1018" s="13">
        <f t="shared" si="58"/>
        <v>-1.3344504599662672E-3</v>
      </c>
    </row>
    <row r="1019" spans="17:19">
      <c r="Q1019" s="14">
        <v>40998</v>
      </c>
      <c r="R1019" s="13">
        <v>34.647221000000002</v>
      </c>
      <c r="S1019" s="13">
        <f t="shared" si="58"/>
        <v>1.215669944895695E-2</v>
      </c>
    </row>
    <row r="1020" spans="17:19">
      <c r="Q1020" s="14">
        <v>40997</v>
      </c>
      <c r="R1020" s="13">
        <v>34.231084000000003</v>
      </c>
      <c r="S1020" s="13">
        <f t="shared" si="58"/>
        <v>-1.3765615495495757E-2</v>
      </c>
    </row>
    <row r="1021" spans="17:19">
      <c r="Q1021" s="14">
        <v>40996</v>
      </c>
      <c r="R1021" s="13">
        <v>34.708872999999997</v>
      </c>
      <c r="S1021" s="13">
        <f t="shared" si="58"/>
        <v>-1.0327345643120574E-2</v>
      </c>
    </row>
    <row r="1022" spans="17:19">
      <c r="Q1022" s="14">
        <v>40995</v>
      </c>
      <c r="R1022" s="13">
        <v>35.071064</v>
      </c>
      <c r="S1022" s="13">
        <f t="shared" si="58"/>
        <v>-1.4935119140642722E-2</v>
      </c>
    </row>
    <row r="1023" spans="17:19">
      <c r="Q1023" s="14">
        <v>40994</v>
      </c>
      <c r="R1023" s="13">
        <v>35.602795999999998</v>
      </c>
      <c r="S1023" s="13">
        <f t="shared" si="58"/>
        <v>2.1692727448732159E-3</v>
      </c>
    </row>
    <row r="1024" spans="17:19">
      <c r="Q1024" s="14">
        <v>40991</v>
      </c>
      <c r="R1024" s="13">
        <v>35.525731</v>
      </c>
      <c r="S1024" s="13">
        <f t="shared" si="58"/>
        <v>0</v>
      </c>
    </row>
    <row r="1025" spans="17:19">
      <c r="Q1025" s="14">
        <v>40990</v>
      </c>
      <c r="R1025" s="13">
        <v>35.525731</v>
      </c>
      <c r="S1025" s="13">
        <f t="shared" si="58"/>
        <v>-1.0835033424702722E-3</v>
      </c>
    </row>
    <row r="1026" spans="17:19">
      <c r="Q1026" s="14">
        <v>40989</v>
      </c>
      <c r="R1026" s="13">
        <v>35.564264999999999</v>
      </c>
      <c r="S1026" s="13">
        <f t="shared" si="58"/>
        <v>2.3892391256065599E-3</v>
      </c>
    </row>
    <row r="1027" spans="17:19">
      <c r="Q1027" s="14">
        <v>40988</v>
      </c>
      <c r="R1027" s="13">
        <v>35.479495999999997</v>
      </c>
      <c r="S1027" s="13">
        <f t="shared" si="58"/>
        <v>1.5215050668191479E-2</v>
      </c>
    </row>
    <row r="1028" spans="17:19">
      <c r="Q1028" s="14">
        <v>40987</v>
      </c>
      <c r="R1028" s="13">
        <v>34.947763999999999</v>
      </c>
      <c r="S1028" s="13">
        <f t="shared" si="58"/>
        <v>1.4087608208547245E-2</v>
      </c>
    </row>
    <row r="1029" spans="17:19">
      <c r="Q1029" s="14">
        <v>40984</v>
      </c>
      <c r="R1029" s="13">
        <v>34.462273000000003</v>
      </c>
      <c r="S1029" s="13">
        <f t="shared" si="58"/>
        <v>-2.5070803594201819E-2</v>
      </c>
    </row>
    <row r="1030" spans="17:19">
      <c r="Q1030" s="14">
        <v>40983</v>
      </c>
      <c r="R1030" s="13">
        <v>35.348488000000003</v>
      </c>
      <c r="S1030" s="13">
        <f t="shared" si="58"/>
        <v>9.9075453662874208E-3</v>
      </c>
    </row>
    <row r="1031" spans="17:19">
      <c r="Q1031" s="14">
        <v>40982</v>
      </c>
      <c r="R1031" s="13">
        <v>35.001707000000003</v>
      </c>
      <c r="S1031" s="13">
        <f t="shared" si="58"/>
        <v>-2.5321904462646663E-2</v>
      </c>
    </row>
    <row r="1032" spans="17:19">
      <c r="Q1032" s="14">
        <v>40981</v>
      </c>
      <c r="R1032" s="13">
        <v>35.911042999999999</v>
      </c>
      <c r="S1032" s="13">
        <f t="shared" si="58"/>
        <v>1.1065282738404448E-2</v>
      </c>
    </row>
    <row r="1033" spans="17:19">
      <c r="Q1033" s="14">
        <v>40980</v>
      </c>
      <c r="R1033" s="13">
        <v>35.518025999999999</v>
      </c>
      <c r="S1033" s="13">
        <f t="shared" ref="S1033:S1096" si="59">(R1033-R1034)/R1034</f>
        <v>2.6103473952826719E-3</v>
      </c>
    </row>
    <row r="1034" spans="17:19">
      <c r="Q1034" s="14">
        <v>40977</v>
      </c>
      <c r="R1034" s="13">
        <v>35.425553000000001</v>
      </c>
      <c r="S1034" s="13">
        <f t="shared" si="59"/>
        <v>7.0098732045834567E-3</v>
      </c>
    </row>
    <row r="1035" spans="17:19">
      <c r="Q1035" s="14">
        <v>40976</v>
      </c>
      <c r="R1035" s="13">
        <v>35.178953</v>
      </c>
      <c r="S1035" s="13">
        <f t="shared" si="59"/>
        <v>-2.4037736915950895E-3</v>
      </c>
    </row>
    <row r="1036" spans="17:19">
      <c r="Q1036" s="14">
        <v>40975</v>
      </c>
      <c r="R1036" s="13">
        <v>35.263719000000002</v>
      </c>
      <c r="S1036" s="13">
        <f t="shared" si="59"/>
        <v>1.2837495873754483E-2</v>
      </c>
    </row>
    <row r="1037" spans="17:19">
      <c r="Q1037" s="14">
        <v>40974</v>
      </c>
      <c r="R1037" s="13">
        <v>34.816758999999998</v>
      </c>
      <c r="S1037" s="13">
        <f t="shared" si="59"/>
        <v>-8.9932133056041912E-3</v>
      </c>
    </row>
    <row r="1038" spans="17:19">
      <c r="Q1038" s="14">
        <v>40973</v>
      </c>
      <c r="R1038" s="13">
        <v>35.132714999999997</v>
      </c>
      <c r="S1038" s="13">
        <f t="shared" si="59"/>
        <v>-8.2662929778401281E-3</v>
      </c>
    </row>
    <row r="1039" spans="17:19">
      <c r="Q1039" s="14">
        <v>40970</v>
      </c>
      <c r="R1039" s="13">
        <v>35.425553000000001</v>
      </c>
      <c r="S1039" s="13">
        <f t="shared" si="59"/>
        <v>-1.0546640078321602E-2</v>
      </c>
    </row>
    <row r="1040" spans="17:19">
      <c r="Q1040" s="14">
        <v>40969</v>
      </c>
      <c r="R1040" s="13">
        <v>35.803156000000001</v>
      </c>
      <c r="S1040" s="13">
        <f t="shared" si="59"/>
        <v>4.3067817939796712E-4</v>
      </c>
    </row>
    <row r="1041" spans="17:19">
      <c r="Q1041" s="14">
        <v>40968</v>
      </c>
      <c r="R1041" s="13">
        <v>35.787742999999999</v>
      </c>
      <c r="S1041" s="13">
        <f t="shared" si="59"/>
        <v>-1.7197500822538918E-3</v>
      </c>
    </row>
    <row r="1042" spans="17:19">
      <c r="Q1042" s="14">
        <v>40967</v>
      </c>
      <c r="R1042" s="13">
        <v>35.849395000000001</v>
      </c>
      <c r="S1042" s="13">
        <f t="shared" si="59"/>
        <v>-2.572876774994526E-3</v>
      </c>
    </row>
    <row r="1043" spans="17:19">
      <c r="Q1043" s="14">
        <v>40966</v>
      </c>
      <c r="R1043" s="13">
        <v>35.941868999999997</v>
      </c>
      <c r="S1043" s="13">
        <f t="shared" si="59"/>
        <v>-1.2848133412519433E-3</v>
      </c>
    </row>
    <row r="1044" spans="17:19">
      <c r="Q1044" s="14">
        <v>40963</v>
      </c>
      <c r="R1044" s="13">
        <v>35.988106999999999</v>
      </c>
      <c r="S1044" s="13">
        <f t="shared" si="59"/>
        <v>-4.2644018222228368E-3</v>
      </c>
    </row>
    <row r="1045" spans="17:19">
      <c r="Q1045" s="14">
        <v>40962</v>
      </c>
      <c r="R1045" s="13">
        <v>36.142232</v>
      </c>
      <c r="S1045" s="13">
        <f t="shared" si="59"/>
        <v>3.2085702806906803E-3</v>
      </c>
    </row>
    <row r="1046" spans="17:19">
      <c r="Q1046" s="14">
        <v>40961</v>
      </c>
      <c r="R1046" s="13">
        <v>36.026637999999998</v>
      </c>
      <c r="S1046" s="13">
        <f t="shared" si="59"/>
        <v>-5.3191539293946342E-3</v>
      </c>
    </row>
    <row r="1047" spans="17:19">
      <c r="Q1047" s="14">
        <v>40960</v>
      </c>
      <c r="R1047" s="13">
        <v>36.219293999999998</v>
      </c>
      <c r="S1047" s="13">
        <f t="shared" si="59"/>
        <v>4.2735417175929413E-3</v>
      </c>
    </row>
    <row r="1048" spans="17:19">
      <c r="Q1048" s="14">
        <v>40956</v>
      </c>
      <c r="R1048" s="13">
        <v>36.065168</v>
      </c>
      <c r="S1048" s="13">
        <f t="shared" si="59"/>
        <v>1.5845424790411171E-2</v>
      </c>
    </row>
    <row r="1049" spans="17:19">
      <c r="Q1049" s="14">
        <v>40955</v>
      </c>
      <c r="R1049" s="13">
        <v>35.502614000000001</v>
      </c>
      <c r="S1049" s="13">
        <f t="shared" si="59"/>
        <v>5.2366993900445895E-3</v>
      </c>
    </row>
    <row r="1050" spans="17:19">
      <c r="Q1050" s="14">
        <v>40954</v>
      </c>
      <c r="R1050" s="13">
        <v>35.317666000000003</v>
      </c>
      <c r="S1050" s="13">
        <f t="shared" si="59"/>
        <v>1.5298159561673247E-3</v>
      </c>
    </row>
    <row r="1051" spans="17:19">
      <c r="Q1051" s="14">
        <v>40953</v>
      </c>
      <c r="R1051" s="13">
        <v>35.263719000000002</v>
      </c>
      <c r="S1051" s="13">
        <f t="shared" si="59"/>
        <v>3.5087514605688531E-3</v>
      </c>
    </row>
    <row r="1052" spans="17:19">
      <c r="Q1052" s="14">
        <v>40952</v>
      </c>
      <c r="R1052" s="13">
        <v>35.140419999999999</v>
      </c>
      <c r="S1052" s="13">
        <f t="shared" si="59"/>
        <v>3.3002874418112623E-3</v>
      </c>
    </row>
    <row r="1053" spans="17:19">
      <c r="Q1053" s="14">
        <v>40949</v>
      </c>
      <c r="R1053" s="13">
        <v>35.024827999999999</v>
      </c>
      <c r="S1053" s="13">
        <f t="shared" si="59"/>
        <v>-1.0881402897588065E-2</v>
      </c>
    </row>
    <row r="1054" spans="17:19">
      <c r="Q1054" s="14">
        <v>40948</v>
      </c>
      <c r="R1054" s="13">
        <v>35.410139999999998</v>
      </c>
      <c r="S1054" s="13">
        <f t="shared" si="59"/>
        <v>2.6183496950221942E-3</v>
      </c>
    </row>
    <row r="1055" spans="17:19">
      <c r="Q1055" s="14">
        <v>40947</v>
      </c>
      <c r="R1055" s="13">
        <v>35.317666000000003</v>
      </c>
      <c r="S1055" s="13">
        <f t="shared" si="59"/>
        <v>-1.5250366473291261E-3</v>
      </c>
    </row>
    <row r="1056" spans="17:19">
      <c r="Q1056" s="14">
        <v>40946</v>
      </c>
      <c r="R1056" s="13">
        <v>35.371608999999999</v>
      </c>
      <c r="S1056" s="13">
        <f t="shared" si="59"/>
        <v>-1.3054436259461971E-3</v>
      </c>
    </row>
    <row r="1057" spans="17:19">
      <c r="Q1057" s="14">
        <v>40945</v>
      </c>
      <c r="R1057" s="13">
        <v>35.417845</v>
      </c>
      <c r="S1057" s="13">
        <f t="shared" si="59"/>
        <v>-1.5207296570445433E-3</v>
      </c>
    </row>
    <row r="1058" spans="17:19">
      <c r="Q1058" s="14">
        <v>40942</v>
      </c>
      <c r="R1058" s="13">
        <v>35.471787999999997</v>
      </c>
      <c r="S1058" s="13">
        <f t="shared" si="59"/>
        <v>5.90037029276449E-3</v>
      </c>
    </row>
    <row r="1059" spans="17:19">
      <c r="Q1059" s="14">
        <v>40941</v>
      </c>
      <c r="R1059" s="13">
        <v>35.263719000000002</v>
      </c>
      <c r="S1059" s="13">
        <f t="shared" si="59"/>
        <v>-3.2673047306682941E-3</v>
      </c>
    </row>
    <row r="1060" spans="17:19">
      <c r="Q1060" s="14">
        <v>40940</v>
      </c>
      <c r="R1060" s="13">
        <v>35.379314000000001</v>
      </c>
      <c r="S1060" s="13">
        <f t="shared" si="59"/>
        <v>-4.5533143221276702E-3</v>
      </c>
    </row>
    <row r="1061" spans="17:19">
      <c r="Q1061" s="14">
        <v>40939</v>
      </c>
      <c r="R1061" s="13">
        <v>35.541144000000003</v>
      </c>
      <c r="S1061" s="13">
        <f t="shared" si="59"/>
        <v>1.0852721999569245E-3</v>
      </c>
    </row>
    <row r="1062" spans="17:19">
      <c r="Q1062" s="14">
        <v>40938</v>
      </c>
      <c r="R1062" s="13">
        <v>35.502614000000001</v>
      </c>
      <c r="S1062" s="13">
        <f t="shared" si="59"/>
        <v>-1.3912695203135707E-2</v>
      </c>
    </row>
    <row r="1063" spans="17:19">
      <c r="Q1063" s="14">
        <v>40935</v>
      </c>
      <c r="R1063" s="13">
        <v>36.003520000000002</v>
      </c>
      <c r="S1063" s="13">
        <f t="shared" si="59"/>
        <v>1.0714309745594927E-3</v>
      </c>
    </row>
    <row r="1064" spans="17:19">
      <c r="Q1064" s="14">
        <v>40934</v>
      </c>
      <c r="R1064" s="13">
        <v>35.964986000000003</v>
      </c>
      <c r="S1064" s="13">
        <f t="shared" si="59"/>
        <v>6.3276518385359281E-4</v>
      </c>
    </row>
    <row r="1065" spans="17:19">
      <c r="Q1065" s="14">
        <v>40933</v>
      </c>
      <c r="R1065" s="13">
        <v>35.942242999999998</v>
      </c>
      <c r="S1065" s="13">
        <f t="shared" si="59"/>
        <v>6.5817770330296489E-3</v>
      </c>
    </row>
    <row r="1066" spans="17:19">
      <c r="Q1066" s="14">
        <v>40932</v>
      </c>
      <c r="R1066" s="13">
        <v>35.707225999999999</v>
      </c>
      <c r="S1066" s="13">
        <f t="shared" si="59"/>
        <v>-8.4857519060069632E-4</v>
      </c>
    </row>
    <row r="1067" spans="17:19">
      <c r="Q1067" s="14">
        <v>40931</v>
      </c>
      <c r="R1067" s="13">
        <v>35.737552000000001</v>
      </c>
      <c r="S1067" s="13">
        <f t="shared" si="59"/>
        <v>2.125835639936974E-3</v>
      </c>
    </row>
    <row r="1068" spans="17:19">
      <c r="Q1068" s="14">
        <v>40928</v>
      </c>
      <c r="R1068" s="13">
        <v>35.661740999999999</v>
      </c>
      <c r="S1068" s="13">
        <f t="shared" si="59"/>
        <v>2.1304207663207933E-3</v>
      </c>
    </row>
    <row r="1069" spans="17:19">
      <c r="Q1069" s="14">
        <v>40927</v>
      </c>
      <c r="R1069" s="13">
        <v>35.585928000000003</v>
      </c>
      <c r="S1069" s="13">
        <f t="shared" si="59"/>
        <v>5.1391394335248359E-3</v>
      </c>
    </row>
    <row r="1070" spans="17:19">
      <c r="Q1070" s="14">
        <v>40926</v>
      </c>
      <c r="R1070" s="13">
        <v>35.403981999999999</v>
      </c>
      <c r="S1070" s="13">
        <f t="shared" si="59"/>
        <v>2.1423083178593355E-4</v>
      </c>
    </row>
    <row r="1071" spans="17:19">
      <c r="Q1071" s="14">
        <v>40925</v>
      </c>
      <c r="R1071" s="13">
        <v>35.396399000000002</v>
      </c>
      <c r="S1071" s="13">
        <f t="shared" si="59"/>
        <v>5.8164553990958318E-3</v>
      </c>
    </row>
    <row r="1072" spans="17:19">
      <c r="Q1072" s="14">
        <v>40921</v>
      </c>
      <c r="R1072" s="13">
        <v>35.191707999999998</v>
      </c>
      <c r="S1072" s="13">
        <f t="shared" si="59"/>
        <v>-3.4350230534022897E-3</v>
      </c>
    </row>
    <row r="1073" spans="17:19">
      <c r="Q1073" s="14">
        <v>40920</v>
      </c>
      <c r="R1073" s="13">
        <v>35.313009000000001</v>
      </c>
      <c r="S1073" s="13">
        <f t="shared" si="59"/>
        <v>-2.5695697167623177E-3</v>
      </c>
    </row>
    <row r="1074" spans="17:19">
      <c r="Q1074" s="14">
        <v>40919</v>
      </c>
      <c r="R1074" s="13">
        <v>35.403981999999999</v>
      </c>
      <c r="S1074" s="13">
        <f t="shared" si="59"/>
        <v>-1.7100982020678203E-3</v>
      </c>
    </row>
    <row r="1075" spans="17:19">
      <c r="Q1075" s="14">
        <v>40918</v>
      </c>
      <c r="R1075" s="13">
        <v>35.46463</v>
      </c>
      <c r="S1075" s="13">
        <f t="shared" si="59"/>
        <v>0</v>
      </c>
    </row>
    <row r="1076" spans="17:19">
      <c r="Q1076" s="14">
        <v>40917</v>
      </c>
      <c r="R1076" s="13">
        <v>35.46463</v>
      </c>
      <c r="S1076" s="13">
        <f t="shared" si="59"/>
        <v>-1.494100250925578E-3</v>
      </c>
    </row>
    <row r="1077" spans="17:19">
      <c r="Q1077" s="14">
        <v>40914</v>
      </c>
      <c r="R1077" s="13">
        <v>35.517696999999998</v>
      </c>
      <c r="S1077" s="13">
        <f t="shared" si="59"/>
        <v>-1.3684268638063575E-2</v>
      </c>
    </row>
    <row r="1078" spans="17:19">
      <c r="Q1078" s="14">
        <v>40913</v>
      </c>
      <c r="R1078" s="13">
        <v>36.010474000000002</v>
      </c>
      <c r="S1078" s="13">
        <f t="shared" si="59"/>
        <v>-1.6814003356256776E-3</v>
      </c>
    </row>
    <row r="1079" spans="17:19">
      <c r="Q1079" s="14">
        <v>40912</v>
      </c>
      <c r="R1079" s="13">
        <v>36.071123999999998</v>
      </c>
      <c r="S1079" s="13">
        <f t="shared" si="59"/>
        <v>2.3172619579712025E-3</v>
      </c>
    </row>
    <row r="1080" spans="17:19">
      <c r="Q1080" s="14">
        <v>40911</v>
      </c>
      <c r="R1080" s="13">
        <v>35.987730999999997</v>
      </c>
      <c r="S1080" s="13">
        <f t="shared" si="59"/>
        <v>8.433589453031655E-4</v>
      </c>
    </row>
    <row r="1081" spans="17:19">
      <c r="Q1081" s="14">
        <v>40907</v>
      </c>
      <c r="R1081" s="13">
        <v>35.957405999999999</v>
      </c>
      <c r="S1081" s="13">
        <f t="shared" si="59"/>
        <v>2.7484428530196057E-3</v>
      </c>
    </row>
    <row r="1082" spans="17:19">
      <c r="Q1082" s="14">
        <v>40906</v>
      </c>
      <c r="R1082" s="13">
        <v>35.858849999999997</v>
      </c>
      <c r="S1082" s="13">
        <f t="shared" si="59"/>
        <v>2.5434274446872593E-3</v>
      </c>
    </row>
    <row r="1083" spans="17:19">
      <c r="Q1083" s="14">
        <v>40905</v>
      </c>
      <c r="R1083" s="13">
        <v>35.767876999999999</v>
      </c>
      <c r="S1083" s="13">
        <f t="shared" si="59"/>
        <v>4.4709332470770661E-3</v>
      </c>
    </row>
    <row r="1084" spans="17:19">
      <c r="Q1084" s="14">
        <v>40904</v>
      </c>
      <c r="R1084" s="13">
        <v>35.608673000000003</v>
      </c>
      <c r="S1084" s="13">
        <f t="shared" si="59"/>
        <v>-5.9259184814917272E-3</v>
      </c>
    </row>
    <row r="1085" spans="17:19">
      <c r="Q1085" s="14">
        <v>40900</v>
      </c>
      <c r="R1085" s="13">
        <v>35.820945000000002</v>
      </c>
      <c r="S1085" s="13">
        <f t="shared" si="59"/>
        <v>2.3334838379528888E-3</v>
      </c>
    </row>
    <row r="1086" spans="17:19">
      <c r="Q1086" s="14">
        <v>40899</v>
      </c>
      <c r="R1086" s="13">
        <v>35.737552000000001</v>
      </c>
      <c r="S1086" s="13">
        <f t="shared" si="59"/>
        <v>-1.6687494013805738E-2</v>
      </c>
    </row>
    <row r="1087" spans="17:19">
      <c r="Q1087" s="14">
        <v>40898</v>
      </c>
      <c r="R1087" s="13">
        <v>36.344042999999999</v>
      </c>
      <c r="S1087" s="13">
        <f t="shared" si="59"/>
        <v>1.1605813776126607E-2</v>
      </c>
    </row>
    <row r="1088" spans="17:19">
      <c r="Q1088" s="14">
        <v>40897</v>
      </c>
      <c r="R1088" s="13">
        <v>35.927079999999997</v>
      </c>
      <c r="S1088" s="13">
        <f t="shared" si="59"/>
        <v>-2.1057751635188316E-3</v>
      </c>
    </row>
    <row r="1089" spans="17:19">
      <c r="Q1089" s="14">
        <v>40896</v>
      </c>
      <c r="R1089" s="13">
        <v>36.002893999999998</v>
      </c>
      <c r="S1089" s="13">
        <f t="shared" si="59"/>
        <v>8.4944259671369399E-3</v>
      </c>
    </row>
    <row r="1090" spans="17:19">
      <c r="Q1090" s="14">
        <v>40893</v>
      </c>
      <c r="R1090" s="13">
        <v>35.699646000000001</v>
      </c>
      <c r="S1090" s="13">
        <f t="shared" si="59"/>
        <v>-9.6740272287970507E-3</v>
      </c>
    </row>
    <row r="1091" spans="17:19">
      <c r="Q1091" s="14">
        <v>40892</v>
      </c>
      <c r="R1091" s="13">
        <v>36.048378999999997</v>
      </c>
      <c r="S1091" s="13">
        <f t="shared" si="59"/>
        <v>1.2132831603593918E-2</v>
      </c>
    </row>
    <row r="1092" spans="17:19">
      <c r="Q1092" s="14">
        <v>40891</v>
      </c>
      <c r="R1092" s="13">
        <v>35.616253</v>
      </c>
      <c r="S1092" s="13">
        <f t="shared" si="59"/>
        <v>-7.8141325030632574E-3</v>
      </c>
    </row>
    <row r="1093" spans="17:19">
      <c r="Q1093" s="14">
        <v>40890</v>
      </c>
      <c r="R1093" s="13">
        <v>35.896754999999999</v>
      </c>
      <c r="S1093" s="13">
        <f t="shared" si="59"/>
        <v>2.1163595767782518E-3</v>
      </c>
    </row>
    <row r="1094" spans="17:19">
      <c r="Q1094" s="14">
        <v>40889</v>
      </c>
      <c r="R1094" s="13">
        <v>35.820945000000002</v>
      </c>
      <c r="S1094" s="13">
        <f t="shared" si="59"/>
        <v>-7.7698270653804675E-3</v>
      </c>
    </row>
    <row r="1095" spans="17:19">
      <c r="Q1095" s="14">
        <v>40886</v>
      </c>
      <c r="R1095" s="13">
        <v>36.101447</v>
      </c>
      <c r="S1095" s="13">
        <f t="shared" si="59"/>
        <v>1.8827516508224739E-2</v>
      </c>
    </row>
    <row r="1096" spans="17:19">
      <c r="Q1096" s="14">
        <v>40885</v>
      </c>
      <c r="R1096" s="13">
        <v>35.434306999999997</v>
      </c>
      <c r="S1096" s="13">
        <f t="shared" si="59"/>
        <v>-2.1561630328068421E-2</v>
      </c>
    </row>
    <row r="1097" spans="17:19">
      <c r="Q1097" s="14">
        <v>40884</v>
      </c>
      <c r="R1097" s="13">
        <v>36.215164999999999</v>
      </c>
      <c r="S1097" s="13">
        <f t="shared" ref="S1097:S1160" si="60">(R1097-R1098)/R1098</f>
        <v>-4.7916528520249172E-3</v>
      </c>
    </row>
    <row r="1098" spans="17:19">
      <c r="Q1098" s="14">
        <v>40883</v>
      </c>
      <c r="R1098" s="13">
        <v>36.389530999999998</v>
      </c>
      <c r="S1098" s="13">
        <f t="shared" si="60"/>
        <v>0</v>
      </c>
    </row>
    <row r="1099" spans="17:19">
      <c r="Q1099" s="14">
        <v>40882</v>
      </c>
      <c r="R1099" s="13">
        <v>36.389530999999998</v>
      </c>
      <c r="S1099" s="13">
        <f t="shared" si="60"/>
        <v>4.1685947643134717E-4</v>
      </c>
    </row>
    <row r="1100" spans="17:19">
      <c r="Q1100" s="14">
        <v>40879</v>
      </c>
      <c r="R1100" s="13">
        <v>36.374367999999997</v>
      </c>
      <c r="S1100" s="13">
        <f t="shared" si="60"/>
        <v>-2.9093896290469682E-3</v>
      </c>
    </row>
    <row r="1101" spans="17:19">
      <c r="Q1101" s="14">
        <v>40878</v>
      </c>
      <c r="R1101" s="13">
        <v>36.480504000000003</v>
      </c>
      <c r="S1101" s="13">
        <f t="shared" si="60"/>
        <v>1.1349244342926654E-2</v>
      </c>
    </row>
    <row r="1102" spans="17:19">
      <c r="Q1102" s="14">
        <v>40877</v>
      </c>
      <c r="R1102" s="13">
        <v>36.071123999999998</v>
      </c>
      <c r="S1102" s="13">
        <f t="shared" si="60"/>
        <v>6.9841541031370252E-3</v>
      </c>
    </row>
    <row r="1103" spans="17:19">
      <c r="Q1103" s="14">
        <v>40876</v>
      </c>
      <c r="R1103" s="13">
        <v>35.820945000000002</v>
      </c>
      <c r="S1103" s="13">
        <f t="shared" si="60"/>
        <v>2.9717644577071469E-3</v>
      </c>
    </row>
    <row r="1104" spans="17:19">
      <c r="Q1104" s="14">
        <v>40875</v>
      </c>
      <c r="R1104" s="13">
        <v>35.714809000000002</v>
      </c>
      <c r="S1104" s="13">
        <f t="shared" si="60"/>
        <v>1.3118299774443499E-2</v>
      </c>
    </row>
    <row r="1105" spans="17:19">
      <c r="Q1105" s="14">
        <v>40872</v>
      </c>
      <c r="R1105" s="13">
        <v>35.252358000000001</v>
      </c>
      <c r="S1105" s="13">
        <f t="shared" si="60"/>
        <v>8.6768158423256858E-3</v>
      </c>
    </row>
    <row r="1106" spans="17:19">
      <c r="Q1106" s="14">
        <v>40870</v>
      </c>
      <c r="R1106" s="13">
        <v>34.949111000000002</v>
      </c>
      <c r="S1106" s="13">
        <f t="shared" si="60"/>
        <v>-6.0371342027625112E-3</v>
      </c>
    </row>
    <row r="1107" spans="17:19">
      <c r="Q1107" s="14">
        <v>40869</v>
      </c>
      <c r="R1107" s="13">
        <v>35.161385000000003</v>
      </c>
      <c r="S1107" s="13">
        <f t="shared" si="60"/>
        <v>-1.7218767582212098E-3</v>
      </c>
    </row>
    <row r="1108" spans="17:19">
      <c r="Q1108" s="14">
        <v>40868</v>
      </c>
      <c r="R1108" s="13">
        <v>35.222033000000003</v>
      </c>
      <c r="S1108" s="13">
        <f t="shared" si="60"/>
        <v>-1.442513465947521E-2</v>
      </c>
    </row>
    <row r="1109" spans="17:19">
      <c r="Q1109" s="14">
        <v>40865</v>
      </c>
      <c r="R1109" s="13">
        <v>35.737552000000001</v>
      </c>
      <c r="S1109" s="13">
        <f t="shared" si="60"/>
        <v>-4.2407969364218249E-4</v>
      </c>
    </row>
    <row r="1110" spans="17:19">
      <c r="Q1110" s="14">
        <v>40864</v>
      </c>
      <c r="R1110" s="13">
        <v>35.752713999999997</v>
      </c>
      <c r="S1110" s="13">
        <f t="shared" si="60"/>
        <v>2.4326641593053817E-2</v>
      </c>
    </row>
    <row r="1111" spans="17:19">
      <c r="Q1111" s="14">
        <v>40863</v>
      </c>
      <c r="R1111" s="13">
        <v>34.903626000000003</v>
      </c>
      <c r="S1111" s="13">
        <f t="shared" si="60"/>
        <v>2.3949581267879781E-3</v>
      </c>
    </row>
    <row r="1112" spans="17:19">
      <c r="Q1112" s="14">
        <v>40862</v>
      </c>
      <c r="R1112" s="13">
        <v>34.820233000000002</v>
      </c>
      <c r="S1112" s="13">
        <f t="shared" si="60"/>
        <v>-1.9556608154391837E-3</v>
      </c>
    </row>
    <row r="1113" spans="17:19">
      <c r="Q1113" s="14">
        <v>40861</v>
      </c>
      <c r="R1113" s="13">
        <v>34.888463000000002</v>
      </c>
      <c r="S1113" s="13">
        <f t="shared" si="60"/>
        <v>2.6143552307938932E-3</v>
      </c>
    </row>
    <row r="1114" spans="17:19">
      <c r="Q1114" s="14">
        <v>40858</v>
      </c>
      <c r="R1114" s="13">
        <v>34.797490000000003</v>
      </c>
      <c r="S1114" s="13">
        <f t="shared" si="60"/>
        <v>1.1235990973777161E-2</v>
      </c>
    </row>
    <row r="1115" spans="17:19">
      <c r="Q1115" s="14">
        <v>40857</v>
      </c>
      <c r="R1115" s="13">
        <v>34.410850000000003</v>
      </c>
      <c r="S1115" s="13">
        <f t="shared" si="60"/>
        <v>6.8766130549083489E-3</v>
      </c>
    </row>
    <row r="1116" spans="17:19">
      <c r="Q1116" s="14">
        <v>40856</v>
      </c>
      <c r="R1116" s="13">
        <v>34.175835999999997</v>
      </c>
      <c r="S1116" s="13">
        <f t="shared" si="60"/>
        <v>-1.3782496153990197E-2</v>
      </c>
    </row>
    <row r="1117" spans="17:19">
      <c r="Q1117" s="14">
        <v>40855</v>
      </c>
      <c r="R1117" s="13">
        <v>34.653447</v>
      </c>
      <c r="S1117" s="13">
        <f t="shared" si="60"/>
        <v>-3.4881060953862639E-3</v>
      </c>
    </row>
    <row r="1118" spans="17:19">
      <c r="Q1118" s="14">
        <v>40854</v>
      </c>
      <c r="R1118" s="13">
        <v>34.774745000000003</v>
      </c>
      <c r="S1118" s="13">
        <f t="shared" si="60"/>
        <v>-6.0672216744156928E-3</v>
      </c>
    </row>
    <row r="1119" spans="17:19">
      <c r="Q1119" s="14">
        <v>40851</v>
      </c>
      <c r="R1119" s="13">
        <v>34.987018999999997</v>
      </c>
      <c r="S1119" s="13">
        <f t="shared" si="60"/>
        <v>1.6295991057692305E-2</v>
      </c>
    </row>
    <row r="1120" spans="17:19">
      <c r="Q1120" s="14">
        <v>40850</v>
      </c>
      <c r="R1120" s="13">
        <v>34.426012999999998</v>
      </c>
      <c r="S1120" s="13">
        <f t="shared" si="60"/>
        <v>4.8683820235751784E-3</v>
      </c>
    </row>
    <row r="1121" spans="17:19">
      <c r="Q1121" s="14">
        <v>40849</v>
      </c>
      <c r="R1121" s="13">
        <v>34.259225999999998</v>
      </c>
      <c r="S1121" s="13">
        <f t="shared" si="60"/>
        <v>6.6829863088019355E-3</v>
      </c>
    </row>
    <row r="1122" spans="17:19">
      <c r="Q1122" s="14">
        <v>40848</v>
      </c>
      <c r="R1122" s="13">
        <v>34.031792000000003</v>
      </c>
      <c r="S1122" s="13">
        <f t="shared" si="60"/>
        <v>-1.4705933870764666E-2</v>
      </c>
    </row>
    <row r="1123" spans="17:19">
      <c r="Q1123" s="14">
        <v>40847</v>
      </c>
      <c r="R1123" s="13">
        <v>34.539731000000003</v>
      </c>
      <c r="S1123" s="13">
        <f t="shared" si="60"/>
        <v>8.6341095496142526E-3</v>
      </c>
    </row>
    <row r="1124" spans="17:19">
      <c r="Q1124" s="14">
        <v>40844</v>
      </c>
      <c r="R1124" s="13">
        <v>34.244064000000002</v>
      </c>
      <c r="S1124" s="13">
        <f t="shared" si="60"/>
        <v>-3.4416431244312942E-2</v>
      </c>
    </row>
    <row r="1125" spans="17:19">
      <c r="Q1125" s="14">
        <v>40843</v>
      </c>
      <c r="R1125" s="13">
        <v>35.46463</v>
      </c>
      <c r="S1125" s="13">
        <f t="shared" si="60"/>
        <v>-1.7072349605689956E-3</v>
      </c>
    </row>
    <row r="1126" spans="17:19">
      <c r="Q1126" s="14">
        <v>40842</v>
      </c>
      <c r="R1126" s="13">
        <v>35.525280000000002</v>
      </c>
      <c r="S1126" s="13">
        <f t="shared" si="60"/>
        <v>-5.4290965002774015E-3</v>
      </c>
    </row>
    <row r="1127" spans="17:19">
      <c r="Q1127" s="14">
        <v>40841</v>
      </c>
      <c r="R1127" s="13">
        <v>35.719203</v>
      </c>
      <c r="S1127" s="13">
        <f t="shared" si="60"/>
        <v>4.1782099823596921E-4</v>
      </c>
    </row>
    <row r="1128" spans="17:19">
      <c r="Q1128" s="14">
        <v>40840</v>
      </c>
      <c r="R1128" s="13">
        <v>35.704284999999999</v>
      </c>
      <c r="S1128" s="13">
        <f t="shared" si="60"/>
        <v>5.8835718216802791E-3</v>
      </c>
    </row>
    <row r="1129" spans="17:19">
      <c r="Q1129" s="14">
        <v>40837</v>
      </c>
      <c r="R1129" s="13">
        <v>35.495444999999997</v>
      </c>
      <c r="S1129" s="13">
        <f t="shared" si="60"/>
        <v>8.2626793727096429E-3</v>
      </c>
    </row>
    <row r="1130" spans="17:19">
      <c r="Q1130" s="14">
        <v>40836</v>
      </c>
      <c r="R1130" s="13">
        <v>35.204560999999998</v>
      </c>
      <c r="S1130" s="13">
        <f t="shared" si="60"/>
        <v>1.6978285691652023E-3</v>
      </c>
    </row>
    <row r="1131" spans="17:19">
      <c r="Q1131" s="14">
        <v>40835</v>
      </c>
      <c r="R1131" s="13">
        <v>35.144891000000001</v>
      </c>
      <c r="S1131" s="13">
        <f t="shared" si="60"/>
        <v>5.7631019759092263E-3</v>
      </c>
    </row>
    <row r="1132" spans="17:19">
      <c r="Q1132" s="14">
        <v>40834</v>
      </c>
      <c r="R1132" s="13">
        <v>34.943508000000001</v>
      </c>
      <c r="S1132" s="13">
        <f t="shared" si="60"/>
        <v>2.2702386868906549E-2</v>
      </c>
    </row>
    <row r="1133" spans="17:19">
      <c r="Q1133" s="14">
        <v>40833</v>
      </c>
      <c r="R1133" s="13">
        <v>34.167816999999999</v>
      </c>
      <c r="S1133" s="13">
        <f t="shared" si="60"/>
        <v>-8.2268153997704652E-3</v>
      </c>
    </row>
    <row r="1134" spans="17:19">
      <c r="Q1134" s="14">
        <v>40830</v>
      </c>
      <c r="R1134" s="13">
        <v>34.451241000000003</v>
      </c>
      <c r="S1134" s="13">
        <f t="shared" si="60"/>
        <v>1.6505267476275478E-2</v>
      </c>
    </row>
    <row r="1135" spans="17:19">
      <c r="Q1135" s="14">
        <v>40829</v>
      </c>
      <c r="R1135" s="13">
        <v>33.891846999999999</v>
      </c>
      <c r="S1135" s="13">
        <f t="shared" si="60"/>
        <v>1.4285715568305617E-2</v>
      </c>
    </row>
    <row r="1136" spans="17:19">
      <c r="Q1136" s="14">
        <v>40828</v>
      </c>
      <c r="R1136" s="13">
        <v>33.414496999999997</v>
      </c>
      <c r="S1136" s="13">
        <f t="shared" si="60"/>
        <v>8.7817714812692196E-3</v>
      </c>
    </row>
    <row r="1137" spans="17:19">
      <c r="Q1137" s="14">
        <v>40827</v>
      </c>
      <c r="R1137" s="13">
        <v>33.123612999999999</v>
      </c>
      <c r="S1137" s="13">
        <f t="shared" si="60"/>
        <v>5.2059863319643667E-3</v>
      </c>
    </row>
    <row r="1138" spans="17:19">
      <c r="Q1138" s="14">
        <v>40826</v>
      </c>
      <c r="R1138" s="13">
        <v>32.952064999999997</v>
      </c>
      <c r="S1138" s="13">
        <f t="shared" si="60"/>
        <v>3.6346964528806277E-3</v>
      </c>
    </row>
    <row r="1139" spans="17:19">
      <c r="Q1139" s="14">
        <v>40823</v>
      </c>
      <c r="R1139" s="13">
        <v>32.832728000000003</v>
      </c>
      <c r="S1139" s="13">
        <f t="shared" si="60"/>
        <v>-8.7818016712124924E-3</v>
      </c>
    </row>
    <row r="1140" spans="17:19">
      <c r="Q1140" s="14">
        <v>40822</v>
      </c>
      <c r="R1140" s="13">
        <v>33.123612999999999</v>
      </c>
      <c r="S1140" s="13">
        <f t="shared" si="60"/>
        <v>1.531776347442089E-2</v>
      </c>
    </row>
    <row r="1141" spans="17:19">
      <c r="Q1141" s="14">
        <v>40821</v>
      </c>
      <c r="R1141" s="13">
        <v>32.623888000000001</v>
      </c>
      <c r="S1141" s="13">
        <f t="shared" si="60"/>
        <v>8.7638515728023555E-3</v>
      </c>
    </row>
    <row r="1142" spans="17:19">
      <c r="Q1142" s="14">
        <v>40820</v>
      </c>
      <c r="R1142" s="13">
        <v>32.340460999999998</v>
      </c>
      <c r="S1142" s="13">
        <f t="shared" si="60"/>
        <v>-6.9137945759771514E-4</v>
      </c>
    </row>
    <row r="1143" spans="17:19">
      <c r="Q1143" s="14">
        <v>40819</v>
      </c>
      <c r="R1143" s="13">
        <v>32.362836000000001</v>
      </c>
      <c r="S1143" s="13">
        <f t="shared" si="60"/>
        <v>-1.0264607769298537E-2</v>
      </c>
    </row>
    <row r="1144" spans="17:19">
      <c r="Q1144" s="14">
        <v>40816</v>
      </c>
      <c r="R1144" s="13">
        <v>32.698473</v>
      </c>
      <c r="S1144" s="13">
        <f t="shared" si="60"/>
        <v>-1.5941652270275496E-3</v>
      </c>
    </row>
    <row r="1145" spans="17:19">
      <c r="Q1145" s="14">
        <v>40815</v>
      </c>
      <c r="R1145" s="13">
        <v>32.750683000000002</v>
      </c>
      <c r="S1145" s="13">
        <f t="shared" si="60"/>
        <v>1.1052253147015948E-2</v>
      </c>
    </row>
    <row r="1146" spans="17:19">
      <c r="Q1146" s="14">
        <v>40814</v>
      </c>
      <c r="R1146" s="13">
        <v>32.392671</v>
      </c>
      <c r="S1146" s="13">
        <f t="shared" si="60"/>
        <v>-3.0580319673822933E-2</v>
      </c>
    </row>
    <row r="1147" spans="17:19">
      <c r="Q1147" s="14">
        <v>40813</v>
      </c>
      <c r="R1147" s="13">
        <v>33.414496999999997</v>
      </c>
      <c r="S1147" s="13">
        <f t="shared" si="60"/>
        <v>1.8876468630466391E-2</v>
      </c>
    </row>
    <row r="1148" spans="17:19">
      <c r="Q1148" s="14">
        <v>40812</v>
      </c>
      <c r="R1148" s="13">
        <v>32.795434999999998</v>
      </c>
      <c r="S1148" s="13">
        <f t="shared" si="60"/>
        <v>-7.4491924838433936E-3</v>
      </c>
    </row>
    <row r="1149" spans="17:19">
      <c r="Q1149" s="14">
        <v>40809</v>
      </c>
      <c r="R1149" s="13">
        <v>33.041567999999998</v>
      </c>
      <c r="S1149" s="13">
        <f t="shared" si="60"/>
        <v>2.7161575458169484E-3</v>
      </c>
    </row>
    <row r="1150" spans="17:19">
      <c r="Q1150" s="14">
        <v>40808</v>
      </c>
      <c r="R1150" s="13">
        <v>32.952064999999997</v>
      </c>
      <c r="S1150" s="13">
        <f t="shared" si="60"/>
        <v>-2.0833311047172624E-2</v>
      </c>
    </row>
    <row r="1151" spans="17:19">
      <c r="Q1151" s="14">
        <v>40807</v>
      </c>
      <c r="R1151" s="13">
        <v>33.653171999999998</v>
      </c>
      <c r="S1151" s="13">
        <f t="shared" si="60"/>
        <v>-8.1337158481638271E-3</v>
      </c>
    </row>
    <row r="1152" spans="17:19">
      <c r="Q1152" s="14">
        <v>40806</v>
      </c>
      <c r="R1152" s="13">
        <v>33.929141999999999</v>
      </c>
      <c r="S1152" s="13">
        <f t="shared" si="60"/>
        <v>3.9726423704271006E-3</v>
      </c>
    </row>
    <row r="1153" spans="17:19">
      <c r="Q1153" s="14">
        <v>40805</v>
      </c>
      <c r="R1153" s="13">
        <v>33.794887000000003</v>
      </c>
      <c r="S1153" s="13">
        <f t="shared" si="60"/>
        <v>1.8889143314721763E-2</v>
      </c>
    </row>
    <row r="1154" spans="17:19">
      <c r="Q1154" s="14">
        <v>40802</v>
      </c>
      <c r="R1154" s="13">
        <v>33.168365000000001</v>
      </c>
      <c r="S1154" s="13">
        <f t="shared" si="60"/>
        <v>-1.4842660063064478E-2</v>
      </c>
    </row>
    <row r="1155" spans="17:19">
      <c r="Q1155" s="14">
        <v>40801</v>
      </c>
      <c r="R1155" s="13">
        <v>33.668089000000002</v>
      </c>
      <c r="S1155" s="13">
        <f t="shared" si="60"/>
        <v>1.1427253224028468E-2</v>
      </c>
    </row>
    <row r="1156" spans="17:19">
      <c r="Q1156" s="14">
        <v>40800</v>
      </c>
      <c r="R1156" s="13">
        <v>33.287702000000003</v>
      </c>
      <c r="S1156" s="13">
        <f t="shared" si="60"/>
        <v>8.8155166961858406E-3</v>
      </c>
    </row>
    <row r="1157" spans="17:19">
      <c r="Q1157" s="14">
        <v>40799</v>
      </c>
      <c r="R1157" s="13">
        <v>32.996817999999998</v>
      </c>
      <c r="S1157" s="13">
        <f t="shared" si="60"/>
        <v>6.5984314219804828E-3</v>
      </c>
    </row>
    <row r="1158" spans="17:19">
      <c r="Q1158" s="14">
        <v>40798</v>
      </c>
      <c r="R1158" s="13">
        <v>32.780518000000001</v>
      </c>
      <c r="S1158" s="13">
        <f t="shared" si="60"/>
        <v>1.1389225973030504E-3</v>
      </c>
    </row>
    <row r="1159" spans="17:19">
      <c r="Q1159" s="14">
        <v>40795</v>
      </c>
      <c r="R1159" s="13">
        <v>32.743226</v>
      </c>
      <c r="S1159" s="13">
        <f t="shared" si="60"/>
        <v>-9.0292930408144706E-3</v>
      </c>
    </row>
    <row r="1160" spans="17:19">
      <c r="Q1160" s="14">
        <v>40794</v>
      </c>
      <c r="R1160" s="13">
        <v>33.041567999999998</v>
      </c>
      <c r="S1160" s="13">
        <f t="shared" si="60"/>
        <v>1.7221600291335033E-2</v>
      </c>
    </row>
    <row r="1161" spans="17:19">
      <c r="Q1161" s="14">
        <v>40793</v>
      </c>
      <c r="R1161" s="13">
        <v>32.482173000000003</v>
      </c>
      <c r="S1161" s="13">
        <f t="shared" ref="S1161:S1224" si="61">(R1161-R1162)/R1162</f>
        <v>1.8237041762856711E-2</v>
      </c>
    </row>
    <row r="1162" spans="17:19">
      <c r="Q1162" s="14">
        <v>40792</v>
      </c>
      <c r="R1162" s="13">
        <v>31.900404000000002</v>
      </c>
      <c r="S1162" s="13">
        <f t="shared" si="61"/>
        <v>-1.1326797201488934E-2</v>
      </c>
    </row>
    <row r="1163" spans="17:19">
      <c r="Q1163" s="14">
        <v>40788</v>
      </c>
      <c r="R1163" s="13">
        <v>32.265872999999999</v>
      </c>
      <c r="S1163" s="13">
        <f t="shared" si="61"/>
        <v>-5.0598269261053928E-3</v>
      </c>
    </row>
    <row r="1164" spans="17:19">
      <c r="Q1164" s="14">
        <v>40787</v>
      </c>
      <c r="R1164" s="13">
        <v>32.429963000000001</v>
      </c>
      <c r="S1164" s="13">
        <f t="shared" si="61"/>
        <v>-2.7522593006987042E-3</v>
      </c>
    </row>
    <row r="1165" spans="17:19">
      <c r="Q1165" s="14">
        <v>40786</v>
      </c>
      <c r="R1165" s="13">
        <v>32.519464999999997</v>
      </c>
      <c r="S1165" s="13">
        <f t="shared" si="61"/>
        <v>2.1077207706031848E-2</v>
      </c>
    </row>
    <row r="1166" spans="17:19">
      <c r="Q1166" s="14">
        <v>40785</v>
      </c>
      <c r="R1166" s="13">
        <v>31.848193999999999</v>
      </c>
      <c r="S1166" s="13">
        <f t="shared" si="61"/>
        <v>1.9093063256117513E-2</v>
      </c>
    </row>
    <row r="1167" spans="17:19">
      <c r="Q1167" s="14">
        <v>40784</v>
      </c>
      <c r="R1167" s="13">
        <v>31.251507</v>
      </c>
      <c r="S1167" s="13">
        <f t="shared" si="61"/>
        <v>1.0125429226041373E-2</v>
      </c>
    </row>
    <row r="1168" spans="17:19">
      <c r="Q1168" s="14">
        <v>40781</v>
      </c>
      <c r="R1168" s="13">
        <v>30.938244000000001</v>
      </c>
      <c r="S1168" s="13">
        <f t="shared" si="61"/>
        <v>3.6292632213195857E-3</v>
      </c>
    </row>
    <row r="1169" spans="17:19">
      <c r="Q1169" s="14">
        <v>40780</v>
      </c>
      <c r="R1169" s="13">
        <v>30.826367000000001</v>
      </c>
      <c r="S1169" s="13">
        <f t="shared" si="61"/>
        <v>-8.6350888574110198E-3</v>
      </c>
    </row>
    <row r="1170" spans="17:19">
      <c r="Q1170" s="14">
        <v>40779</v>
      </c>
      <c r="R1170" s="13">
        <v>31.094874000000001</v>
      </c>
      <c r="S1170" s="13">
        <f t="shared" si="61"/>
        <v>5.7900359912238936E-3</v>
      </c>
    </row>
    <row r="1171" spans="17:19">
      <c r="Q1171" s="14">
        <v>40778</v>
      </c>
      <c r="R1171" s="13">
        <v>30.915870000000002</v>
      </c>
      <c r="S1171" s="13">
        <f t="shared" si="61"/>
        <v>1.5682431340288596E-2</v>
      </c>
    </row>
    <row r="1172" spans="17:19">
      <c r="Q1172" s="14">
        <v>40777</v>
      </c>
      <c r="R1172" s="13">
        <v>30.43852</v>
      </c>
      <c r="S1172" s="13">
        <f t="shared" si="61"/>
        <v>-2.0873300602619962E-2</v>
      </c>
    </row>
    <row r="1173" spans="17:19">
      <c r="Q1173" s="14">
        <v>40774</v>
      </c>
      <c r="R1173" s="13">
        <v>31.087416999999999</v>
      </c>
      <c r="S1173" s="13">
        <f t="shared" si="61"/>
        <v>-1.4890116264349457E-2</v>
      </c>
    </row>
    <row r="1174" spans="17:19">
      <c r="Q1174" s="14">
        <v>40773</v>
      </c>
      <c r="R1174" s="13">
        <v>31.557309</v>
      </c>
      <c r="S1174" s="13">
        <f t="shared" si="61"/>
        <v>-3.2471949411505122E-2</v>
      </c>
    </row>
    <row r="1175" spans="17:19">
      <c r="Q1175" s="14">
        <v>40772</v>
      </c>
      <c r="R1175" s="13">
        <v>32.616427999999999</v>
      </c>
      <c r="S1175" s="13">
        <f t="shared" si="61"/>
        <v>-6.8553371886842193E-4</v>
      </c>
    </row>
    <row r="1176" spans="17:19">
      <c r="Q1176" s="14">
        <v>40771</v>
      </c>
      <c r="R1176" s="13">
        <v>32.638803000000003</v>
      </c>
      <c r="S1176" s="13">
        <f t="shared" si="61"/>
        <v>-2.5074227905093937E-3</v>
      </c>
    </row>
    <row r="1177" spans="17:19">
      <c r="Q1177" s="14">
        <v>40770</v>
      </c>
      <c r="R1177" s="13">
        <v>32.720847999999997</v>
      </c>
      <c r="S1177" s="13">
        <f t="shared" si="61"/>
        <v>3.1749729984660587E-2</v>
      </c>
    </row>
    <row r="1178" spans="17:19">
      <c r="Q1178" s="14">
        <v>40767</v>
      </c>
      <c r="R1178" s="13">
        <v>31.713939</v>
      </c>
      <c r="S1178" s="13">
        <f t="shared" si="61"/>
        <v>-2.9223716030034722E-2</v>
      </c>
    </row>
    <row r="1179" spans="17:19">
      <c r="Q1179" s="14">
        <v>40766</v>
      </c>
      <c r="R1179" s="13">
        <v>32.668638000000001</v>
      </c>
      <c r="S1179" s="13">
        <f t="shared" si="61"/>
        <v>-5.449614424413031E-3</v>
      </c>
    </row>
    <row r="1180" spans="17:19">
      <c r="Q1180" s="14">
        <v>40765</v>
      </c>
      <c r="R1180" s="13">
        <v>32.847645</v>
      </c>
      <c r="S1180" s="13">
        <f t="shared" si="61"/>
        <v>6.3985802420510659E-3</v>
      </c>
    </row>
    <row r="1181" spans="17:19">
      <c r="Q1181" s="14">
        <v>40764</v>
      </c>
      <c r="R1181" s="13">
        <v>32.638803000000003</v>
      </c>
      <c r="S1181" s="13">
        <f t="shared" si="61"/>
        <v>8.9370180761978377E-2</v>
      </c>
    </row>
    <row r="1182" spans="17:19">
      <c r="Q1182" s="14">
        <v>40763</v>
      </c>
      <c r="R1182" s="13">
        <v>29.961168000000001</v>
      </c>
      <c r="S1182" s="13">
        <f t="shared" si="61"/>
        <v>-5.192354713343203E-2</v>
      </c>
    </row>
    <row r="1183" spans="17:19">
      <c r="Q1183" s="14">
        <v>40760</v>
      </c>
      <c r="R1183" s="13">
        <v>31.602059000000001</v>
      </c>
      <c r="S1183" s="13">
        <f t="shared" si="61"/>
        <v>-1.8531373861578316E-2</v>
      </c>
    </row>
    <row r="1184" spans="17:19">
      <c r="Q1184" s="14">
        <v>40759</v>
      </c>
      <c r="R1184" s="13">
        <v>32.198746</v>
      </c>
      <c r="S1184" s="13">
        <f t="shared" si="61"/>
        <v>-1.9754810428571062E-2</v>
      </c>
    </row>
    <row r="1185" spans="17:19">
      <c r="Q1185" s="14">
        <v>40758</v>
      </c>
      <c r="R1185" s="13">
        <v>32.847645</v>
      </c>
      <c r="S1185" s="13">
        <f t="shared" si="61"/>
        <v>-8.5546588142188327E-3</v>
      </c>
    </row>
    <row r="1186" spans="17:19">
      <c r="Q1186" s="14">
        <v>40757</v>
      </c>
      <c r="R1186" s="13">
        <v>33.131070000000001</v>
      </c>
      <c r="S1186" s="13">
        <f t="shared" si="61"/>
        <v>-2.9180783261553911E-3</v>
      </c>
    </row>
    <row r="1187" spans="17:19">
      <c r="Q1187" s="14">
        <v>40756</v>
      </c>
      <c r="R1187" s="13">
        <v>33.228031999999999</v>
      </c>
      <c r="S1187" s="13">
        <f t="shared" si="61"/>
        <v>2.0242813035410002E-3</v>
      </c>
    </row>
    <row r="1188" spans="17:19">
      <c r="Q1188" s="14">
        <v>40753</v>
      </c>
      <c r="R1188" s="13">
        <v>33.160905</v>
      </c>
      <c r="S1188" s="13">
        <f t="shared" si="61"/>
        <v>-2.9154605735839216E-3</v>
      </c>
    </row>
    <row r="1189" spans="17:19">
      <c r="Q1189" s="14">
        <v>40752</v>
      </c>
      <c r="R1189" s="13">
        <v>33.257866999999997</v>
      </c>
      <c r="S1189" s="13">
        <f t="shared" si="61"/>
        <v>-2.0000000589334353E-2</v>
      </c>
    </row>
    <row r="1190" spans="17:19">
      <c r="Q1190" s="14">
        <v>40751</v>
      </c>
      <c r="R1190" s="13">
        <v>33.936599000000001</v>
      </c>
      <c r="S1190" s="13">
        <f t="shared" si="61"/>
        <v>-2.6113059287449152E-2</v>
      </c>
    </row>
    <row r="1191" spans="17:19">
      <c r="Q1191" s="14">
        <v>40750</v>
      </c>
      <c r="R1191" s="13">
        <v>34.846549000000003</v>
      </c>
      <c r="S1191" s="13">
        <f t="shared" si="61"/>
        <v>-1.3297312428568346E-2</v>
      </c>
    </row>
    <row r="1192" spans="17:19">
      <c r="Q1192" s="14">
        <v>40749</v>
      </c>
      <c r="R1192" s="13">
        <v>35.316158999999999</v>
      </c>
      <c r="S1192" s="13">
        <f t="shared" si="61"/>
        <v>-1.7755089865576092E-2</v>
      </c>
    </row>
    <row r="1193" spans="17:19">
      <c r="Q1193" s="14">
        <v>40746</v>
      </c>
      <c r="R1193" s="13">
        <v>35.954535</v>
      </c>
      <c r="S1193" s="13">
        <f t="shared" si="61"/>
        <v>8.853218867019735E-3</v>
      </c>
    </row>
    <row r="1194" spans="17:19">
      <c r="Q1194" s="14">
        <v>40745</v>
      </c>
      <c r="R1194" s="13">
        <v>35.639015000000001</v>
      </c>
      <c r="S1194" s="13">
        <f t="shared" si="61"/>
        <v>2.1665936564315959E-2</v>
      </c>
    </row>
    <row r="1195" spans="17:19">
      <c r="Q1195" s="14">
        <v>40744</v>
      </c>
      <c r="R1195" s="13">
        <v>34.883237000000001</v>
      </c>
      <c r="S1195" s="13">
        <f t="shared" si="61"/>
        <v>-1.4702901573142204E-3</v>
      </c>
    </row>
    <row r="1196" spans="17:19">
      <c r="Q1196" s="14">
        <v>40743</v>
      </c>
      <c r="R1196" s="13">
        <v>34.934601000000001</v>
      </c>
      <c r="S1196" s="13">
        <f t="shared" si="61"/>
        <v>8.9002567028519611E-3</v>
      </c>
    </row>
    <row r="1197" spans="17:19">
      <c r="Q1197" s="14">
        <v>40742</v>
      </c>
      <c r="R1197" s="13">
        <v>34.626417000000004</v>
      </c>
      <c r="S1197" s="13">
        <f t="shared" si="61"/>
        <v>-1.2698712482597514E-3</v>
      </c>
    </row>
    <row r="1198" spans="17:19">
      <c r="Q1198" s="14">
        <v>40739</v>
      </c>
      <c r="R1198" s="13">
        <v>34.670444000000003</v>
      </c>
      <c r="S1198" s="13">
        <f t="shared" si="61"/>
        <v>-2.7438144373635592E-3</v>
      </c>
    </row>
    <row r="1199" spans="17:19">
      <c r="Q1199" s="14">
        <v>40738</v>
      </c>
      <c r="R1199" s="13">
        <v>34.765835000000003</v>
      </c>
      <c r="S1199" s="13">
        <f t="shared" si="61"/>
        <v>-5.4575653539430313E-3</v>
      </c>
    </row>
    <row r="1200" spans="17:19">
      <c r="Q1200" s="14">
        <v>40737</v>
      </c>
      <c r="R1200" s="13">
        <v>34.956612999999997</v>
      </c>
      <c r="S1200" s="13">
        <f t="shared" si="61"/>
        <v>1.2609778094658144E-3</v>
      </c>
    </row>
    <row r="1201" spans="17:19">
      <c r="Q1201" s="14">
        <v>40736</v>
      </c>
      <c r="R1201" s="13">
        <v>34.912588999999997</v>
      </c>
      <c r="S1201" s="13">
        <f t="shared" si="61"/>
        <v>-1.2593897469414526E-3</v>
      </c>
    </row>
    <row r="1202" spans="17:19">
      <c r="Q1202" s="14">
        <v>40735</v>
      </c>
      <c r="R1202" s="13">
        <v>34.956612999999997</v>
      </c>
      <c r="S1202" s="13">
        <f t="shared" si="61"/>
        <v>-6.4650828879117741E-3</v>
      </c>
    </row>
    <row r="1203" spans="17:19">
      <c r="Q1203" s="14">
        <v>40732</v>
      </c>
      <c r="R1203" s="13">
        <v>35.184080999999999</v>
      </c>
      <c r="S1203" s="13">
        <f t="shared" si="61"/>
        <v>2.086321695170565E-4</v>
      </c>
    </row>
    <row r="1204" spans="17:19">
      <c r="Q1204" s="14">
        <v>40731</v>
      </c>
      <c r="R1204" s="13">
        <v>35.176741999999997</v>
      </c>
      <c r="S1204" s="13">
        <f t="shared" si="61"/>
        <v>6.5084610050291092E-3</v>
      </c>
    </row>
    <row r="1205" spans="17:19">
      <c r="Q1205" s="14">
        <v>40730</v>
      </c>
      <c r="R1205" s="13">
        <v>34.949275999999998</v>
      </c>
      <c r="S1205" s="13">
        <f t="shared" si="61"/>
        <v>3.1592564814183852E-3</v>
      </c>
    </row>
    <row r="1206" spans="17:19">
      <c r="Q1206" s="14">
        <v>40729</v>
      </c>
      <c r="R1206" s="13">
        <v>34.839210000000001</v>
      </c>
      <c r="S1206" s="13">
        <f t="shared" si="61"/>
        <v>4.8677196057828956E-3</v>
      </c>
    </row>
    <row r="1207" spans="17:19">
      <c r="Q1207" s="14">
        <v>40725</v>
      </c>
      <c r="R1207" s="13">
        <v>34.670444000000003</v>
      </c>
      <c r="S1207" s="13">
        <f t="shared" si="61"/>
        <v>-1.0885512020525496E-2</v>
      </c>
    </row>
    <row r="1208" spans="17:19">
      <c r="Q1208" s="14">
        <v>40724</v>
      </c>
      <c r="R1208" s="13">
        <v>35.052002999999999</v>
      </c>
      <c r="S1208" s="13">
        <f t="shared" si="61"/>
        <v>2.5183365999358453E-3</v>
      </c>
    </row>
    <row r="1209" spans="17:19">
      <c r="Q1209" s="14">
        <v>40723</v>
      </c>
      <c r="R1209" s="13">
        <v>34.963951999999999</v>
      </c>
      <c r="S1209" s="13">
        <f t="shared" si="61"/>
        <v>6.1233353396932108E-3</v>
      </c>
    </row>
    <row r="1210" spans="17:19">
      <c r="Q1210" s="14">
        <v>40722</v>
      </c>
      <c r="R1210" s="13">
        <v>34.751159000000001</v>
      </c>
      <c r="S1210" s="13">
        <f t="shared" si="61"/>
        <v>1.6920969792395581E-3</v>
      </c>
    </row>
    <row r="1211" spans="17:19">
      <c r="Q1211" s="14">
        <v>40721</v>
      </c>
      <c r="R1211" s="13">
        <v>34.692456</v>
      </c>
      <c r="S1211" s="13">
        <f t="shared" si="61"/>
        <v>2.3319831749583826E-3</v>
      </c>
    </row>
    <row r="1212" spans="17:19">
      <c r="Q1212" s="14">
        <v>40718</v>
      </c>
      <c r="R1212" s="13">
        <v>34.611742</v>
      </c>
      <c r="S1212" s="13">
        <f t="shared" si="61"/>
        <v>8.5524498242726191E-3</v>
      </c>
    </row>
    <row r="1213" spans="17:19">
      <c r="Q1213" s="14">
        <v>40717</v>
      </c>
      <c r="R1213" s="13">
        <v>34.318237000000003</v>
      </c>
      <c r="S1213" s="13">
        <f t="shared" si="61"/>
        <v>7.9741252203149489E-3</v>
      </c>
    </row>
    <row r="1214" spans="17:19">
      <c r="Q1214" s="14">
        <v>40716</v>
      </c>
      <c r="R1214" s="13">
        <v>34.046743999999997</v>
      </c>
      <c r="S1214" s="13">
        <f t="shared" si="61"/>
        <v>1.3321677481871628E-2</v>
      </c>
    </row>
    <row r="1215" spans="17:19">
      <c r="Q1215" s="14">
        <v>40715</v>
      </c>
      <c r="R1215" s="13">
        <v>33.599147000000002</v>
      </c>
      <c r="S1215" s="13">
        <f t="shared" si="61"/>
        <v>1.103996405420953E-2</v>
      </c>
    </row>
    <row r="1216" spans="17:19">
      <c r="Q1216" s="14">
        <v>40714</v>
      </c>
      <c r="R1216" s="13">
        <v>33.232264000000001</v>
      </c>
      <c r="S1216" s="13">
        <f t="shared" si="61"/>
        <v>5.5506365703443059E-3</v>
      </c>
    </row>
    <row r="1217" spans="17:19">
      <c r="Q1217" s="14">
        <v>40711</v>
      </c>
      <c r="R1217" s="13">
        <v>33.048822000000001</v>
      </c>
      <c r="S1217" s="13">
        <f t="shared" si="61"/>
        <v>2.3403834900528536E-2</v>
      </c>
    </row>
    <row r="1218" spans="17:19">
      <c r="Q1218" s="14">
        <v>40710</v>
      </c>
      <c r="R1218" s="13">
        <v>32.293041000000002</v>
      </c>
      <c r="S1218" s="13">
        <f t="shared" si="61"/>
        <v>-1.6536347924409528E-2</v>
      </c>
    </row>
    <row r="1219" spans="17:19">
      <c r="Q1219" s="14">
        <v>40709</v>
      </c>
      <c r="R1219" s="13">
        <v>32.836029000000003</v>
      </c>
      <c r="S1219" s="13">
        <f t="shared" si="61"/>
        <v>-1.2141271254768391E-2</v>
      </c>
    </row>
    <row r="1220" spans="17:19">
      <c r="Q1220" s="14">
        <v>40708</v>
      </c>
      <c r="R1220" s="13">
        <v>33.239600000000003</v>
      </c>
      <c r="S1220" s="13">
        <f t="shared" si="61"/>
        <v>0</v>
      </c>
    </row>
    <row r="1221" spans="17:19">
      <c r="Q1221" s="14">
        <v>40707</v>
      </c>
      <c r="R1221" s="13">
        <v>33.239600000000003</v>
      </c>
      <c r="S1221" s="13">
        <f t="shared" si="61"/>
        <v>-2.873071898430889E-2</v>
      </c>
    </row>
    <row r="1222" spans="17:19">
      <c r="Q1222" s="14">
        <v>40704</v>
      </c>
      <c r="R1222" s="13">
        <v>34.222847000000002</v>
      </c>
      <c r="S1222" s="13">
        <f t="shared" si="61"/>
        <v>1.96763890273953E-2</v>
      </c>
    </row>
    <row r="1223" spans="17:19">
      <c r="Q1223" s="14">
        <v>40703</v>
      </c>
      <c r="R1223" s="13">
        <v>33.562458999999997</v>
      </c>
      <c r="S1223" s="13">
        <f t="shared" si="61"/>
        <v>1.3135160976503859E-3</v>
      </c>
    </row>
    <row r="1224" spans="17:19">
      <c r="Q1224" s="14">
        <v>40702</v>
      </c>
      <c r="R1224" s="13">
        <v>33.518431999999997</v>
      </c>
      <c r="S1224" s="13">
        <f t="shared" si="61"/>
        <v>2.1238550975075484E-2</v>
      </c>
    </row>
    <row r="1225" spans="17:19">
      <c r="Q1225" s="14">
        <v>40701</v>
      </c>
      <c r="R1225" s="13">
        <v>32.821353999999999</v>
      </c>
      <c r="S1225" s="13">
        <f t="shared" ref="S1225:S1288" si="62">(R1225-R1226)/R1226</f>
        <v>-1.5408314206783871E-2</v>
      </c>
    </row>
    <row r="1226" spans="17:19">
      <c r="Q1226" s="14">
        <v>40700</v>
      </c>
      <c r="R1226" s="13">
        <v>33.334989999999998</v>
      </c>
      <c r="S1226" s="13">
        <f t="shared" si="62"/>
        <v>-1.0239680027183153E-2</v>
      </c>
    </row>
    <row r="1227" spans="17:19">
      <c r="Q1227" s="14">
        <v>40697</v>
      </c>
      <c r="R1227" s="13">
        <v>33.679861000000002</v>
      </c>
      <c r="S1227" s="13">
        <f t="shared" si="62"/>
        <v>-1.0881303421651502E-3</v>
      </c>
    </row>
    <row r="1228" spans="17:19">
      <c r="Q1228" s="14">
        <v>40696</v>
      </c>
      <c r="R1228" s="13">
        <v>33.716549000000001</v>
      </c>
      <c r="S1228" s="13">
        <f t="shared" si="62"/>
        <v>-1.0869476014996149E-3</v>
      </c>
    </row>
    <row r="1229" spans="17:19">
      <c r="Q1229" s="14">
        <v>40695</v>
      </c>
      <c r="R1229" s="13">
        <v>33.753236999999999</v>
      </c>
      <c r="S1229" s="13">
        <f t="shared" si="62"/>
        <v>-3.4661879275439257E-3</v>
      </c>
    </row>
    <row r="1230" spans="17:19">
      <c r="Q1230" s="14">
        <v>40694</v>
      </c>
      <c r="R1230" s="13">
        <v>33.870638999999997</v>
      </c>
      <c r="S1230" s="13">
        <f t="shared" si="62"/>
        <v>2.1663568967253795E-4</v>
      </c>
    </row>
    <row r="1231" spans="17:19">
      <c r="Q1231" s="14">
        <v>40690</v>
      </c>
      <c r="R1231" s="13">
        <v>33.863303000000002</v>
      </c>
      <c r="S1231" s="13">
        <f t="shared" si="62"/>
        <v>6.5431406569850248E-3</v>
      </c>
    </row>
    <row r="1232" spans="17:19">
      <c r="Q1232" s="14">
        <v>40689</v>
      </c>
      <c r="R1232" s="13">
        <v>33.643171000000002</v>
      </c>
      <c r="S1232" s="13">
        <f t="shared" si="62"/>
        <v>8.7312296709381643E-4</v>
      </c>
    </row>
    <row r="1233" spans="17:19">
      <c r="Q1233" s="14">
        <v>40688</v>
      </c>
      <c r="R1233" s="13">
        <v>33.613821999999999</v>
      </c>
      <c r="S1233" s="13">
        <f t="shared" si="62"/>
        <v>-2.1822567151833479E-4</v>
      </c>
    </row>
    <row r="1234" spans="17:19">
      <c r="Q1234" s="14">
        <v>40687</v>
      </c>
      <c r="R1234" s="13">
        <v>33.621158999999999</v>
      </c>
      <c r="S1234" s="13">
        <f t="shared" si="62"/>
        <v>7.0329632280302758E-3</v>
      </c>
    </row>
    <row r="1235" spans="17:19">
      <c r="Q1235" s="14">
        <v>40686</v>
      </c>
      <c r="R1235" s="13">
        <v>33.386353999999997</v>
      </c>
      <c r="S1235" s="13">
        <f t="shared" si="62"/>
        <v>-9.1462906120025333E-3</v>
      </c>
    </row>
    <row r="1236" spans="17:19">
      <c r="Q1236" s="14">
        <v>40683</v>
      </c>
      <c r="R1236" s="13">
        <v>33.694533999999997</v>
      </c>
      <c r="S1236" s="13">
        <f t="shared" si="62"/>
        <v>-2.6064906572581012E-3</v>
      </c>
    </row>
    <row r="1237" spans="17:19">
      <c r="Q1237" s="14">
        <v>40682</v>
      </c>
      <c r="R1237" s="13">
        <v>33.782587999999997</v>
      </c>
      <c r="S1237" s="13">
        <f t="shared" si="62"/>
        <v>5.2402091584531395E-3</v>
      </c>
    </row>
    <row r="1238" spans="17:19">
      <c r="Q1238" s="14">
        <v>40681</v>
      </c>
      <c r="R1238" s="13">
        <v>33.606482999999997</v>
      </c>
      <c r="S1238" s="13">
        <f t="shared" si="62"/>
        <v>1.2826143956312095E-2</v>
      </c>
    </row>
    <row r="1239" spans="17:19">
      <c r="Q1239" s="14">
        <v>40680</v>
      </c>
      <c r="R1239" s="13">
        <v>33.180900000000001</v>
      </c>
      <c r="S1239" s="13">
        <f t="shared" si="62"/>
        <v>-2.0363920503536883E-2</v>
      </c>
    </row>
    <row r="1240" spans="17:19">
      <c r="Q1240" s="14">
        <v>40679</v>
      </c>
      <c r="R1240" s="13">
        <v>33.870638999999997</v>
      </c>
      <c r="S1240" s="13">
        <f t="shared" si="62"/>
        <v>-1.240912082889597E-2</v>
      </c>
    </row>
    <row r="1241" spans="17:19">
      <c r="Q1241" s="14">
        <v>40676</v>
      </c>
      <c r="R1241" s="13">
        <v>34.296225</v>
      </c>
      <c r="S1241" s="13">
        <f t="shared" si="62"/>
        <v>-8.5498936900481814E-4</v>
      </c>
    </row>
    <row r="1242" spans="17:19">
      <c r="Q1242" s="14">
        <v>40675</v>
      </c>
      <c r="R1242" s="13">
        <v>34.325572999999999</v>
      </c>
      <c r="S1242" s="13">
        <f t="shared" si="62"/>
        <v>-2.7713053010368725E-3</v>
      </c>
    </row>
    <row r="1243" spans="17:19">
      <c r="Q1243" s="14">
        <v>40674</v>
      </c>
      <c r="R1243" s="13">
        <v>34.420963999999998</v>
      </c>
      <c r="S1243" s="13">
        <f t="shared" si="62"/>
        <v>-8.245221760184723E-3</v>
      </c>
    </row>
    <row r="1244" spans="17:19">
      <c r="Q1244" s="14">
        <v>40673</v>
      </c>
      <c r="R1244" s="13">
        <v>34.707132000000001</v>
      </c>
      <c r="S1244" s="13">
        <f t="shared" si="62"/>
        <v>1.0581923900368293E-3</v>
      </c>
    </row>
    <row r="1245" spans="17:19">
      <c r="Q1245" s="14">
        <v>40672</v>
      </c>
      <c r="R1245" s="13">
        <v>34.670444000000003</v>
      </c>
      <c r="S1245" s="13">
        <f t="shared" si="62"/>
        <v>-2.9542028249305899E-3</v>
      </c>
    </row>
    <row r="1246" spans="17:19">
      <c r="Q1246" s="14">
        <v>40669</v>
      </c>
      <c r="R1246" s="13">
        <v>34.773170999999998</v>
      </c>
      <c r="S1246" s="13">
        <f t="shared" si="62"/>
        <v>1.239047702563557E-2</v>
      </c>
    </row>
    <row r="1247" spans="17:19">
      <c r="Q1247" s="14">
        <v>40668</v>
      </c>
      <c r="R1247" s="13">
        <v>34.347588000000002</v>
      </c>
      <c r="S1247" s="13">
        <f t="shared" si="62"/>
        <v>-3.8306055516895061E-3</v>
      </c>
    </row>
    <row r="1248" spans="17:19">
      <c r="Q1248" s="14">
        <v>40667</v>
      </c>
      <c r="R1248" s="13">
        <v>34.479666000000002</v>
      </c>
      <c r="S1248" s="13">
        <f t="shared" si="62"/>
        <v>-8.858869593165614E-3</v>
      </c>
    </row>
    <row r="1249" spans="17:19">
      <c r="Q1249" s="14">
        <v>40666</v>
      </c>
      <c r="R1249" s="13">
        <v>34.787846999999999</v>
      </c>
      <c r="S1249" s="13">
        <f t="shared" si="62"/>
        <v>-8.3664672691937201E-3</v>
      </c>
    </row>
    <row r="1250" spans="17:19">
      <c r="Q1250" s="14">
        <v>40665</v>
      </c>
      <c r="R1250" s="13">
        <v>35.081353999999997</v>
      </c>
      <c r="S1250" s="13">
        <f t="shared" si="62"/>
        <v>-1.178173805390097E-2</v>
      </c>
    </row>
    <row r="1251" spans="17:19">
      <c r="Q1251" s="14">
        <v>40662</v>
      </c>
      <c r="R1251" s="13">
        <v>35.499600999999998</v>
      </c>
      <c r="S1251" s="13">
        <f t="shared" si="62"/>
        <v>-5.5498505534724496E-3</v>
      </c>
    </row>
    <row r="1252" spans="17:19">
      <c r="Q1252" s="14">
        <v>40661</v>
      </c>
      <c r="R1252" s="13">
        <v>35.697718000000002</v>
      </c>
      <c r="S1252" s="13">
        <f t="shared" si="62"/>
        <v>-1.7370152579414138E-2</v>
      </c>
    </row>
    <row r="1253" spans="17:19">
      <c r="Q1253" s="14">
        <v>40660</v>
      </c>
      <c r="R1253" s="13">
        <v>36.328754000000004</v>
      </c>
      <c r="S1253" s="13">
        <f t="shared" si="62"/>
        <v>-2.9596272026021889E-2</v>
      </c>
    </row>
    <row r="1254" spans="17:19">
      <c r="Q1254" s="14">
        <v>40659</v>
      </c>
      <c r="R1254" s="13">
        <v>37.436742000000002</v>
      </c>
      <c r="S1254" s="13">
        <f t="shared" si="62"/>
        <v>-4.2316125832348641E-3</v>
      </c>
    </row>
    <row r="1255" spans="17:19">
      <c r="Q1255" s="14">
        <v>40658</v>
      </c>
      <c r="R1255" s="13">
        <v>37.595832999999999</v>
      </c>
      <c r="S1255" s="13">
        <f t="shared" si="62"/>
        <v>7.3629243085689359E-3</v>
      </c>
    </row>
    <row r="1256" spans="17:19">
      <c r="Q1256" s="14">
        <v>40654</v>
      </c>
      <c r="R1256" s="13">
        <v>37.321041000000001</v>
      </c>
      <c r="S1256" s="13">
        <f t="shared" si="62"/>
        <v>3.6951193835417753E-3</v>
      </c>
    </row>
    <row r="1257" spans="17:19">
      <c r="Q1257" s="14">
        <v>40653</v>
      </c>
      <c r="R1257" s="13">
        <v>37.183643000000004</v>
      </c>
      <c r="S1257" s="13">
        <f t="shared" si="62"/>
        <v>1.1681663915251114E-3</v>
      </c>
    </row>
    <row r="1258" spans="17:19">
      <c r="Q1258" s="14">
        <v>40652</v>
      </c>
      <c r="R1258" s="13">
        <v>37.140256999999998</v>
      </c>
      <c r="S1258" s="13">
        <f t="shared" si="62"/>
        <v>-2.9119922896690292E-3</v>
      </c>
    </row>
    <row r="1259" spans="17:19">
      <c r="Q1259" s="14">
        <v>40651</v>
      </c>
      <c r="R1259" s="13">
        <v>37.248725</v>
      </c>
      <c r="S1259" s="13">
        <f t="shared" si="62"/>
        <v>-9.803967437943626E-3</v>
      </c>
    </row>
    <row r="1260" spans="17:19">
      <c r="Q1260" s="14">
        <v>40648</v>
      </c>
      <c r="R1260" s="13">
        <v>37.617525999999998</v>
      </c>
      <c r="S1260" s="13">
        <f t="shared" si="62"/>
        <v>1.2850449580895462E-2</v>
      </c>
    </row>
    <row r="1261" spans="17:19">
      <c r="Q1261" s="14">
        <v>40647</v>
      </c>
      <c r="R1261" s="13">
        <v>37.140256999999998</v>
      </c>
      <c r="S1261" s="13">
        <f t="shared" si="62"/>
        <v>-2.5247712020098237E-3</v>
      </c>
    </row>
    <row r="1262" spans="17:19">
      <c r="Q1262" s="14">
        <v>40646</v>
      </c>
      <c r="R1262" s="13">
        <v>37.234265000000001</v>
      </c>
      <c r="S1262" s="13">
        <f t="shared" si="62"/>
        <v>5.860580622228711E-3</v>
      </c>
    </row>
    <row r="1263" spans="17:19">
      <c r="Q1263" s="14">
        <v>40645</v>
      </c>
      <c r="R1263" s="13">
        <v>37.017322</v>
      </c>
      <c r="S1263" s="13">
        <f t="shared" si="62"/>
        <v>-4.4729614040239004E-3</v>
      </c>
    </row>
    <row r="1264" spans="17:19">
      <c r="Q1264" s="14">
        <v>40644</v>
      </c>
      <c r="R1264" s="13">
        <v>37.183643000000004</v>
      </c>
      <c r="S1264" s="13">
        <f t="shared" si="62"/>
        <v>-9.2486292107503681E-3</v>
      </c>
    </row>
    <row r="1265" spans="17:19">
      <c r="Q1265" s="14">
        <v>40641</v>
      </c>
      <c r="R1265" s="13">
        <v>37.530751000000002</v>
      </c>
      <c r="S1265" s="13">
        <f t="shared" si="62"/>
        <v>-3.2647803208196539E-3</v>
      </c>
    </row>
    <row r="1266" spans="17:19">
      <c r="Q1266" s="14">
        <v>40640</v>
      </c>
      <c r="R1266" s="13">
        <v>37.653682000000003</v>
      </c>
      <c r="S1266" s="13">
        <f t="shared" si="62"/>
        <v>-1.1510177766590243E-3</v>
      </c>
    </row>
    <row r="1267" spans="17:19">
      <c r="Q1267" s="14">
        <v>40639</v>
      </c>
      <c r="R1267" s="13">
        <v>37.697071999999999</v>
      </c>
      <c r="S1267" s="13">
        <f t="shared" si="62"/>
        <v>-1.9145665706383694E-3</v>
      </c>
    </row>
    <row r="1268" spans="17:19">
      <c r="Q1268" s="14">
        <v>40638</v>
      </c>
      <c r="R1268" s="13">
        <v>37.769384000000002</v>
      </c>
      <c r="S1268" s="13">
        <f t="shared" si="62"/>
        <v>-2.8637049273248032E-3</v>
      </c>
    </row>
    <row r="1269" spans="17:19">
      <c r="Q1269" s="14">
        <v>40637</v>
      </c>
      <c r="R1269" s="13">
        <v>37.877854999999997</v>
      </c>
      <c r="S1269" s="13">
        <f t="shared" si="62"/>
        <v>5.3743060188701699E-3</v>
      </c>
    </row>
    <row r="1270" spans="17:19">
      <c r="Q1270" s="14">
        <v>40634</v>
      </c>
      <c r="R1270" s="13">
        <v>37.675376</v>
      </c>
      <c r="S1270" s="13">
        <f t="shared" si="62"/>
        <v>1.5378470131183523E-3</v>
      </c>
    </row>
    <row r="1271" spans="17:19">
      <c r="Q1271" s="14">
        <v>40633</v>
      </c>
      <c r="R1271" s="13">
        <v>37.617525999999998</v>
      </c>
      <c r="S1271" s="13">
        <f t="shared" si="62"/>
        <v>8.5304174359942721E-3</v>
      </c>
    </row>
    <row r="1272" spans="17:19">
      <c r="Q1272" s="14">
        <v>40632</v>
      </c>
      <c r="R1272" s="13">
        <v>37.299346999999997</v>
      </c>
      <c r="S1272" s="13">
        <f t="shared" si="62"/>
        <v>-3.8755090340831134E-4</v>
      </c>
    </row>
    <row r="1273" spans="17:19">
      <c r="Q1273" s="14">
        <v>40631</v>
      </c>
      <c r="R1273" s="13">
        <v>37.313808000000002</v>
      </c>
      <c r="S1273" s="13">
        <f t="shared" si="62"/>
        <v>-4.0533108871834136E-3</v>
      </c>
    </row>
    <row r="1274" spans="17:19">
      <c r="Q1274" s="14">
        <v>40630</v>
      </c>
      <c r="R1274" s="13">
        <v>37.465668000000001</v>
      </c>
      <c r="S1274" s="13">
        <f t="shared" si="62"/>
        <v>-3.8453569080144573E-3</v>
      </c>
    </row>
    <row r="1275" spans="17:19">
      <c r="Q1275" s="14">
        <v>40627</v>
      </c>
      <c r="R1275" s="13">
        <v>37.610292999999999</v>
      </c>
      <c r="S1275" s="13">
        <f t="shared" si="62"/>
        <v>9.622576294965417E-4</v>
      </c>
    </row>
    <row r="1276" spans="17:19">
      <c r="Q1276" s="14">
        <v>40626</v>
      </c>
      <c r="R1276" s="13">
        <v>37.574137</v>
      </c>
      <c r="S1276" s="13">
        <f t="shared" si="62"/>
        <v>1.3655897423598542E-2</v>
      </c>
    </row>
    <row r="1277" spans="17:19">
      <c r="Q1277" s="14">
        <v>40625</v>
      </c>
      <c r="R1277" s="13">
        <v>37.067940999999998</v>
      </c>
      <c r="S1277" s="13">
        <f t="shared" si="62"/>
        <v>-7.7429792176324612E-3</v>
      </c>
    </row>
    <row r="1278" spans="17:19">
      <c r="Q1278" s="14">
        <v>40624</v>
      </c>
      <c r="R1278" s="13">
        <v>37.357196999999999</v>
      </c>
      <c r="S1278" s="13">
        <f t="shared" si="62"/>
        <v>1.9357446821840159E-4</v>
      </c>
    </row>
    <row r="1279" spans="17:19">
      <c r="Q1279" s="14">
        <v>40623</v>
      </c>
      <c r="R1279" s="13">
        <v>37.349966999999999</v>
      </c>
      <c r="S1279" s="13">
        <f t="shared" si="62"/>
        <v>2.0952785142524355E-2</v>
      </c>
    </row>
    <row r="1280" spans="17:19">
      <c r="Q1280" s="14">
        <v>40620</v>
      </c>
      <c r="R1280" s="13">
        <v>36.583441999999998</v>
      </c>
      <c r="S1280" s="13">
        <f t="shared" si="62"/>
        <v>-1.7860557643248252E-2</v>
      </c>
    </row>
    <row r="1281" spans="17:19">
      <c r="Q1281" s="14">
        <v>40619</v>
      </c>
      <c r="R1281" s="13">
        <v>37.248725</v>
      </c>
      <c r="S1281" s="13">
        <f t="shared" si="62"/>
        <v>6.4477818644709146E-3</v>
      </c>
    </row>
    <row r="1282" spans="17:19">
      <c r="Q1282" s="14">
        <v>40618</v>
      </c>
      <c r="R1282" s="13">
        <v>37.010092</v>
      </c>
      <c r="S1282" s="13">
        <f t="shared" si="62"/>
        <v>9.268420745914845E-3</v>
      </c>
    </row>
    <row r="1283" spans="17:19">
      <c r="Q1283" s="14">
        <v>40617</v>
      </c>
      <c r="R1283" s="13">
        <v>36.670217000000001</v>
      </c>
      <c r="S1283" s="13">
        <f t="shared" si="62"/>
        <v>-2.2175134143471571E-2</v>
      </c>
    </row>
    <row r="1284" spans="17:19">
      <c r="Q1284" s="14">
        <v>40616</v>
      </c>
      <c r="R1284" s="13">
        <v>37.501824999999997</v>
      </c>
      <c r="S1284" s="13">
        <f t="shared" si="62"/>
        <v>2.319280672330358E-3</v>
      </c>
    </row>
    <row r="1285" spans="17:19">
      <c r="Q1285" s="14">
        <v>40613</v>
      </c>
      <c r="R1285" s="13">
        <v>37.415049000000003</v>
      </c>
      <c r="S1285" s="13">
        <f t="shared" si="62"/>
        <v>-4.2339761522665713E-3</v>
      </c>
    </row>
    <row r="1286" spans="17:19">
      <c r="Q1286" s="14">
        <v>40612</v>
      </c>
      <c r="R1286" s="13">
        <v>37.574137</v>
      </c>
      <c r="S1286" s="13">
        <f t="shared" si="62"/>
        <v>-1.4228802658083252E-2</v>
      </c>
    </row>
    <row r="1287" spans="17:19">
      <c r="Q1287" s="14">
        <v>40611</v>
      </c>
      <c r="R1287" s="13">
        <v>38.116489000000001</v>
      </c>
      <c r="S1287" s="13">
        <f t="shared" si="62"/>
        <v>-2.1351672749291728E-2</v>
      </c>
    </row>
    <row r="1288" spans="17:19">
      <c r="Q1288" s="14">
        <v>40610</v>
      </c>
      <c r="R1288" s="13">
        <v>38.948096</v>
      </c>
      <c r="S1288" s="13">
        <f t="shared" si="62"/>
        <v>-7.5548262942385673E-3</v>
      </c>
    </row>
    <row r="1289" spans="17:19">
      <c r="Q1289" s="14">
        <v>40609</v>
      </c>
      <c r="R1289" s="13">
        <v>39.244582000000001</v>
      </c>
      <c r="S1289" s="13">
        <f t="shared" ref="S1289:S1352" si="63">(R1289-R1290)/R1290</f>
        <v>-3.3057737058164289E-3</v>
      </c>
    </row>
    <row r="1290" spans="17:19">
      <c r="Q1290" s="14">
        <v>40606</v>
      </c>
      <c r="R1290" s="13">
        <v>39.374746000000002</v>
      </c>
      <c r="S1290" s="13">
        <f t="shared" si="63"/>
        <v>9.1909750705346325E-4</v>
      </c>
    </row>
    <row r="1291" spans="17:19">
      <c r="Q1291" s="14">
        <v>40605</v>
      </c>
      <c r="R1291" s="13">
        <v>39.338590000000003</v>
      </c>
      <c r="S1291" s="13">
        <f t="shared" si="63"/>
        <v>5.5182385465153249E-4</v>
      </c>
    </row>
    <row r="1292" spans="17:19">
      <c r="Q1292" s="14">
        <v>40604</v>
      </c>
      <c r="R1292" s="13">
        <v>39.316893999999998</v>
      </c>
      <c r="S1292" s="13">
        <f t="shared" si="63"/>
        <v>1.1047141498029193E-3</v>
      </c>
    </row>
    <row r="1293" spans="17:19">
      <c r="Q1293" s="14">
        <v>40603</v>
      </c>
      <c r="R1293" s="13">
        <v>39.273508</v>
      </c>
      <c r="S1293" s="13">
        <f t="shared" si="63"/>
        <v>9.2154543876034616E-4</v>
      </c>
    </row>
    <row r="1294" spans="17:19">
      <c r="Q1294" s="14">
        <v>40602</v>
      </c>
      <c r="R1294" s="13">
        <v>39.237349000000002</v>
      </c>
      <c r="S1294" s="13">
        <f t="shared" si="63"/>
        <v>1.5344301828328005E-2</v>
      </c>
    </row>
    <row r="1295" spans="17:19">
      <c r="Q1295" s="14">
        <v>40599</v>
      </c>
      <c r="R1295" s="13">
        <v>38.644378000000003</v>
      </c>
      <c r="S1295" s="13">
        <f t="shared" si="63"/>
        <v>1.4041705717762754E-2</v>
      </c>
    </row>
    <row r="1296" spans="17:19">
      <c r="Q1296" s="14">
        <v>40598</v>
      </c>
      <c r="R1296" s="13">
        <v>38.109259000000002</v>
      </c>
      <c r="S1296" s="13">
        <f t="shared" si="63"/>
        <v>5.1497319777184742E-3</v>
      </c>
    </row>
    <row r="1297" spans="17:19">
      <c r="Q1297" s="14">
        <v>40597</v>
      </c>
      <c r="R1297" s="13">
        <v>37.914012</v>
      </c>
      <c r="S1297" s="13">
        <f t="shared" si="63"/>
        <v>2.1024745003669553E-3</v>
      </c>
    </row>
    <row r="1298" spans="17:19">
      <c r="Q1298" s="14">
        <v>40596</v>
      </c>
      <c r="R1298" s="13">
        <v>37.834465999999999</v>
      </c>
      <c r="S1298" s="13">
        <f t="shared" si="63"/>
        <v>-1.0028356736129217E-2</v>
      </c>
    </row>
    <row r="1299" spans="17:19">
      <c r="Q1299" s="14">
        <v>40592</v>
      </c>
      <c r="R1299" s="13">
        <v>38.217726999999996</v>
      </c>
      <c r="S1299" s="13">
        <f t="shared" si="63"/>
        <v>1.0902820062879563E-2</v>
      </c>
    </row>
    <row r="1300" spans="17:19">
      <c r="Q1300" s="14">
        <v>40591</v>
      </c>
      <c r="R1300" s="13">
        <v>37.805540000000001</v>
      </c>
      <c r="S1300" s="13">
        <f t="shared" si="63"/>
        <v>-6.0836643448537227E-3</v>
      </c>
    </row>
    <row r="1301" spans="17:19">
      <c r="Q1301" s="14">
        <v>40590</v>
      </c>
      <c r="R1301" s="13">
        <v>38.036943999999998</v>
      </c>
      <c r="S1301" s="13">
        <f t="shared" si="63"/>
        <v>-9.4161724135605387E-3</v>
      </c>
    </row>
    <row r="1302" spans="17:19">
      <c r="Q1302" s="14">
        <v>40589</v>
      </c>
      <c r="R1302" s="13">
        <v>38.398510999999999</v>
      </c>
      <c r="S1302" s="13">
        <f t="shared" si="63"/>
        <v>1.2199746913890239E-2</v>
      </c>
    </row>
    <row r="1303" spans="17:19">
      <c r="Q1303" s="14">
        <v>40588</v>
      </c>
      <c r="R1303" s="13">
        <v>37.935704999999999</v>
      </c>
      <c r="S1303" s="13">
        <f t="shared" si="63"/>
        <v>2.2612098213037654E-2</v>
      </c>
    </row>
    <row r="1304" spans="17:19">
      <c r="Q1304" s="14">
        <v>40585</v>
      </c>
      <c r="R1304" s="13">
        <v>37.096867000000003</v>
      </c>
      <c r="S1304" s="13">
        <f t="shared" si="63"/>
        <v>-1.1682740913719352E-3</v>
      </c>
    </row>
    <row r="1305" spans="17:19">
      <c r="Q1305" s="14">
        <v>40584</v>
      </c>
      <c r="R1305" s="13">
        <v>37.140256999999998</v>
      </c>
      <c r="S1305" s="13">
        <f t="shared" si="63"/>
        <v>7.7943849548264528E-4</v>
      </c>
    </row>
    <row r="1306" spans="17:19">
      <c r="Q1306" s="14">
        <v>40583</v>
      </c>
      <c r="R1306" s="13">
        <v>37.111331</v>
      </c>
      <c r="S1306" s="13">
        <f t="shared" si="63"/>
        <v>-4.0752551821384604E-3</v>
      </c>
    </row>
    <row r="1307" spans="17:19">
      <c r="Q1307" s="14">
        <v>40582</v>
      </c>
      <c r="R1307" s="13">
        <v>37.263188</v>
      </c>
      <c r="S1307" s="13">
        <f t="shared" si="63"/>
        <v>-3.8662508391293766E-3</v>
      </c>
    </row>
    <row r="1308" spans="17:19">
      <c r="Q1308" s="14">
        <v>40581</v>
      </c>
      <c r="R1308" s="13">
        <v>37.407815999999997</v>
      </c>
      <c r="S1308" s="13">
        <f t="shared" si="63"/>
        <v>-2.1219151702890765E-3</v>
      </c>
    </row>
    <row r="1309" spans="17:19">
      <c r="Q1309" s="14">
        <v>40578</v>
      </c>
      <c r="R1309" s="13">
        <v>37.487361</v>
      </c>
      <c r="S1309" s="13">
        <f t="shared" si="63"/>
        <v>-1.3485008690265496E-3</v>
      </c>
    </row>
    <row r="1310" spans="17:19">
      <c r="Q1310" s="14">
        <v>40577</v>
      </c>
      <c r="R1310" s="13">
        <v>37.537981000000002</v>
      </c>
      <c r="S1310" s="13">
        <f t="shared" si="63"/>
        <v>1.3503217791191572E-3</v>
      </c>
    </row>
    <row r="1311" spans="17:19">
      <c r="Q1311" s="14">
        <v>40576</v>
      </c>
      <c r="R1311" s="13">
        <v>37.487361</v>
      </c>
      <c r="S1311" s="13">
        <f t="shared" si="63"/>
        <v>7.7221592413026475E-4</v>
      </c>
    </row>
    <row r="1312" spans="17:19">
      <c r="Q1312" s="14">
        <v>40575</v>
      </c>
      <c r="R1312" s="13">
        <v>37.458435000000001</v>
      </c>
      <c r="S1312" s="13">
        <f t="shared" si="63"/>
        <v>9.6616242960505683E-4</v>
      </c>
    </row>
    <row r="1313" spans="17:19">
      <c r="Q1313" s="14">
        <v>40574</v>
      </c>
      <c r="R1313" s="13">
        <v>37.422279000000003</v>
      </c>
      <c r="S1313" s="13">
        <f t="shared" si="63"/>
        <v>3.8663043038936922E-4</v>
      </c>
    </row>
    <row r="1314" spans="17:19">
      <c r="Q1314" s="14">
        <v>40571</v>
      </c>
      <c r="R1314" s="13">
        <v>37.407815999999997</v>
      </c>
      <c r="S1314" s="13">
        <f t="shared" si="63"/>
        <v>-2.5067846698127302E-3</v>
      </c>
    </row>
    <row r="1315" spans="17:19">
      <c r="Q1315" s="14">
        <v>40570</v>
      </c>
      <c r="R1315" s="13">
        <v>37.501824999999997</v>
      </c>
      <c r="S1315" s="13">
        <f t="shared" si="63"/>
        <v>-4.6065099759984044E-3</v>
      </c>
    </row>
    <row r="1316" spans="17:19">
      <c r="Q1316" s="14">
        <v>40569</v>
      </c>
      <c r="R1316" s="13">
        <v>37.675376999999997</v>
      </c>
      <c r="S1316" s="13">
        <f t="shared" si="63"/>
        <v>8.9728456589882651E-3</v>
      </c>
    </row>
    <row r="1317" spans="17:19">
      <c r="Q1317" s="14">
        <v>40568</v>
      </c>
      <c r="R1317" s="13">
        <v>37.340328</v>
      </c>
      <c r="S1317" s="13">
        <f t="shared" si="63"/>
        <v>-1.3346000100721079E-3</v>
      </c>
    </row>
    <row r="1318" spans="17:19">
      <c r="Q1318" s="14">
        <v>40567</v>
      </c>
      <c r="R1318" s="13">
        <v>37.390228999999998</v>
      </c>
      <c r="S1318" s="13">
        <f t="shared" si="63"/>
        <v>1.6472904121964067E-2</v>
      </c>
    </row>
    <row r="1319" spans="17:19">
      <c r="Q1319" s="14">
        <v>40564</v>
      </c>
      <c r="R1319" s="13">
        <v>36.784284999999997</v>
      </c>
      <c r="S1319" s="13">
        <f t="shared" si="63"/>
        <v>5.2600293546552577E-3</v>
      </c>
    </row>
    <row r="1320" spans="17:19">
      <c r="Q1320" s="14">
        <v>40563</v>
      </c>
      <c r="R1320" s="13">
        <v>36.591811</v>
      </c>
      <c r="S1320" s="13">
        <f t="shared" si="63"/>
        <v>-2.6365691346591402E-2</v>
      </c>
    </row>
    <row r="1321" spans="17:19">
      <c r="Q1321" s="14">
        <v>40562</v>
      </c>
      <c r="R1321" s="13">
        <v>37.582704999999997</v>
      </c>
      <c r="S1321" s="13">
        <f t="shared" si="63"/>
        <v>-8.463361796494968E-3</v>
      </c>
    </row>
    <row r="1322" spans="17:19">
      <c r="Q1322" s="14">
        <v>40561</v>
      </c>
      <c r="R1322" s="13">
        <v>37.903495999999997</v>
      </c>
      <c r="S1322" s="13">
        <f t="shared" si="63"/>
        <v>5.48405148293223E-3</v>
      </c>
    </row>
    <row r="1323" spans="17:19">
      <c r="Q1323" s="14">
        <v>40557</v>
      </c>
      <c r="R1323" s="13">
        <v>37.696764999999999</v>
      </c>
      <c r="S1323" s="13">
        <f t="shared" si="63"/>
        <v>-7.5580622626568277E-4</v>
      </c>
    </row>
    <row r="1324" spans="17:19">
      <c r="Q1324" s="14">
        <v>40556</v>
      </c>
      <c r="R1324" s="13">
        <v>37.725278000000003</v>
      </c>
      <c r="S1324" s="13">
        <f t="shared" si="63"/>
        <v>8.1919636802357133E-3</v>
      </c>
    </row>
    <row r="1325" spans="17:19">
      <c r="Q1325" s="14">
        <v>40555</v>
      </c>
      <c r="R1325" s="13">
        <v>37.418745000000001</v>
      </c>
      <c r="S1325" s="13">
        <f t="shared" si="63"/>
        <v>5.3630204976805292E-3</v>
      </c>
    </row>
    <row r="1326" spans="17:19">
      <c r="Q1326" s="14">
        <v>40554</v>
      </c>
      <c r="R1326" s="13">
        <v>37.219138000000001</v>
      </c>
      <c r="S1326" s="13">
        <f t="shared" si="63"/>
        <v>4.8113815747557326E-3</v>
      </c>
    </row>
    <row r="1327" spans="17:19">
      <c r="Q1327" s="14">
        <v>40553</v>
      </c>
      <c r="R1327" s="13">
        <v>37.04092</v>
      </c>
      <c r="S1327" s="13">
        <f t="shared" si="63"/>
        <v>-8.7752520876952927E-3</v>
      </c>
    </row>
    <row r="1328" spans="17:19">
      <c r="Q1328" s="14">
        <v>40550</v>
      </c>
      <c r="R1328" s="13">
        <v>37.368841000000003</v>
      </c>
      <c r="S1328" s="13">
        <f t="shared" si="63"/>
        <v>4.4069756440553078E-3</v>
      </c>
    </row>
    <row r="1329" spans="17:19">
      <c r="Q1329" s="14">
        <v>40549</v>
      </c>
      <c r="R1329" s="13">
        <v>37.204880000000003</v>
      </c>
      <c r="S1329" s="13">
        <f t="shared" si="63"/>
        <v>6.9457149903292652E-3</v>
      </c>
    </row>
    <row r="1330" spans="17:19">
      <c r="Q1330" s="14">
        <v>40548</v>
      </c>
      <c r="R1330" s="13">
        <v>36.948248</v>
      </c>
      <c r="S1330" s="13">
        <f t="shared" si="63"/>
        <v>-3.6524140138900719E-3</v>
      </c>
    </row>
    <row r="1331" spans="17:19">
      <c r="Q1331" s="14">
        <v>40547</v>
      </c>
      <c r="R1331" s="13">
        <v>37.083692999999997</v>
      </c>
      <c r="S1331" s="13">
        <f t="shared" si="63"/>
        <v>-1.2715848062516173E-2</v>
      </c>
    </row>
    <row r="1332" spans="17:19">
      <c r="Q1332" s="14">
        <v>40546</v>
      </c>
      <c r="R1332" s="13">
        <v>37.561317000000003</v>
      </c>
      <c r="S1332" s="13">
        <f t="shared" si="63"/>
        <v>1.3269206827673633E-2</v>
      </c>
    </row>
    <row r="1333" spans="17:19">
      <c r="Q1333" s="14">
        <v>40543</v>
      </c>
      <c r="R1333" s="13">
        <v>37.069434999999999</v>
      </c>
      <c r="S1333" s="13">
        <f t="shared" si="63"/>
        <v>1.5228383994421659E-2</v>
      </c>
    </row>
    <row r="1334" spans="17:19">
      <c r="Q1334" s="14">
        <v>40542</v>
      </c>
      <c r="R1334" s="13">
        <v>36.513395000000003</v>
      </c>
      <c r="S1334" s="13">
        <f t="shared" si="63"/>
        <v>1.085461679797233E-2</v>
      </c>
    </row>
    <row r="1335" spans="17:19">
      <c r="Q1335" s="14">
        <v>40541</v>
      </c>
      <c r="R1335" s="13">
        <v>36.121312000000003</v>
      </c>
      <c r="S1335" s="13">
        <f t="shared" si="63"/>
        <v>4.9583377546741272E-3</v>
      </c>
    </row>
    <row r="1336" spans="17:19">
      <c r="Q1336" s="14">
        <v>40540</v>
      </c>
      <c r="R1336" s="13">
        <v>35.943094000000002</v>
      </c>
      <c r="S1336" s="13">
        <f t="shared" si="63"/>
        <v>2.458849166903674E-2</v>
      </c>
    </row>
    <row r="1337" spans="17:19">
      <c r="Q1337" s="14">
        <v>40539</v>
      </c>
      <c r="R1337" s="13">
        <v>35.080517</v>
      </c>
      <c r="S1337" s="13">
        <f t="shared" si="63"/>
        <v>4.0660168511269209E-4</v>
      </c>
    </row>
    <row r="1338" spans="17:19">
      <c r="Q1338" s="14">
        <v>40535</v>
      </c>
      <c r="R1338" s="13">
        <v>35.066259000000002</v>
      </c>
      <c r="S1338" s="13">
        <f t="shared" si="63"/>
        <v>1.6289418068052544E-3</v>
      </c>
    </row>
    <row r="1339" spans="17:19">
      <c r="Q1339" s="14">
        <v>40534</v>
      </c>
      <c r="R1339" s="13">
        <v>35.009231</v>
      </c>
      <c r="S1339" s="13">
        <f t="shared" si="63"/>
        <v>1.4274014976831198E-3</v>
      </c>
    </row>
    <row r="1340" spans="17:19">
      <c r="Q1340" s="14">
        <v>40533</v>
      </c>
      <c r="R1340" s="13">
        <v>34.959330000000001</v>
      </c>
      <c r="S1340" s="13">
        <f t="shared" si="63"/>
        <v>1.2804692458104916E-2</v>
      </c>
    </row>
    <row r="1341" spans="17:19">
      <c r="Q1341" s="14">
        <v>40532</v>
      </c>
      <c r="R1341" s="13">
        <v>34.517346000000003</v>
      </c>
      <c r="S1341" s="13">
        <f t="shared" si="63"/>
        <v>2.6499889045030124E-2</v>
      </c>
    </row>
    <row r="1342" spans="17:19">
      <c r="Q1342" s="14">
        <v>40529</v>
      </c>
      <c r="R1342" s="13">
        <v>33.626254000000003</v>
      </c>
      <c r="S1342" s="13">
        <f t="shared" si="63"/>
        <v>-1.9538605805858547E-2</v>
      </c>
    </row>
    <row r="1343" spans="17:19">
      <c r="Q1343" s="14">
        <v>40528</v>
      </c>
      <c r="R1343" s="13">
        <v>34.296357</v>
      </c>
      <c r="S1343" s="13">
        <f t="shared" si="63"/>
        <v>2.2916926033537304E-3</v>
      </c>
    </row>
    <row r="1344" spans="17:19">
      <c r="Q1344" s="14">
        <v>40527</v>
      </c>
      <c r="R1344" s="13">
        <v>34.217939999999999</v>
      </c>
      <c r="S1344" s="13">
        <f t="shared" si="63"/>
        <v>-1.2142430038036344E-2</v>
      </c>
    </row>
    <row r="1345" spans="17:19">
      <c r="Q1345" s="14">
        <v>40526</v>
      </c>
      <c r="R1345" s="13">
        <v>34.638536000000002</v>
      </c>
      <c r="S1345" s="13">
        <f t="shared" si="63"/>
        <v>3.3037431183604946E-3</v>
      </c>
    </row>
    <row r="1346" spans="17:19">
      <c r="Q1346" s="14">
        <v>40525</v>
      </c>
      <c r="R1346" s="13">
        <v>34.524476</v>
      </c>
      <c r="S1346" s="13">
        <f t="shared" si="63"/>
        <v>1.1064685869368105E-2</v>
      </c>
    </row>
    <row r="1347" spans="17:19">
      <c r="Q1347" s="14">
        <v>40522</v>
      </c>
      <c r="R1347" s="13">
        <v>34.146653999999998</v>
      </c>
      <c r="S1347" s="13">
        <f t="shared" si="63"/>
        <v>9.2710108844065962E-3</v>
      </c>
    </row>
    <row r="1348" spans="17:19">
      <c r="Q1348" s="14">
        <v>40521</v>
      </c>
      <c r="R1348" s="13">
        <v>33.832988</v>
      </c>
      <c r="S1348" s="13">
        <f t="shared" si="63"/>
        <v>8.285509317129968E-3</v>
      </c>
    </row>
    <row r="1349" spans="17:19">
      <c r="Q1349" s="14">
        <v>40520</v>
      </c>
      <c r="R1349" s="13">
        <v>33.554968000000002</v>
      </c>
      <c r="S1349" s="13">
        <f t="shared" si="63"/>
        <v>-7.1714804816768191E-3</v>
      </c>
    </row>
    <row r="1350" spans="17:19">
      <c r="Q1350" s="14">
        <v>40519</v>
      </c>
      <c r="R1350" s="13">
        <v>33.797345</v>
      </c>
      <c r="S1350" s="13">
        <f t="shared" si="63"/>
        <v>9.3676677901692717E-3</v>
      </c>
    </row>
    <row r="1351" spans="17:19">
      <c r="Q1351" s="14">
        <v>40518</v>
      </c>
      <c r="R1351" s="13">
        <v>33.483680999999997</v>
      </c>
      <c r="S1351" s="13">
        <f t="shared" si="63"/>
        <v>4.0616244944671189E-3</v>
      </c>
    </row>
    <row r="1352" spans="17:19">
      <c r="Q1352" s="14">
        <v>40515</v>
      </c>
      <c r="R1352" s="13">
        <v>33.348233</v>
      </c>
      <c r="S1352" s="13">
        <f t="shared" si="63"/>
        <v>6.8876272587708939E-3</v>
      </c>
    </row>
    <row r="1353" spans="17:19">
      <c r="Q1353" s="14">
        <v>40514</v>
      </c>
      <c r="R1353" s="13">
        <v>33.120114000000001</v>
      </c>
      <c r="S1353" s="13">
        <f t="shared" ref="S1353:S1416" si="64">(R1353-R1354)/R1354</f>
        <v>-6.6282144329585973E-3</v>
      </c>
    </row>
    <row r="1354" spans="17:19">
      <c r="Q1354" s="14">
        <v>40513</v>
      </c>
      <c r="R1354" s="13">
        <v>33.341106000000003</v>
      </c>
      <c r="S1354" s="13">
        <f t="shared" si="64"/>
        <v>6.02278074180225E-3</v>
      </c>
    </row>
    <row r="1355" spans="17:19">
      <c r="Q1355" s="14">
        <v>40512</v>
      </c>
      <c r="R1355" s="13">
        <v>33.141502000000003</v>
      </c>
      <c r="S1355" s="13">
        <f t="shared" si="64"/>
        <v>6.0593355039431501E-3</v>
      </c>
    </row>
    <row r="1356" spans="17:19">
      <c r="Q1356" s="14">
        <v>40511</v>
      </c>
      <c r="R1356" s="13">
        <v>32.941896</v>
      </c>
      <c r="S1356" s="13">
        <f t="shared" si="64"/>
        <v>-1.0068561878588201E-2</v>
      </c>
    </row>
    <row r="1357" spans="17:19">
      <c r="Q1357" s="14">
        <v>40508</v>
      </c>
      <c r="R1357" s="13">
        <v>33.276947</v>
      </c>
      <c r="S1357" s="13">
        <f t="shared" si="64"/>
        <v>-1.0807356320855083E-2</v>
      </c>
    </row>
    <row r="1358" spans="17:19">
      <c r="Q1358" s="14">
        <v>40506</v>
      </c>
      <c r="R1358" s="13">
        <v>33.640512000000001</v>
      </c>
      <c r="S1358" s="13">
        <f t="shared" si="64"/>
        <v>8.4829825206182436E-4</v>
      </c>
    </row>
    <row r="1359" spans="17:19">
      <c r="Q1359" s="14">
        <v>40505</v>
      </c>
      <c r="R1359" s="13">
        <v>33.611998999999997</v>
      </c>
      <c r="S1359" s="13">
        <f t="shared" si="64"/>
        <v>-1.059301570077342E-3</v>
      </c>
    </row>
    <row r="1360" spans="17:19">
      <c r="Q1360" s="14">
        <v>40504</v>
      </c>
      <c r="R1360" s="13">
        <v>33.647641999999998</v>
      </c>
      <c r="S1360" s="13">
        <f t="shared" si="64"/>
        <v>2.1194683362716143E-4</v>
      </c>
    </row>
    <row r="1361" spans="17:19">
      <c r="Q1361" s="14">
        <v>40501</v>
      </c>
      <c r="R1361" s="13">
        <v>33.640512000000001</v>
      </c>
      <c r="S1361" s="13">
        <f t="shared" si="64"/>
        <v>4.683804029790033E-3</v>
      </c>
    </row>
    <row r="1362" spans="17:19">
      <c r="Q1362" s="14">
        <v>40500</v>
      </c>
      <c r="R1362" s="13">
        <v>33.483680999999997</v>
      </c>
      <c r="S1362" s="13">
        <f t="shared" si="64"/>
        <v>-1.5922868825536143E-2</v>
      </c>
    </row>
    <row r="1363" spans="17:19">
      <c r="Q1363" s="14">
        <v>40499</v>
      </c>
      <c r="R1363" s="13">
        <v>34.025463999999999</v>
      </c>
      <c r="S1363" s="13">
        <f t="shared" si="64"/>
        <v>-3.757065615749382E-3</v>
      </c>
    </row>
    <row r="1364" spans="17:19">
      <c r="Q1364" s="14">
        <v>40498</v>
      </c>
      <c r="R1364" s="13">
        <v>34.153782</v>
      </c>
      <c r="S1364" s="13">
        <f t="shared" si="64"/>
        <v>-2.2643822282008848E-2</v>
      </c>
    </row>
    <row r="1365" spans="17:19">
      <c r="Q1365" s="14">
        <v>40497</v>
      </c>
      <c r="R1365" s="13">
        <v>34.945072000000003</v>
      </c>
      <c r="S1365" s="13">
        <f t="shared" si="64"/>
        <v>1.0305032274329612E-2</v>
      </c>
    </row>
    <row r="1366" spans="17:19">
      <c r="Q1366" s="14">
        <v>40494</v>
      </c>
      <c r="R1366" s="13">
        <v>34.588634999999996</v>
      </c>
      <c r="S1366" s="13">
        <f t="shared" si="64"/>
        <v>-3.4914324827135714E-3</v>
      </c>
    </row>
    <row r="1367" spans="17:19">
      <c r="Q1367" s="14">
        <v>40493</v>
      </c>
      <c r="R1367" s="13">
        <v>34.709822000000003</v>
      </c>
      <c r="S1367" s="13">
        <f t="shared" si="64"/>
        <v>4.124481988008917E-3</v>
      </c>
    </row>
    <row r="1368" spans="17:19">
      <c r="Q1368" s="14">
        <v>40492</v>
      </c>
      <c r="R1368" s="13">
        <v>34.567250000000001</v>
      </c>
      <c r="S1368" s="13">
        <f t="shared" si="64"/>
        <v>0</v>
      </c>
    </row>
    <row r="1369" spans="17:19">
      <c r="Q1369" s="14">
        <v>40491</v>
      </c>
      <c r="R1369" s="13">
        <v>34.567250000000001</v>
      </c>
      <c r="S1369" s="13">
        <f t="shared" si="64"/>
        <v>1.4647455927936566E-2</v>
      </c>
    </row>
    <row r="1370" spans="17:19">
      <c r="Q1370" s="14">
        <v>40490</v>
      </c>
      <c r="R1370" s="13">
        <v>34.068237000000003</v>
      </c>
      <c r="S1370" s="13">
        <f t="shared" si="64"/>
        <v>2.9380510777713307E-3</v>
      </c>
    </row>
    <row r="1371" spans="17:19">
      <c r="Q1371" s="14">
        <v>40487</v>
      </c>
      <c r="R1371" s="13">
        <v>33.968435999999997</v>
      </c>
      <c r="S1371" s="13">
        <f t="shared" si="64"/>
        <v>3.1579519668692188E-3</v>
      </c>
    </row>
    <row r="1372" spans="17:19">
      <c r="Q1372" s="14">
        <v>40486</v>
      </c>
      <c r="R1372" s="13">
        <v>33.861502999999999</v>
      </c>
      <c r="S1372" s="13">
        <f t="shared" si="64"/>
        <v>-1.18577064717908E-2</v>
      </c>
    </row>
    <row r="1373" spans="17:19">
      <c r="Q1373" s="14">
        <v>40485</v>
      </c>
      <c r="R1373" s="13">
        <v>34.267840999999997</v>
      </c>
      <c r="S1373" s="13">
        <f t="shared" si="64"/>
        <v>-6.2369443323991188E-4</v>
      </c>
    </row>
    <row r="1374" spans="17:19">
      <c r="Q1374" s="14">
        <v>40484</v>
      </c>
      <c r="R1374" s="13">
        <v>34.289226999999997</v>
      </c>
      <c r="S1374" s="13">
        <f t="shared" si="64"/>
        <v>-1.7364694960228192E-2</v>
      </c>
    </row>
    <row r="1375" spans="17:19">
      <c r="Q1375" s="14">
        <v>40483</v>
      </c>
      <c r="R1375" s="13">
        <v>34.895170999999998</v>
      </c>
      <c r="S1375" s="13">
        <f t="shared" si="64"/>
        <v>-5.8895379039970736E-3</v>
      </c>
    </row>
    <row r="1376" spans="17:19">
      <c r="Q1376" s="14">
        <v>40480</v>
      </c>
      <c r="R1376" s="13">
        <v>35.101905000000002</v>
      </c>
      <c r="S1376" s="13">
        <f t="shared" si="64"/>
        <v>1.1296024508567041E-2</v>
      </c>
    </row>
    <row r="1377" spans="17:19">
      <c r="Q1377" s="14">
        <v>40479</v>
      </c>
      <c r="R1377" s="13">
        <v>34.709822000000003</v>
      </c>
      <c r="S1377" s="13">
        <f t="shared" si="64"/>
        <v>5.7839101451054517E-3</v>
      </c>
    </row>
    <row r="1378" spans="17:19">
      <c r="Q1378" s="14">
        <v>40478</v>
      </c>
      <c r="R1378" s="13">
        <v>34.510218000000002</v>
      </c>
      <c r="S1378" s="13">
        <f t="shared" si="64"/>
        <v>-1.6498276055993081E-3</v>
      </c>
    </row>
    <row r="1379" spans="17:19">
      <c r="Q1379" s="14">
        <v>40477</v>
      </c>
      <c r="R1379" s="13">
        <v>34.567247999999999</v>
      </c>
      <c r="S1379" s="13">
        <f t="shared" si="64"/>
        <v>1.2960301395652201E-2</v>
      </c>
    </row>
    <row r="1380" spans="17:19">
      <c r="Q1380" s="14">
        <v>40476</v>
      </c>
      <c r="R1380" s="13">
        <v>34.124977999999999</v>
      </c>
      <c r="S1380" s="13">
        <f t="shared" si="64"/>
        <v>1.3130506404963178E-2</v>
      </c>
    </row>
    <row r="1381" spans="17:19">
      <c r="Q1381" s="14">
        <v>40473</v>
      </c>
      <c r="R1381" s="13">
        <v>33.682707000000001</v>
      </c>
      <c r="S1381" s="13">
        <f t="shared" si="64"/>
        <v>-1.0313537619974786E-2</v>
      </c>
    </row>
    <row r="1382" spans="17:19">
      <c r="Q1382" s="14">
        <v>40472</v>
      </c>
      <c r="R1382" s="13">
        <v>34.033715000000001</v>
      </c>
      <c r="S1382" s="13">
        <f t="shared" si="64"/>
        <v>1.0631616494368277E-2</v>
      </c>
    </row>
    <row r="1383" spans="17:19">
      <c r="Q1383" s="14">
        <v>40471</v>
      </c>
      <c r="R1383" s="13">
        <v>33.675688000000001</v>
      </c>
      <c r="S1383" s="13">
        <f t="shared" si="64"/>
        <v>-6.2498612625759987E-4</v>
      </c>
    </row>
    <row r="1384" spans="17:19">
      <c r="Q1384" s="14">
        <v>40470</v>
      </c>
      <c r="R1384" s="13">
        <v>33.696747999999999</v>
      </c>
      <c r="S1384" s="13">
        <f t="shared" si="64"/>
        <v>-4.5624390420283588E-3</v>
      </c>
    </row>
    <row r="1385" spans="17:19">
      <c r="Q1385" s="14">
        <v>40469</v>
      </c>
      <c r="R1385" s="13">
        <v>33.851191999999998</v>
      </c>
      <c r="S1385" s="13">
        <f t="shared" si="64"/>
        <v>3.7468833422401576E-3</v>
      </c>
    </row>
    <row r="1386" spans="17:19">
      <c r="Q1386" s="14">
        <v>40466</v>
      </c>
      <c r="R1386" s="13">
        <v>33.724829</v>
      </c>
      <c r="S1386" s="13">
        <f t="shared" si="64"/>
        <v>7.973175493547759E-3</v>
      </c>
    </row>
    <row r="1387" spans="17:19">
      <c r="Q1387" s="14">
        <v>40465</v>
      </c>
      <c r="R1387" s="13">
        <v>33.458061999999998</v>
      </c>
      <c r="S1387" s="13">
        <f t="shared" si="64"/>
        <v>-2.5158514881368676E-2</v>
      </c>
    </row>
    <row r="1388" spans="17:19">
      <c r="Q1388" s="14">
        <v>40464</v>
      </c>
      <c r="R1388" s="13">
        <v>34.321541000000003</v>
      </c>
      <c r="S1388" s="13">
        <f t="shared" si="64"/>
        <v>1.6635461526000359E-2</v>
      </c>
    </row>
    <row r="1389" spans="17:19">
      <c r="Q1389" s="14">
        <v>40463</v>
      </c>
      <c r="R1389" s="13">
        <v>33.759929</v>
      </c>
      <c r="S1389" s="13">
        <f t="shared" si="64"/>
        <v>1.008190117919535E-2</v>
      </c>
    </row>
    <row r="1390" spans="17:19">
      <c r="Q1390" s="14">
        <v>40462</v>
      </c>
      <c r="R1390" s="13">
        <v>33.422961999999998</v>
      </c>
      <c r="S1390" s="13">
        <f t="shared" si="64"/>
        <v>2.1013923295287205E-4</v>
      </c>
    </row>
    <row r="1391" spans="17:19">
      <c r="Q1391" s="14">
        <v>40459</v>
      </c>
      <c r="R1391" s="13">
        <v>33.415939999999999</v>
      </c>
      <c r="S1391" s="13">
        <f t="shared" si="64"/>
        <v>-2.0965089321721823E-3</v>
      </c>
    </row>
    <row r="1392" spans="17:19">
      <c r="Q1392" s="14">
        <v>40458</v>
      </c>
      <c r="R1392" s="13">
        <v>33.486144000000003</v>
      </c>
      <c r="S1392" s="13">
        <f t="shared" si="64"/>
        <v>1.4893650295447284E-2</v>
      </c>
    </row>
    <row r="1393" spans="17:19">
      <c r="Q1393" s="14">
        <v>40457</v>
      </c>
      <c r="R1393" s="13">
        <v>32.994731999999999</v>
      </c>
      <c r="S1393" s="13">
        <f t="shared" si="64"/>
        <v>2.7736589111621596E-3</v>
      </c>
    </row>
    <row r="1394" spans="17:19">
      <c r="Q1394" s="14">
        <v>40456</v>
      </c>
      <c r="R1394" s="13">
        <v>32.903469000000001</v>
      </c>
      <c r="S1394" s="13">
        <f t="shared" si="64"/>
        <v>-2.7659870066529977E-3</v>
      </c>
    </row>
    <row r="1395" spans="17:19">
      <c r="Q1395" s="14">
        <v>40455</v>
      </c>
      <c r="R1395" s="13">
        <v>32.994731999999999</v>
      </c>
      <c r="S1395" s="13">
        <f t="shared" si="64"/>
        <v>2.1321487576497614E-3</v>
      </c>
    </row>
    <row r="1396" spans="17:19">
      <c r="Q1396" s="14">
        <v>40452</v>
      </c>
      <c r="R1396" s="13">
        <v>32.924531999999999</v>
      </c>
      <c r="S1396" s="13">
        <f t="shared" si="64"/>
        <v>8.8191194546140637E-3</v>
      </c>
    </row>
    <row r="1397" spans="17:19">
      <c r="Q1397" s="14">
        <v>40451</v>
      </c>
      <c r="R1397" s="13">
        <v>32.636704999999999</v>
      </c>
      <c r="S1397" s="13">
        <f t="shared" si="64"/>
        <v>8.2411647423863525E-3</v>
      </c>
    </row>
    <row r="1398" spans="17:19">
      <c r="Q1398" s="14">
        <v>40450</v>
      </c>
      <c r="R1398" s="13">
        <v>32.369939000000002</v>
      </c>
      <c r="S1398" s="13">
        <f t="shared" si="64"/>
        <v>2.6092358294377217E-3</v>
      </c>
    </row>
    <row r="1399" spans="17:19">
      <c r="Q1399" s="14">
        <v>40449</v>
      </c>
      <c r="R1399" s="13">
        <v>32.285697999999996</v>
      </c>
      <c r="S1399" s="13">
        <f t="shared" si="64"/>
        <v>5.0262991501243432E-3</v>
      </c>
    </row>
    <row r="1400" spans="17:19">
      <c r="Q1400" s="14">
        <v>40448</v>
      </c>
      <c r="R1400" s="13">
        <v>32.124231999999999</v>
      </c>
      <c r="S1400" s="13">
        <f t="shared" si="64"/>
        <v>5.714252797181258E-3</v>
      </c>
    </row>
    <row r="1401" spans="17:19">
      <c r="Q1401" s="14">
        <v>40445</v>
      </c>
      <c r="R1401" s="13">
        <v>31.941708999999999</v>
      </c>
      <c r="S1401" s="13">
        <f t="shared" si="64"/>
        <v>2.2026256178402617E-3</v>
      </c>
    </row>
    <row r="1402" spans="17:19">
      <c r="Q1402" s="14">
        <v>40444</v>
      </c>
      <c r="R1402" s="13">
        <v>31.871507999999999</v>
      </c>
      <c r="S1402" s="13">
        <f t="shared" si="64"/>
        <v>3.0932964183930343E-3</v>
      </c>
    </row>
    <row r="1403" spans="17:19">
      <c r="Q1403" s="14">
        <v>40443</v>
      </c>
      <c r="R1403" s="13">
        <v>31.773223999999999</v>
      </c>
      <c r="S1403" s="13">
        <f t="shared" si="64"/>
        <v>5.7777445331143422E-3</v>
      </c>
    </row>
    <row r="1404" spans="17:19">
      <c r="Q1404" s="14">
        <v>40442</v>
      </c>
      <c r="R1404" s="13">
        <v>31.590700999999999</v>
      </c>
      <c r="S1404" s="13">
        <f t="shared" si="64"/>
        <v>6.2611370313782012E-3</v>
      </c>
    </row>
    <row r="1405" spans="17:19">
      <c r="Q1405" s="14">
        <v>40441</v>
      </c>
      <c r="R1405" s="13">
        <v>31.394138000000002</v>
      </c>
      <c r="S1405" s="13">
        <f t="shared" si="64"/>
        <v>1.3829079386272244E-2</v>
      </c>
    </row>
    <row r="1406" spans="17:19">
      <c r="Q1406" s="14">
        <v>40438</v>
      </c>
      <c r="R1406" s="13">
        <v>30.965907999999999</v>
      </c>
      <c r="S1406" s="13">
        <f t="shared" si="64"/>
        <v>-5.4114437443611683E-3</v>
      </c>
    </row>
    <row r="1407" spans="17:19">
      <c r="Q1407" s="14">
        <v>40437</v>
      </c>
      <c r="R1407" s="13">
        <v>31.13439</v>
      </c>
      <c r="S1407" s="13">
        <f t="shared" si="64"/>
        <v>2.7130626651742855E-3</v>
      </c>
    </row>
    <row r="1408" spans="17:19">
      <c r="Q1408" s="14">
        <v>40436</v>
      </c>
      <c r="R1408" s="13">
        <v>31.050149000000001</v>
      </c>
      <c r="S1408" s="13">
        <f t="shared" si="64"/>
        <v>-2.9305992933139281E-3</v>
      </c>
    </row>
    <row r="1409" spans="17:19">
      <c r="Q1409" s="14">
        <v>40435</v>
      </c>
      <c r="R1409" s="13">
        <v>31.141411999999999</v>
      </c>
      <c r="S1409" s="13">
        <f t="shared" si="64"/>
        <v>1.2785429768076126E-2</v>
      </c>
    </row>
    <row r="1410" spans="17:19">
      <c r="Q1410" s="14">
        <v>40434</v>
      </c>
      <c r="R1410" s="13">
        <v>30.748282</v>
      </c>
      <c r="S1410" s="13">
        <f t="shared" si="64"/>
        <v>2.5177480008841888E-3</v>
      </c>
    </row>
    <row r="1411" spans="17:19">
      <c r="Q1411" s="14">
        <v>40431</v>
      </c>
      <c r="R1411" s="13">
        <v>30.671060000000001</v>
      </c>
      <c r="S1411" s="13">
        <f t="shared" si="64"/>
        <v>5.0609146793396146E-3</v>
      </c>
    </row>
    <row r="1412" spans="17:19">
      <c r="Q1412" s="14">
        <v>40430</v>
      </c>
      <c r="R1412" s="13">
        <v>30.516618000000001</v>
      </c>
      <c r="S1412" s="13">
        <f t="shared" si="64"/>
        <v>1.3822049755967305E-3</v>
      </c>
    </row>
    <row r="1413" spans="17:19">
      <c r="Q1413" s="14">
        <v>40429</v>
      </c>
      <c r="R1413" s="13">
        <v>30.474495999999998</v>
      </c>
      <c r="S1413" s="13">
        <f t="shared" si="64"/>
        <v>1.3841181105358098E-3</v>
      </c>
    </row>
    <row r="1414" spans="17:19">
      <c r="Q1414" s="14">
        <v>40428</v>
      </c>
      <c r="R1414" s="13">
        <v>30.432373999999999</v>
      </c>
      <c r="S1414" s="13">
        <f t="shared" si="64"/>
        <v>-2.306878888135361E-4</v>
      </c>
    </row>
    <row r="1415" spans="17:19">
      <c r="Q1415" s="14">
        <v>40424</v>
      </c>
      <c r="R1415" s="13">
        <v>30.439395999999999</v>
      </c>
      <c r="S1415" s="13">
        <f t="shared" si="64"/>
        <v>-9.1407279529193471E-3</v>
      </c>
    </row>
    <row r="1416" spans="17:19">
      <c r="Q1416" s="14">
        <v>40423</v>
      </c>
      <c r="R1416" s="13">
        <v>30.720200999999999</v>
      </c>
      <c r="S1416" s="13">
        <f t="shared" si="64"/>
        <v>-9.1325427547465075E-4</v>
      </c>
    </row>
    <row r="1417" spans="17:19">
      <c r="Q1417" s="14">
        <v>40422</v>
      </c>
      <c r="R1417" s="13">
        <v>30.748282</v>
      </c>
      <c r="S1417" s="13">
        <f t="shared" ref="S1417:S1480" si="65">(R1417-R1418)/R1418</f>
        <v>8.0552210391928846E-3</v>
      </c>
    </row>
    <row r="1418" spans="17:19">
      <c r="Q1418" s="14">
        <v>40421</v>
      </c>
      <c r="R1418" s="13">
        <v>30.502576999999999</v>
      </c>
      <c r="S1418" s="13">
        <f t="shared" si="65"/>
        <v>3.2324708324113168E-3</v>
      </c>
    </row>
    <row r="1419" spans="17:19">
      <c r="Q1419" s="14">
        <v>40420</v>
      </c>
      <c r="R1419" s="13">
        <v>30.404295999999999</v>
      </c>
      <c r="S1419" s="13">
        <f t="shared" si="65"/>
        <v>-1.2089375213049093E-2</v>
      </c>
    </row>
    <row r="1420" spans="17:19">
      <c r="Q1420" s="14">
        <v>40417</v>
      </c>
      <c r="R1420" s="13">
        <v>30.776363</v>
      </c>
      <c r="S1420" s="13">
        <f t="shared" si="65"/>
        <v>8.9758317797214715E-3</v>
      </c>
    </row>
    <row r="1421" spans="17:19">
      <c r="Q1421" s="14">
        <v>40416</v>
      </c>
      <c r="R1421" s="13">
        <v>30.502576999999999</v>
      </c>
      <c r="S1421" s="13">
        <f t="shared" si="65"/>
        <v>3.9279559222679863E-3</v>
      </c>
    </row>
    <row r="1422" spans="17:19">
      <c r="Q1422" s="14">
        <v>40415</v>
      </c>
      <c r="R1422" s="13">
        <v>30.383233000000001</v>
      </c>
      <c r="S1422" s="13">
        <f t="shared" si="65"/>
        <v>-9.8375758918823105E-3</v>
      </c>
    </row>
    <row r="1423" spans="17:19">
      <c r="Q1423" s="14">
        <v>40414</v>
      </c>
      <c r="R1423" s="13">
        <v>30.685099999999998</v>
      </c>
      <c r="S1423" s="13">
        <f t="shared" si="65"/>
        <v>2.0632606336657136E-3</v>
      </c>
    </row>
    <row r="1424" spans="17:19">
      <c r="Q1424" s="14">
        <v>40413</v>
      </c>
      <c r="R1424" s="13">
        <v>30.621918999999998</v>
      </c>
      <c r="S1424" s="13">
        <f t="shared" si="65"/>
        <v>2.0350858743708893E-2</v>
      </c>
    </row>
    <row r="1425" spans="17:19">
      <c r="Q1425" s="14">
        <v>40410</v>
      </c>
      <c r="R1425" s="13">
        <v>30.011165999999999</v>
      </c>
      <c r="S1425" s="13">
        <f t="shared" si="65"/>
        <v>3.2856076331523598E-3</v>
      </c>
    </row>
    <row r="1426" spans="17:19">
      <c r="Q1426" s="14">
        <v>40409</v>
      </c>
      <c r="R1426" s="13">
        <v>29.912883999999998</v>
      </c>
      <c r="S1426" s="13">
        <f t="shared" si="65"/>
        <v>-2.3459300653492148E-4</v>
      </c>
    </row>
    <row r="1427" spans="17:19">
      <c r="Q1427" s="14">
        <v>40408</v>
      </c>
      <c r="R1427" s="13">
        <v>29.919903000000001</v>
      </c>
      <c r="S1427" s="13">
        <f t="shared" si="65"/>
        <v>-1.1717575191028994E-3</v>
      </c>
    </row>
    <row r="1428" spans="17:19">
      <c r="Q1428" s="14">
        <v>40407</v>
      </c>
      <c r="R1428" s="13">
        <v>29.955003000000001</v>
      </c>
      <c r="S1428" s="13">
        <f t="shared" si="65"/>
        <v>6.3678164981951892E-3</v>
      </c>
    </row>
    <row r="1429" spans="17:19">
      <c r="Q1429" s="14">
        <v>40406</v>
      </c>
      <c r="R1429" s="13">
        <v>29.765461999999999</v>
      </c>
      <c r="S1429" s="13">
        <f t="shared" si="65"/>
        <v>-6.5604043785425434E-3</v>
      </c>
    </row>
    <row r="1430" spans="17:19">
      <c r="Q1430" s="14">
        <v>40403</v>
      </c>
      <c r="R1430" s="13">
        <v>29.962025000000001</v>
      </c>
      <c r="S1430" s="13">
        <f t="shared" si="65"/>
        <v>5.7220746039712646E-2</v>
      </c>
    </row>
    <row r="1431" spans="17:19">
      <c r="Q1431" s="14">
        <v>40402</v>
      </c>
      <c r="R1431" s="13">
        <v>28.340368000000002</v>
      </c>
      <c r="S1431" s="13">
        <f t="shared" si="65"/>
        <v>-1.5365894697841921E-2</v>
      </c>
    </row>
    <row r="1432" spans="17:19">
      <c r="Q1432" s="14">
        <v>40401</v>
      </c>
      <c r="R1432" s="13">
        <v>28.782639</v>
      </c>
      <c r="S1432" s="13">
        <f t="shared" si="65"/>
        <v>-2.7975330938481469E-2</v>
      </c>
    </row>
    <row r="1433" spans="17:19">
      <c r="Q1433" s="14">
        <v>40400</v>
      </c>
      <c r="R1433" s="13">
        <v>29.611017</v>
      </c>
      <c r="S1433" s="13">
        <f t="shared" si="65"/>
        <v>-1.7470310853952238E-2</v>
      </c>
    </row>
    <row r="1434" spans="17:19">
      <c r="Q1434" s="14">
        <v>40399</v>
      </c>
      <c r="R1434" s="13">
        <v>30.137529000000001</v>
      </c>
      <c r="S1434" s="13">
        <f t="shared" si="65"/>
        <v>-2.07572935112573E-2</v>
      </c>
    </row>
    <row r="1435" spans="17:19">
      <c r="Q1435" s="14">
        <v>40396</v>
      </c>
      <c r="R1435" s="13">
        <v>30.776363</v>
      </c>
      <c r="S1435" s="13">
        <f t="shared" si="65"/>
        <v>5.0435767921664732E-3</v>
      </c>
    </row>
    <row r="1436" spans="17:19">
      <c r="Q1436" s="14">
        <v>40395</v>
      </c>
      <c r="R1436" s="13">
        <v>30.621918999999998</v>
      </c>
      <c r="S1436" s="13">
        <f t="shared" si="65"/>
        <v>5.7643568216487924E-3</v>
      </c>
    </row>
    <row r="1437" spans="17:19">
      <c r="Q1437" s="14">
        <v>40394</v>
      </c>
      <c r="R1437" s="13">
        <v>30.446414999999998</v>
      </c>
      <c r="S1437" s="13">
        <f t="shared" si="65"/>
        <v>4.6328762963887471E-3</v>
      </c>
    </row>
    <row r="1438" spans="17:19">
      <c r="Q1438" s="14">
        <v>40393</v>
      </c>
      <c r="R1438" s="13">
        <v>30.306011000000002</v>
      </c>
      <c r="S1438" s="13">
        <f t="shared" si="65"/>
        <v>1.2904720981214415E-2</v>
      </c>
    </row>
    <row r="1439" spans="17:19">
      <c r="Q1439" s="14">
        <v>40392</v>
      </c>
      <c r="R1439" s="13">
        <v>29.919903000000001</v>
      </c>
      <c r="S1439" s="13">
        <f t="shared" si="65"/>
        <v>6.8508480575371631E-3</v>
      </c>
    </row>
    <row r="1440" spans="17:19">
      <c r="Q1440" s="14">
        <v>40389</v>
      </c>
      <c r="R1440" s="13">
        <v>29.716321000000001</v>
      </c>
      <c r="S1440" s="13">
        <f t="shared" si="65"/>
        <v>2.6181858415437791E-2</v>
      </c>
    </row>
    <row r="1441" spans="17:19">
      <c r="Q1441" s="14">
        <v>40388</v>
      </c>
      <c r="R1441" s="13">
        <v>28.958143</v>
      </c>
      <c r="S1441" s="13">
        <f t="shared" si="65"/>
        <v>-7.6978254338765312E-3</v>
      </c>
    </row>
    <row r="1442" spans="17:19">
      <c r="Q1442" s="14">
        <v>40387</v>
      </c>
      <c r="R1442" s="13">
        <v>29.182787000000001</v>
      </c>
      <c r="S1442" s="13">
        <f t="shared" si="65"/>
        <v>1.3655180841148581E-2</v>
      </c>
    </row>
    <row r="1443" spans="17:19">
      <c r="Q1443" s="14">
        <v>40386</v>
      </c>
      <c r="R1443" s="13">
        <v>28.789659</v>
      </c>
      <c r="S1443" s="13">
        <f t="shared" si="65"/>
        <v>-2.7266328207201585E-2</v>
      </c>
    </row>
    <row r="1444" spans="17:19">
      <c r="Q1444" s="14">
        <v>40385</v>
      </c>
      <c r="R1444" s="13">
        <v>29.596651000000001</v>
      </c>
      <c r="S1444" s="13">
        <f t="shared" si="65"/>
        <v>1.1074465383417964E-2</v>
      </c>
    </row>
    <row r="1445" spans="17:19">
      <c r="Q1445" s="14">
        <v>40382</v>
      </c>
      <c r="R1445" s="13">
        <v>29.272473999999999</v>
      </c>
      <c r="S1445" s="13">
        <f t="shared" si="65"/>
        <v>1.2163083553726167E-2</v>
      </c>
    </row>
    <row r="1446" spans="17:19">
      <c r="Q1446" s="14">
        <v>40381</v>
      </c>
      <c r="R1446" s="13">
        <v>28.920708999999999</v>
      </c>
      <c r="S1446" s="13">
        <f t="shared" si="65"/>
        <v>1.476285868110447E-2</v>
      </c>
    </row>
    <row r="1447" spans="17:19">
      <c r="Q1447" s="14">
        <v>40380</v>
      </c>
      <c r="R1447" s="13">
        <v>28.499967999999999</v>
      </c>
      <c r="S1447" s="13">
        <f t="shared" si="65"/>
        <v>7.2652827527887559E-4</v>
      </c>
    </row>
    <row r="1448" spans="17:19">
      <c r="Q1448" s="14">
        <v>40379</v>
      </c>
      <c r="R1448" s="13">
        <v>28.479277</v>
      </c>
      <c r="S1448" s="13">
        <f t="shared" si="65"/>
        <v>1.077119754228721E-2</v>
      </c>
    </row>
    <row r="1449" spans="17:19">
      <c r="Q1449" s="14">
        <v>40378</v>
      </c>
      <c r="R1449" s="13">
        <v>28.175789999999999</v>
      </c>
      <c r="S1449" s="13">
        <f t="shared" si="65"/>
        <v>-5.1145389137964006E-3</v>
      </c>
    </row>
    <row r="1450" spans="17:19">
      <c r="Q1450" s="14">
        <v>40375</v>
      </c>
      <c r="R1450" s="13">
        <v>28.320637000000001</v>
      </c>
      <c r="S1450" s="13">
        <f t="shared" si="65"/>
        <v>-5.8111000027978293E-3</v>
      </c>
    </row>
    <row r="1451" spans="17:19">
      <c r="Q1451" s="14">
        <v>40374</v>
      </c>
      <c r="R1451" s="13">
        <v>28.486173000000001</v>
      </c>
      <c r="S1451" s="13">
        <f t="shared" si="65"/>
        <v>1.4548534195541513E-3</v>
      </c>
    </row>
    <row r="1452" spans="17:19">
      <c r="Q1452" s="14">
        <v>40373</v>
      </c>
      <c r="R1452" s="13">
        <v>28.444790000000001</v>
      </c>
      <c r="S1452" s="13">
        <f t="shared" si="65"/>
        <v>-2.5980138477232514E-2</v>
      </c>
    </row>
    <row r="1453" spans="17:19">
      <c r="Q1453" s="14">
        <v>40372</v>
      </c>
      <c r="R1453" s="13">
        <v>29.203500999999999</v>
      </c>
      <c r="S1453" s="13">
        <f t="shared" si="65"/>
        <v>1.8768027328734355E-2</v>
      </c>
    </row>
    <row r="1454" spans="17:19">
      <c r="Q1454" s="14">
        <v>40371</v>
      </c>
      <c r="R1454" s="13">
        <v>28.665506000000001</v>
      </c>
      <c r="S1454" s="13">
        <f t="shared" si="65"/>
        <v>5.8083573988574836E-3</v>
      </c>
    </row>
    <row r="1455" spans="17:19">
      <c r="Q1455" s="14">
        <v>40368</v>
      </c>
      <c r="R1455" s="13">
        <v>28.499967999999999</v>
      </c>
      <c r="S1455" s="13">
        <f t="shared" si="65"/>
        <v>5.8422205181314192E-3</v>
      </c>
    </row>
    <row r="1456" spans="17:19">
      <c r="Q1456" s="14">
        <v>40367</v>
      </c>
      <c r="R1456" s="13">
        <v>28.334432</v>
      </c>
      <c r="S1456" s="13">
        <f t="shared" si="65"/>
        <v>-9.7270927811211958E-4</v>
      </c>
    </row>
    <row r="1457" spans="17:19">
      <c r="Q1457" s="14">
        <v>40366</v>
      </c>
      <c r="R1457" s="13">
        <v>28.362020000000001</v>
      </c>
      <c r="S1457" s="13">
        <f t="shared" si="65"/>
        <v>-1.4570436185379263E-3</v>
      </c>
    </row>
    <row r="1458" spans="17:19">
      <c r="Q1458" s="14">
        <v>40365</v>
      </c>
      <c r="R1458" s="13">
        <v>28.403404999999999</v>
      </c>
      <c r="S1458" s="13">
        <f t="shared" si="65"/>
        <v>3.1669078805489619E-3</v>
      </c>
    </row>
    <row r="1459" spans="17:19">
      <c r="Q1459" s="14">
        <v>40361</v>
      </c>
      <c r="R1459" s="13">
        <v>28.313738000000001</v>
      </c>
      <c r="S1459" s="13">
        <f t="shared" si="65"/>
        <v>7.6091672997942728E-3</v>
      </c>
    </row>
    <row r="1460" spans="17:19">
      <c r="Q1460" s="14">
        <v>40360</v>
      </c>
      <c r="R1460" s="13">
        <v>28.099920999999998</v>
      </c>
      <c r="S1460" s="13">
        <f t="shared" si="65"/>
        <v>-5.3710468431910742E-3</v>
      </c>
    </row>
    <row r="1461" spans="17:19">
      <c r="Q1461" s="14">
        <v>40359</v>
      </c>
      <c r="R1461" s="13">
        <v>28.251662</v>
      </c>
      <c r="S1461" s="13">
        <f t="shared" si="65"/>
        <v>1.4866178457939555E-2</v>
      </c>
    </row>
    <row r="1462" spans="17:19">
      <c r="Q1462" s="14">
        <v>40358</v>
      </c>
      <c r="R1462" s="13">
        <v>27.837820000000001</v>
      </c>
      <c r="S1462" s="13">
        <f t="shared" si="65"/>
        <v>-7.3782460675959781E-3</v>
      </c>
    </row>
    <row r="1463" spans="17:19">
      <c r="Q1463" s="14">
        <v>40357</v>
      </c>
      <c r="R1463" s="13">
        <v>28.044740999999998</v>
      </c>
      <c r="S1463" s="13">
        <f t="shared" si="65"/>
        <v>1.1946235768799466E-2</v>
      </c>
    </row>
    <row r="1464" spans="17:19">
      <c r="Q1464" s="14">
        <v>40354</v>
      </c>
      <c r="R1464" s="13">
        <v>27.713667000000001</v>
      </c>
      <c r="S1464" s="13">
        <f t="shared" si="65"/>
        <v>1.9279599653763049E-2</v>
      </c>
    </row>
    <row r="1465" spans="17:19">
      <c r="Q1465" s="14">
        <v>40353</v>
      </c>
      <c r="R1465" s="13">
        <v>27.189464999999998</v>
      </c>
      <c r="S1465" s="13">
        <f t="shared" si="65"/>
        <v>1.5243434140209142E-3</v>
      </c>
    </row>
    <row r="1466" spans="17:19">
      <c r="Q1466" s="14">
        <v>40352</v>
      </c>
      <c r="R1466" s="13">
        <v>27.148081999999999</v>
      </c>
      <c r="S1466" s="13">
        <f t="shared" si="65"/>
        <v>2.8025416911828648E-3</v>
      </c>
    </row>
    <row r="1467" spans="17:19">
      <c r="Q1467" s="14">
        <v>40351</v>
      </c>
      <c r="R1467" s="13">
        <v>27.072210999999999</v>
      </c>
      <c r="S1467" s="13">
        <f t="shared" si="65"/>
        <v>7.1849916022066768E-3</v>
      </c>
    </row>
    <row r="1468" spans="17:19">
      <c r="Q1468" s="14">
        <v>40350</v>
      </c>
      <c r="R1468" s="13">
        <v>26.879085</v>
      </c>
      <c r="S1468" s="13">
        <f t="shared" si="65"/>
        <v>-1.2813609907061803E-3</v>
      </c>
    </row>
    <row r="1469" spans="17:19">
      <c r="Q1469" s="14">
        <v>40347</v>
      </c>
      <c r="R1469" s="13">
        <v>26.913571000000001</v>
      </c>
      <c r="S1469" s="13">
        <f t="shared" si="65"/>
        <v>-1.5353762204109343E-3</v>
      </c>
    </row>
    <row r="1470" spans="17:19">
      <c r="Q1470" s="14">
        <v>40346</v>
      </c>
      <c r="R1470" s="13">
        <v>26.954957</v>
      </c>
      <c r="S1470" s="13">
        <f t="shared" si="65"/>
        <v>-4.3311571411732523E-3</v>
      </c>
    </row>
    <row r="1471" spans="17:19">
      <c r="Q1471" s="14">
        <v>40345</v>
      </c>
      <c r="R1471" s="13">
        <v>27.072210999999999</v>
      </c>
      <c r="S1471" s="13">
        <f t="shared" si="65"/>
        <v>-7.6370556391483458E-4</v>
      </c>
    </row>
    <row r="1472" spans="17:19">
      <c r="Q1472" s="14">
        <v>40344</v>
      </c>
      <c r="R1472" s="13">
        <v>27.092901999999999</v>
      </c>
      <c r="S1472" s="13">
        <f t="shared" si="65"/>
        <v>1.5511865860341367E-2</v>
      </c>
    </row>
    <row r="1473" spans="17:19">
      <c r="Q1473" s="14">
        <v>40343</v>
      </c>
      <c r="R1473" s="13">
        <v>26.67906</v>
      </c>
      <c r="S1473" s="13">
        <f t="shared" si="65"/>
        <v>-2.3214046582985086E-3</v>
      </c>
    </row>
    <row r="1474" spans="17:19">
      <c r="Q1474" s="14">
        <v>40340</v>
      </c>
      <c r="R1474" s="13">
        <v>26.741136999999998</v>
      </c>
      <c r="S1474" s="13">
        <f t="shared" si="65"/>
        <v>1.0688196861897335E-2</v>
      </c>
    </row>
    <row r="1475" spans="17:19">
      <c r="Q1475" s="14">
        <v>40339</v>
      </c>
      <c r="R1475" s="13">
        <v>26.458345000000001</v>
      </c>
      <c r="S1475" s="13">
        <f t="shared" si="65"/>
        <v>3.9257241248234868E-3</v>
      </c>
    </row>
    <row r="1476" spans="17:19">
      <c r="Q1476" s="14">
        <v>40338</v>
      </c>
      <c r="R1476" s="13">
        <v>26.354883000000001</v>
      </c>
      <c r="S1476" s="13">
        <f t="shared" si="65"/>
        <v>1.3527800781429377E-2</v>
      </c>
    </row>
    <row r="1477" spans="17:19">
      <c r="Q1477" s="14">
        <v>40337</v>
      </c>
      <c r="R1477" s="13">
        <v>26.003118000000001</v>
      </c>
      <c r="S1477" s="13">
        <f t="shared" si="65"/>
        <v>7.9646148488681727E-4</v>
      </c>
    </row>
    <row r="1478" spans="17:19">
      <c r="Q1478" s="14">
        <v>40336</v>
      </c>
      <c r="R1478" s="13">
        <v>25.982424000000002</v>
      </c>
      <c r="S1478" s="13">
        <f t="shared" si="65"/>
        <v>-6.8547766115249729E-3</v>
      </c>
    </row>
    <row r="1479" spans="17:19">
      <c r="Q1479" s="14">
        <v>40333</v>
      </c>
      <c r="R1479" s="13">
        <v>26.161757000000001</v>
      </c>
      <c r="S1479" s="13">
        <f t="shared" si="65"/>
        <v>-1.0177424374650789E-2</v>
      </c>
    </row>
    <row r="1480" spans="17:19">
      <c r="Q1480" s="14">
        <v>40332</v>
      </c>
      <c r="R1480" s="13">
        <v>26.430754</v>
      </c>
      <c r="S1480" s="13">
        <f t="shared" si="65"/>
        <v>1.7255126003639942E-2</v>
      </c>
    </row>
    <row r="1481" spans="17:19">
      <c r="Q1481" s="14">
        <v>40331</v>
      </c>
      <c r="R1481" s="13">
        <v>25.982424000000002</v>
      </c>
      <c r="S1481" s="13">
        <f t="shared" ref="S1481:S1544" si="66">(R1481-R1482)/R1482</f>
        <v>6.1431740600061515E-3</v>
      </c>
    </row>
    <row r="1482" spans="17:19">
      <c r="Q1482" s="14">
        <v>40330</v>
      </c>
      <c r="R1482" s="13">
        <v>25.823784</v>
      </c>
      <c r="S1482" s="13">
        <f t="shared" si="66"/>
        <v>-1.5255206389729291E-2</v>
      </c>
    </row>
    <row r="1483" spans="17:19">
      <c r="Q1483" s="14">
        <v>40326</v>
      </c>
      <c r="R1483" s="13">
        <v>26.223834</v>
      </c>
      <c r="S1483" s="13">
        <f t="shared" si="66"/>
        <v>-6.7919890207097985E-3</v>
      </c>
    </row>
    <row r="1484" spans="17:19">
      <c r="Q1484" s="14">
        <v>40325</v>
      </c>
      <c r="R1484" s="13">
        <v>26.403164</v>
      </c>
      <c r="S1484" s="13">
        <f t="shared" si="66"/>
        <v>4.0217351007607607E-2</v>
      </c>
    </row>
    <row r="1485" spans="17:19">
      <c r="Q1485" s="14">
        <v>40324</v>
      </c>
      <c r="R1485" s="13">
        <v>25.382352999999998</v>
      </c>
      <c r="S1485" s="13">
        <f t="shared" si="66"/>
        <v>2.9082800443137536E-2</v>
      </c>
    </row>
    <row r="1486" spans="17:19">
      <c r="Q1486" s="14">
        <v>40323</v>
      </c>
      <c r="R1486" s="13">
        <v>24.665025</v>
      </c>
      <c r="S1486" s="13">
        <f t="shared" si="66"/>
        <v>8.1758420385233798E-3</v>
      </c>
    </row>
    <row r="1487" spans="17:19">
      <c r="Q1487" s="14">
        <v>40322</v>
      </c>
      <c r="R1487" s="13">
        <v>24.465002999999999</v>
      </c>
      <c r="S1487" s="13">
        <f t="shared" si="66"/>
        <v>2.1601407300133484E-2</v>
      </c>
    </row>
    <row r="1488" spans="17:19">
      <c r="Q1488" s="14">
        <v>40319</v>
      </c>
      <c r="R1488" s="13">
        <v>23.947699</v>
      </c>
      <c r="S1488" s="13">
        <f t="shared" si="66"/>
        <v>-4.8723968004424981E-3</v>
      </c>
    </row>
    <row r="1489" spans="17:19">
      <c r="Q1489" s="14">
        <v>40318</v>
      </c>
      <c r="R1489" s="13">
        <v>24.064952999999999</v>
      </c>
      <c r="S1489" s="13">
        <f t="shared" si="66"/>
        <v>-4.8021881337920964E-2</v>
      </c>
    </row>
    <row r="1490" spans="17:19">
      <c r="Q1490" s="14">
        <v>40317</v>
      </c>
      <c r="R1490" s="13">
        <v>25.278893</v>
      </c>
      <c r="S1490" s="13">
        <f t="shared" si="66"/>
        <v>-3.2470976398568385E-2</v>
      </c>
    </row>
    <row r="1491" spans="17:19">
      <c r="Q1491" s="14">
        <v>40316</v>
      </c>
      <c r="R1491" s="13">
        <v>26.127271</v>
      </c>
      <c r="S1491" s="13">
        <f t="shared" si="66"/>
        <v>4.2417791841792112E-3</v>
      </c>
    </row>
    <row r="1492" spans="17:19">
      <c r="Q1492" s="14">
        <v>40315</v>
      </c>
      <c r="R1492" s="13">
        <v>26.016912999999999</v>
      </c>
      <c r="S1492" s="13">
        <f t="shared" si="66"/>
        <v>-1.7196456349958891E-2</v>
      </c>
    </row>
    <row r="1493" spans="17:19">
      <c r="Q1493" s="14">
        <v>40312</v>
      </c>
      <c r="R1493" s="13">
        <v>26.47214</v>
      </c>
      <c r="S1493" s="13">
        <f t="shared" si="66"/>
        <v>7.8781372430209422E-3</v>
      </c>
    </row>
    <row r="1494" spans="17:19">
      <c r="Q1494" s="14">
        <v>40311</v>
      </c>
      <c r="R1494" s="13">
        <v>26.265218999999998</v>
      </c>
      <c r="S1494" s="13">
        <f t="shared" si="66"/>
        <v>-8.0749540882078322E-3</v>
      </c>
    </row>
    <row r="1495" spans="17:19">
      <c r="Q1495" s="14">
        <v>40310</v>
      </c>
      <c r="R1495" s="13">
        <v>26.479036000000001</v>
      </c>
      <c r="S1495" s="13">
        <f t="shared" si="66"/>
        <v>1.6146144634558768E-2</v>
      </c>
    </row>
    <row r="1496" spans="17:19">
      <c r="Q1496" s="14">
        <v>40309</v>
      </c>
      <c r="R1496" s="13">
        <v>26.058295000000001</v>
      </c>
      <c r="S1496" s="13">
        <f t="shared" si="66"/>
        <v>8.8116911194334492E-3</v>
      </c>
    </row>
    <row r="1497" spans="17:19">
      <c r="Q1497" s="14">
        <v>40308</v>
      </c>
      <c r="R1497" s="13">
        <v>25.830683000000001</v>
      </c>
      <c r="S1497" s="13">
        <f t="shared" si="66"/>
        <v>2.687139680235217E-2</v>
      </c>
    </row>
    <row r="1498" spans="17:19">
      <c r="Q1498" s="14">
        <v>40305</v>
      </c>
      <c r="R1498" s="13">
        <v>25.15474</v>
      </c>
      <c r="S1498" s="13">
        <f t="shared" si="66"/>
        <v>5.5142162112552847E-3</v>
      </c>
    </row>
    <row r="1499" spans="17:19">
      <c r="Q1499" s="14">
        <v>40304</v>
      </c>
      <c r="R1499" s="13">
        <v>25.016791999999999</v>
      </c>
      <c r="S1499" s="13">
        <f t="shared" si="66"/>
        <v>-2.2898661988477381E-2</v>
      </c>
    </row>
    <row r="1500" spans="17:19">
      <c r="Q1500" s="14">
        <v>40303</v>
      </c>
      <c r="R1500" s="13">
        <v>25.603068</v>
      </c>
      <c r="S1500" s="13">
        <f t="shared" si="66"/>
        <v>-6.1579767925324805E-3</v>
      </c>
    </row>
    <row r="1501" spans="17:19">
      <c r="Q1501" s="14">
        <v>40302</v>
      </c>
      <c r="R1501" s="13">
        <v>25.761707999999999</v>
      </c>
      <c r="S1501" s="13">
        <f t="shared" si="66"/>
        <v>-2.6583283333788656E-2</v>
      </c>
    </row>
    <row r="1502" spans="17:19">
      <c r="Q1502" s="14">
        <v>40301</v>
      </c>
      <c r="R1502" s="13">
        <v>26.465240999999999</v>
      </c>
      <c r="S1502" s="13">
        <f t="shared" si="66"/>
        <v>3.3995085680968828E-3</v>
      </c>
    </row>
    <row r="1503" spans="17:19">
      <c r="Q1503" s="14">
        <v>40298</v>
      </c>
      <c r="R1503" s="13">
        <v>26.375577</v>
      </c>
      <c r="S1503" s="13">
        <f t="shared" si="66"/>
        <v>3.9380917752529776E-3</v>
      </c>
    </row>
    <row r="1504" spans="17:19">
      <c r="Q1504" s="14">
        <v>40297</v>
      </c>
      <c r="R1504" s="13">
        <v>26.272114999999999</v>
      </c>
      <c r="S1504" s="13">
        <f t="shared" si="66"/>
        <v>-2.2581497844885733E-2</v>
      </c>
    </row>
    <row r="1505" spans="17:19">
      <c r="Q1505" s="14">
        <v>40296</v>
      </c>
      <c r="R1505" s="13">
        <v>26.879085</v>
      </c>
      <c r="S1505" s="13">
        <f t="shared" si="66"/>
        <v>-1.4166375943432402E-2</v>
      </c>
    </row>
    <row r="1506" spans="17:19">
      <c r="Q1506" s="14">
        <v>40295</v>
      </c>
      <c r="R1506" s="13">
        <v>27.265336000000001</v>
      </c>
      <c r="S1506" s="13">
        <f t="shared" si="66"/>
        <v>6.7515958468510598E-3</v>
      </c>
    </row>
    <row r="1507" spans="17:19">
      <c r="Q1507" s="14">
        <v>40294</v>
      </c>
      <c r="R1507" s="13">
        <v>27.082485999999999</v>
      </c>
      <c r="S1507" s="13">
        <f t="shared" si="66"/>
        <v>1.0103614884188839E-2</v>
      </c>
    </row>
    <row r="1508" spans="17:19">
      <c r="Q1508" s="14">
        <v>40291</v>
      </c>
      <c r="R1508" s="13">
        <v>26.811592000000001</v>
      </c>
      <c r="S1508" s="13">
        <f t="shared" si="66"/>
        <v>1.771247591837924E-3</v>
      </c>
    </row>
    <row r="1509" spans="17:19">
      <c r="Q1509" s="14">
        <v>40290</v>
      </c>
      <c r="R1509" s="13">
        <v>26.764185999999999</v>
      </c>
      <c r="S1509" s="13">
        <f t="shared" si="66"/>
        <v>2.0284157918789669E-3</v>
      </c>
    </row>
    <row r="1510" spans="17:19">
      <c r="Q1510" s="14">
        <v>40289</v>
      </c>
      <c r="R1510" s="13">
        <v>26.710007000000001</v>
      </c>
      <c r="S1510" s="13">
        <f t="shared" si="66"/>
        <v>2.5418990901118219E-3</v>
      </c>
    </row>
    <row r="1511" spans="17:19">
      <c r="Q1511" s="14">
        <v>40288</v>
      </c>
      <c r="R1511" s="13">
        <v>26.642285000000001</v>
      </c>
      <c r="S1511" s="13">
        <f t="shared" si="66"/>
        <v>4.8530920645592423E-3</v>
      </c>
    </row>
    <row r="1512" spans="17:19">
      <c r="Q1512" s="14">
        <v>40287</v>
      </c>
      <c r="R1512" s="13">
        <v>26.513611999999998</v>
      </c>
      <c r="S1512" s="13">
        <f t="shared" si="66"/>
        <v>9.8014329000283788E-3</v>
      </c>
    </row>
    <row r="1513" spans="17:19">
      <c r="Q1513" s="14">
        <v>40284</v>
      </c>
      <c r="R1513" s="13">
        <v>26.256263000000001</v>
      </c>
      <c r="S1513" s="13">
        <f t="shared" si="66"/>
        <v>-2.8292386102504639E-3</v>
      </c>
    </row>
    <row r="1514" spans="17:19">
      <c r="Q1514" s="14">
        <v>40283</v>
      </c>
      <c r="R1514" s="13">
        <v>26.330759</v>
      </c>
      <c r="S1514" s="13">
        <f t="shared" si="66"/>
        <v>1.0298943466784489E-3</v>
      </c>
    </row>
    <row r="1515" spans="17:19">
      <c r="Q1515" s="14">
        <v>40282</v>
      </c>
      <c r="R1515" s="13">
        <v>26.303668999999999</v>
      </c>
      <c r="S1515" s="13">
        <f t="shared" si="66"/>
        <v>-3.8471887508755762E-3</v>
      </c>
    </row>
    <row r="1516" spans="17:19">
      <c r="Q1516" s="14">
        <v>40281</v>
      </c>
      <c r="R1516" s="13">
        <v>26.405255</v>
      </c>
      <c r="S1516" s="13">
        <f t="shared" si="66"/>
        <v>9.058047581528476E-3</v>
      </c>
    </row>
    <row r="1517" spans="17:19">
      <c r="Q1517" s="14">
        <v>40280</v>
      </c>
      <c r="R1517" s="13">
        <v>26.168222</v>
      </c>
      <c r="S1517" s="13">
        <f t="shared" si="66"/>
        <v>6.5121181600124112E-3</v>
      </c>
    </row>
    <row r="1518" spans="17:19">
      <c r="Q1518" s="14">
        <v>40277</v>
      </c>
      <c r="R1518" s="13">
        <v>25.998913999999999</v>
      </c>
      <c r="S1518" s="13">
        <f t="shared" si="66"/>
        <v>-1.5605108982494954E-3</v>
      </c>
    </row>
    <row r="1519" spans="17:19">
      <c r="Q1519" s="14">
        <v>40276</v>
      </c>
      <c r="R1519" s="13">
        <v>26.039549000000001</v>
      </c>
      <c r="S1519" s="13">
        <f t="shared" si="66"/>
        <v>3.6543827752041195E-3</v>
      </c>
    </row>
    <row r="1520" spans="17:19">
      <c r="Q1520" s="14">
        <v>40275</v>
      </c>
      <c r="R1520" s="13">
        <v>25.944737</v>
      </c>
      <c r="S1520" s="13">
        <f t="shared" si="66"/>
        <v>-4.6765522781820326E-3</v>
      </c>
    </row>
    <row r="1521" spans="17:19">
      <c r="Q1521" s="14">
        <v>40274</v>
      </c>
      <c r="R1521" s="13">
        <v>26.066638999999999</v>
      </c>
      <c r="S1521" s="13">
        <f t="shared" si="66"/>
        <v>-3.1079735409787852E-3</v>
      </c>
    </row>
    <row r="1522" spans="17:19">
      <c r="Q1522" s="14">
        <v>40273</v>
      </c>
      <c r="R1522" s="13">
        <v>26.147905999999999</v>
      </c>
      <c r="S1522" s="13">
        <f t="shared" si="66"/>
        <v>1.3918041097718714E-2</v>
      </c>
    </row>
    <row r="1523" spans="17:19">
      <c r="Q1523" s="14">
        <v>40269</v>
      </c>
      <c r="R1523" s="13">
        <v>25.788974</v>
      </c>
      <c r="S1523" s="13">
        <f t="shared" si="66"/>
        <v>1.5781600514114017E-3</v>
      </c>
    </row>
    <row r="1524" spans="17:19">
      <c r="Q1524" s="14">
        <v>40268</v>
      </c>
      <c r="R1524" s="13">
        <v>25.748339000000001</v>
      </c>
      <c r="S1524" s="13">
        <f t="shared" si="66"/>
        <v>5.2633022825053835E-4</v>
      </c>
    </row>
    <row r="1525" spans="17:19">
      <c r="Q1525" s="14">
        <v>40267</v>
      </c>
      <c r="R1525" s="13">
        <v>25.734794000000001</v>
      </c>
      <c r="S1525" s="13">
        <f t="shared" si="66"/>
        <v>1.1445281787138176E-2</v>
      </c>
    </row>
    <row r="1526" spans="17:19">
      <c r="Q1526" s="14">
        <v>40266</v>
      </c>
      <c r="R1526" s="13">
        <v>25.443584999999999</v>
      </c>
      <c r="S1526" s="13">
        <f t="shared" si="66"/>
        <v>2.1338820556147798E-3</v>
      </c>
    </row>
    <row r="1527" spans="17:19">
      <c r="Q1527" s="14">
        <v>40263</v>
      </c>
      <c r="R1527" s="13">
        <v>25.389406999999999</v>
      </c>
      <c r="S1527" s="13">
        <f t="shared" si="66"/>
        <v>9.1520583625463326E-3</v>
      </c>
    </row>
    <row r="1528" spans="17:19">
      <c r="Q1528" s="14">
        <v>40262</v>
      </c>
      <c r="R1528" s="13">
        <v>25.159148999999999</v>
      </c>
      <c r="S1528" s="13">
        <f t="shared" si="66"/>
        <v>-1.1179085022806318E-2</v>
      </c>
    </row>
    <row r="1529" spans="17:19">
      <c r="Q1529" s="14">
        <v>40261</v>
      </c>
      <c r="R1529" s="13">
        <v>25.443584999999999</v>
      </c>
      <c r="S1529" s="13">
        <f t="shared" si="66"/>
        <v>-5.558473189213555E-3</v>
      </c>
    </row>
    <row r="1530" spans="17:19">
      <c r="Q1530" s="14">
        <v>40260</v>
      </c>
      <c r="R1530" s="13">
        <v>25.585802999999999</v>
      </c>
      <c r="S1530" s="13">
        <f t="shared" si="66"/>
        <v>1.3251830330547143E-3</v>
      </c>
    </row>
    <row r="1531" spans="17:19">
      <c r="Q1531" s="14">
        <v>40259</v>
      </c>
      <c r="R1531" s="13">
        <v>25.551942</v>
      </c>
      <c r="S1531" s="13">
        <f t="shared" si="66"/>
        <v>-2.6499767300504075E-4</v>
      </c>
    </row>
    <row r="1532" spans="17:19">
      <c r="Q1532" s="14">
        <v>40256</v>
      </c>
      <c r="R1532" s="13">
        <v>25.558714999999999</v>
      </c>
      <c r="S1532" s="13">
        <f t="shared" si="66"/>
        <v>-5.5335734309723203E-3</v>
      </c>
    </row>
    <row r="1533" spans="17:19">
      <c r="Q1533" s="14">
        <v>40255</v>
      </c>
      <c r="R1533" s="13">
        <v>25.700932999999999</v>
      </c>
      <c r="S1533" s="13">
        <f t="shared" si="66"/>
        <v>1.3192389065647277E-3</v>
      </c>
    </row>
    <row r="1534" spans="17:19">
      <c r="Q1534" s="14">
        <v>40254</v>
      </c>
      <c r="R1534" s="13">
        <v>25.667072000000001</v>
      </c>
      <c r="S1534" s="13">
        <f t="shared" si="66"/>
        <v>-1.3175008082390684E-3</v>
      </c>
    </row>
    <row r="1535" spans="17:19">
      <c r="Q1535" s="14">
        <v>40253</v>
      </c>
      <c r="R1535" s="13">
        <v>25.700932999999999</v>
      </c>
      <c r="S1535" s="13">
        <f t="shared" si="66"/>
        <v>5.2730156915917594E-4</v>
      </c>
    </row>
    <row r="1536" spans="17:19">
      <c r="Q1536" s="14">
        <v>40252</v>
      </c>
      <c r="R1536" s="13">
        <v>25.687387999999999</v>
      </c>
      <c r="S1536" s="13">
        <f t="shared" si="66"/>
        <v>-1.5794062373156986E-3</v>
      </c>
    </row>
    <row r="1537" spans="17:19">
      <c r="Q1537" s="14">
        <v>40249</v>
      </c>
      <c r="R1537" s="13">
        <v>25.728023</v>
      </c>
      <c r="S1537" s="13">
        <f t="shared" si="66"/>
        <v>5.0264952060498263E-3</v>
      </c>
    </row>
    <row r="1538" spans="17:19">
      <c r="Q1538" s="14">
        <v>40248</v>
      </c>
      <c r="R1538" s="13">
        <v>25.599347999999999</v>
      </c>
      <c r="S1538" s="13">
        <f t="shared" si="66"/>
        <v>2.918567363289703E-3</v>
      </c>
    </row>
    <row r="1539" spans="17:19">
      <c r="Q1539" s="14">
        <v>40247</v>
      </c>
      <c r="R1539" s="13">
        <v>25.524851999999999</v>
      </c>
      <c r="S1539" s="13">
        <f t="shared" si="66"/>
        <v>2.9270315175919269E-3</v>
      </c>
    </row>
    <row r="1540" spans="17:19">
      <c r="Q1540" s="14">
        <v>40246</v>
      </c>
      <c r="R1540" s="13">
        <v>25.450358000000001</v>
      </c>
      <c r="S1540" s="13">
        <f t="shared" si="66"/>
        <v>6.1580354346876575E-3</v>
      </c>
    </row>
    <row r="1541" spans="17:19">
      <c r="Q1541" s="14">
        <v>40245</v>
      </c>
      <c r="R1541" s="13">
        <v>25.294592999999999</v>
      </c>
      <c r="S1541" s="13">
        <f t="shared" si="66"/>
        <v>-2.6703000885013495E-3</v>
      </c>
    </row>
    <row r="1542" spans="17:19">
      <c r="Q1542" s="14">
        <v>40242</v>
      </c>
      <c r="R1542" s="13">
        <v>25.362317999999998</v>
      </c>
      <c r="S1542" s="13">
        <f t="shared" si="66"/>
        <v>8.0753526281830534E-3</v>
      </c>
    </row>
    <row r="1543" spans="17:19">
      <c r="Q1543" s="14">
        <v>40241</v>
      </c>
      <c r="R1543" s="13">
        <v>25.159148999999999</v>
      </c>
      <c r="S1543" s="13">
        <f t="shared" si="66"/>
        <v>-2.6845184248177208E-3</v>
      </c>
    </row>
    <row r="1544" spans="17:19">
      <c r="Q1544" s="14">
        <v>40240</v>
      </c>
      <c r="R1544" s="13">
        <v>25.226870999999999</v>
      </c>
      <c r="S1544" s="13">
        <f t="shared" si="66"/>
        <v>-3.4778315642574813E-3</v>
      </c>
    </row>
    <row r="1545" spans="17:19">
      <c r="Q1545" s="14">
        <v>40239</v>
      </c>
      <c r="R1545" s="13">
        <v>25.314912</v>
      </c>
      <c r="S1545" s="13">
        <f t="shared" ref="S1545:S1608" si="67">(R1545-R1546)/R1546</f>
        <v>6.1911076563042865E-3</v>
      </c>
    </row>
    <row r="1546" spans="17:19">
      <c r="Q1546" s="14">
        <v>40238</v>
      </c>
      <c r="R1546" s="13">
        <v>25.159148999999999</v>
      </c>
      <c r="S1546" s="13">
        <f t="shared" si="67"/>
        <v>6.7750731187125567E-3</v>
      </c>
    </row>
    <row r="1547" spans="17:19">
      <c r="Q1547" s="14">
        <v>40235</v>
      </c>
      <c r="R1547" s="13">
        <v>24.989840999999998</v>
      </c>
      <c r="S1547" s="13">
        <f t="shared" si="67"/>
        <v>2.7114365101770963E-4</v>
      </c>
    </row>
    <row r="1548" spans="17:19">
      <c r="Q1548" s="14">
        <v>40234</v>
      </c>
      <c r="R1548" s="13">
        <v>24.983066999999998</v>
      </c>
      <c r="S1548" s="13">
        <f t="shared" si="67"/>
        <v>1.0855114989085626E-3</v>
      </c>
    </row>
    <row r="1549" spans="17:19">
      <c r="Q1549" s="14">
        <v>40233</v>
      </c>
      <c r="R1549" s="13">
        <v>24.955977000000001</v>
      </c>
      <c r="S1549" s="13">
        <f t="shared" si="67"/>
        <v>2.448320399424339E-3</v>
      </c>
    </row>
    <row r="1550" spans="17:19">
      <c r="Q1550" s="14">
        <v>40232</v>
      </c>
      <c r="R1550" s="13">
        <v>24.895026000000001</v>
      </c>
      <c r="S1550" s="13">
        <f t="shared" si="67"/>
        <v>-3.5240268938956506E-3</v>
      </c>
    </row>
    <row r="1551" spans="17:19">
      <c r="Q1551" s="14">
        <v>40231</v>
      </c>
      <c r="R1551" s="13">
        <v>24.983066999999998</v>
      </c>
      <c r="S1551" s="13">
        <f t="shared" si="67"/>
        <v>1.6290310067961957E-3</v>
      </c>
    </row>
    <row r="1552" spans="17:19">
      <c r="Q1552" s="14">
        <v>40228</v>
      </c>
      <c r="R1552" s="13">
        <v>24.942435</v>
      </c>
      <c r="S1552" s="13">
        <f t="shared" si="67"/>
        <v>-1.0212231606298557E-2</v>
      </c>
    </row>
    <row r="1553" spans="17:19">
      <c r="Q1553" s="14">
        <v>40227</v>
      </c>
      <c r="R1553" s="13">
        <v>25.199781000000002</v>
      </c>
      <c r="S1553" s="13">
        <f t="shared" si="67"/>
        <v>3.7766228669711167E-3</v>
      </c>
    </row>
    <row r="1554" spans="17:19">
      <c r="Q1554" s="14">
        <v>40226</v>
      </c>
      <c r="R1554" s="13">
        <v>25.104969000000001</v>
      </c>
      <c r="S1554" s="13">
        <f t="shared" si="67"/>
        <v>-1.3469600613870312E-3</v>
      </c>
    </row>
    <row r="1555" spans="17:19">
      <c r="Q1555" s="14">
        <v>40225</v>
      </c>
      <c r="R1555" s="13">
        <v>25.138829999999999</v>
      </c>
      <c r="S1555" s="13">
        <f t="shared" si="67"/>
        <v>2.0340795074860907E-2</v>
      </c>
    </row>
    <row r="1556" spans="17:19">
      <c r="Q1556" s="14">
        <v>40221</v>
      </c>
      <c r="R1556" s="13">
        <v>24.63768</v>
      </c>
      <c r="S1556" s="13">
        <f t="shared" si="67"/>
        <v>1.3652852755198392E-2</v>
      </c>
    </row>
    <row r="1557" spans="17:19">
      <c r="Q1557" s="14">
        <v>40220</v>
      </c>
      <c r="R1557" s="13">
        <v>24.305835999999999</v>
      </c>
      <c r="S1557" s="13">
        <f t="shared" si="67"/>
        <v>2.8661532437549E-2</v>
      </c>
    </row>
    <row r="1558" spans="17:19">
      <c r="Q1558" s="14">
        <v>40219</v>
      </c>
      <c r="R1558" s="13">
        <v>23.628603999999999</v>
      </c>
      <c r="S1558" s="13">
        <f t="shared" si="67"/>
        <v>-1.1614735866981271E-2</v>
      </c>
    </row>
    <row r="1559" spans="17:19">
      <c r="Q1559" s="14">
        <v>40218</v>
      </c>
      <c r="R1559" s="13">
        <v>23.906269000000002</v>
      </c>
      <c r="S1559" s="13">
        <f t="shared" si="67"/>
        <v>8.5714104906110429E-3</v>
      </c>
    </row>
    <row r="1560" spans="17:19">
      <c r="Q1560" s="14">
        <v>40217</v>
      </c>
      <c r="R1560" s="13">
        <v>23.703099999999999</v>
      </c>
      <c r="S1560" s="13">
        <f t="shared" si="67"/>
        <v>1.7441823031028866E-2</v>
      </c>
    </row>
    <row r="1561" spans="17:19">
      <c r="Q1561" s="14">
        <v>40214</v>
      </c>
      <c r="R1561" s="13">
        <v>23.296762000000001</v>
      </c>
      <c r="S1561" s="13">
        <f t="shared" si="67"/>
        <v>-3.0712905729553337E-2</v>
      </c>
    </row>
    <row r="1562" spans="17:19">
      <c r="Q1562" s="14">
        <v>40213</v>
      </c>
      <c r="R1562" s="13">
        <v>24.034945</v>
      </c>
      <c r="S1562" s="13">
        <f t="shared" si="67"/>
        <v>-1.8257230428483148E-2</v>
      </c>
    </row>
    <row r="1563" spans="17:19">
      <c r="Q1563" s="14">
        <v>40212</v>
      </c>
      <c r="R1563" s="13">
        <v>24.481916999999999</v>
      </c>
      <c r="S1563" s="13">
        <f t="shared" si="67"/>
        <v>-7.6859406552676219E-3</v>
      </c>
    </row>
    <row r="1564" spans="17:19">
      <c r="Q1564" s="14">
        <v>40211</v>
      </c>
      <c r="R1564" s="13">
        <v>24.671541000000001</v>
      </c>
      <c r="S1564" s="13">
        <f t="shared" si="67"/>
        <v>6.6316849664032835E-3</v>
      </c>
    </row>
    <row r="1565" spans="17:19">
      <c r="Q1565" s="14">
        <v>40210</v>
      </c>
      <c r="R1565" s="13">
        <v>24.509004999999998</v>
      </c>
      <c r="S1565" s="13">
        <f t="shared" si="67"/>
        <v>-2.7627106102863969E-4</v>
      </c>
    </row>
    <row r="1566" spans="17:19">
      <c r="Q1566" s="14">
        <v>40207</v>
      </c>
      <c r="R1566" s="13">
        <v>24.515778000000001</v>
      </c>
      <c r="S1566" s="13">
        <f t="shared" si="67"/>
        <v>-1.8438202365955319E-2</v>
      </c>
    </row>
    <row r="1567" spans="17:19">
      <c r="Q1567" s="14">
        <v>40206</v>
      </c>
      <c r="R1567" s="13">
        <v>24.976296000000001</v>
      </c>
      <c r="S1567" s="13">
        <f t="shared" si="67"/>
        <v>4.6309575597121714E-3</v>
      </c>
    </row>
    <row r="1568" spans="17:19">
      <c r="Q1568" s="14">
        <v>40205</v>
      </c>
      <c r="R1568" s="13">
        <v>24.861165</v>
      </c>
      <c r="S1568" s="13">
        <f t="shared" si="67"/>
        <v>-1.1844001089067024E-2</v>
      </c>
    </row>
    <row r="1569" spans="17:19">
      <c r="Q1569" s="14">
        <v>40204</v>
      </c>
      <c r="R1569" s="13">
        <v>25.15915</v>
      </c>
      <c r="S1569" s="13">
        <f t="shared" si="67"/>
        <v>-3.1578695876448583E-3</v>
      </c>
    </row>
    <row r="1570" spans="17:19">
      <c r="Q1570" s="14">
        <v>40203</v>
      </c>
      <c r="R1570" s="13">
        <v>25.238851</v>
      </c>
      <c r="S1570" s="13">
        <f t="shared" si="67"/>
        <v>8.4925813882373372E-3</v>
      </c>
    </row>
    <row r="1571" spans="17:19">
      <c r="Q1571" s="14">
        <v>40200</v>
      </c>
      <c r="R1571" s="13">
        <v>25.026312999999998</v>
      </c>
      <c r="S1571" s="13">
        <f t="shared" si="67"/>
        <v>-3.1745780114676918E-3</v>
      </c>
    </row>
    <row r="1572" spans="17:19">
      <c r="Q1572" s="14">
        <v>40199</v>
      </c>
      <c r="R1572" s="13">
        <v>25.106013999999998</v>
      </c>
      <c r="S1572" s="13">
        <f t="shared" si="67"/>
        <v>-3.1645319578975633E-3</v>
      </c>
    </row>
    <row r="1573" spans="17:19">
      <c r="Q1573" s="14">
        <v>40198</v>
      </c>
      <c r="R1573" s="13">
        <v>25.185714999999998</v>
      </c>
      <c r="S1573" s="13">
        <f t="shared" si="67"/>
        <v>7.9174943445038215E-4</v>
      </c>
    </row>
    <row r="1574" spans="17:19">
      <c r="Q1574" s="14">
        <v>40197</v>
      </c>
      <c r="R1574" s="13">
        <v>25.165790000000001</v>
      </c>
      <c r="S1574" s="13">
        <f t="shared" si="67"/>
        <v>1.3372554230742937E-2</v>
      </c>
    </row>
    <row r="1575" spans="17:19">
      <c r="Q1575" s="14">
        <v>40193</v>
      </c>
      <c r="R1575" s="13">
        <v>24.8337</v>
      </c>
      <c r="S1575" s="13">
        <f t="shared" si="67"/>
        <v>-5.8495615320862714E-3</v>
      </c>
    </row>
    <row r="1576" spans="17:19">
      <c r="Q1576" s="14">
        <v>40192</v>
      </c>
      <c r="R1576" s="13">
        <v>24.979821000000001</v>
      </c>
      <c r="S1576" s="13">
        <f t="shared" si="67"/>
        <v>0</v>
      </c>
    </row>
    <row r="1577" spans="17:19">
      <c r="Q1577" s="14">
        <v>40191</v>
      </c>
      <c r="R1577" s="13">
        <v>24.979821000000001</v>
      </c>
      <c r="S1577" s="13">
        <f t="shared" si="67"/>
        <v>-7.3897541066662341E-3</v>
      </c>
    </row>
    <row r="1578" spans="17:19">
      <c r="Q1578" s="14">
        <v>40190</v>
      </c>
      <c r="R1578" s="13">
        <v>25.165790000000001</v>
      </c>
      <c r="S1578" s="13">
        <f t="shared" si="67"/>
        <v>-2.632349683202433E-3</v>
      </c>
    </row>
    <row r="1579" spans="17:19">
      <c r="Q1579" s="14">
        <v>40189</v>
      </c>
      <c r="R1579" s="13">
        <v>25.232209999999998</v>
      </c>
      <c r="S1579" s="13">
        <f t="shared" si="67"/>
        <v>-2.6253203385306753E-3</v>
      </c>
    </row>
    <row r="1580" spans="17:19">
      <c r="Q1580" s="14">
        <v>40186</v>
      </c>
      <c r="R1580" s="13">
        <v>25.298627</v>
      </c>
      <c r="S1580" s="13">
        <f t="shared" si="67"/>
        <v>2.1047718976825807E-3</v>
      </c>
    </row>
    <row r="1581" spans="17:19">
      <c r="Q1581" s="14">
        <v>40185</v>
      </c>
      <c r="R1581" s="13">
        <v>25.245491000000001</v>
      </c>
      <c r="S1581" s="13">
        <f t="shared" si="67"/>
        <v>7.89833584315453E-4</v>
      </c>
    </row>
    <row r="1582" spans="17:19">
      <c r="Q1582" s="14">
        <v>40184</v>
      </c>
      <c r="R1582" s="13">
        <v>25.225567000000002</v>
      </c>
      <c r="S1582" s="13">
        <f t="shared" si="67"/>
        <v>7.9049761954092012E-4</v>
      </c>
    </row>
    <row r="1583" spans="17:19">
      <c r="Q1583" s="14">
        <v>40183</v>
      </c>
      <c r="R1583" s="13">
        <v>25.205642000000001</v>
      </c>
      <c r="S1583" s="13">
        <f t="shared" si="67"/>
        <v>1.4434669415008355E-2</v>
      </c>
    </row>
    <row r="1584" spans="17:19">
      <c r="Q1584" s="14">
        <v>40182</v>
      </c>
      <c r="R1584" s="13">
        <v>24.846983999999999</v>
      </c>
      <c r="S1584" s="13">
        <f t="shared" si="67"/>
        <v>1.5472281352905595E-2</v>
      </c>
    </row>
    <row r="1585" spans="17:19">
      <c r="Q1585" s="14">
        <v>40178</v>
      </c>
      <c r="R1585" s="13">
        <v>24.468402000000001</v>
      </c>
      <c r="S1585" s="13">
        <f t="shared" si="67"/>
        <v>-4.3242900108119466E-3</v>
      </c>
    </row>
    <row r="1586" spans="17:19">
      <c r="Q1586" s="14">
        <v>40177</v>
      </c>
      <c r="R1586" s="13">
        <v>24.574670000000001</v>
      </c>
      <c r="S1586" s="13">
        <f t="shared" si="67"/>
        <v>0</v>
      </c>
    </row>
    <row r="1587" spans="17:19">
      <c r="Q1587" s="14">
        <v>40176</v>
      </c>
      <c r="R1587" s="13">
        <v>24.574670000000001</v>
      </c>
      <c r="S1587" s="13">
        <f t="shared" si="67"/>
        <v>3.2537701925648495E-3</v>
      </c>
    </row>
    <row r="1588" spans="17:19">
      <c r="Q1588" s="14">
        <v>40175</v>
      </c>
      <c r="R1588" s="13">
        <v>24.494969000000001</v>
      </c>
      <c r="S1588" s="13">
        <f t="shared" si="67"/>
        <v>-5.4202149781947906E-4</v>
      </c>
    </row>
    <row r="1589" spans="17:19">
      <c r="Q1589" s="14">
        <v>40171</v>
      </c>
      <c r="R1589" s="13">
        <v>24.508253</v>
      </c>
      <c r="S1589" s="13">
        <f t="shared" si="67"/>
        <v>8.4722646449477794E-3</v>
      </c>
    </row>
    <row r="1590" spans="17:19">
      <c r="Q1590" s="14">
        <v>40170</v>
      </c>
      <c r="R1590" s="13">
        <v>24.302357000000001</v>
      </c>
      <c r="S1590" s="13">
        <f t="shared" si="67"/>
        <v>1.3683628283942797E-3</v>
      </c>
    </row>
    <row r="1591" spans="17:19">
      <c r="Q1591" s="14">
        <v>40169</v>
      </c>
      <c r="R1591" s="13">
        <v>24.269148000000001</v>
      </c>
      <c r="S1591" s="13">
        <f t="shared" si="67"/>
        <v>4.9505178037147117E-3</v>
      </c>
    </row>
    <row r="1592" spans="17:19">
      <c r="Q1592" s="14">
        <v>40168</v>
      </c>
      <c r="R1592" s="13">
        <v>24.149595000000001</v>
      </c>
      <c r="S1592" s="13">
        <f t="shared" si="67"/>
        <v>9.7195604272101114E-3</v>
      </c>
    </row>
    <row r="1593" spans="17:19">
      <c r="Q1593" s="14">
        <v>40165</v>
      </c>
      <c r="R1593" s="13">
        <v>23.917131000000001</v>
      </c>
      <c r="S1593" s="13">
        <f t="shared" si="67"/>
        <v>-1.3964994196867106E-2</v>
      </c>
    </row>
    <row r="1594" spans="17:19">
      <c r="Q1594" s="14">
        <v>40164</v>
      </c>
      <c r="R1594" s="13">
        <v>24.255863999999999</v>
      </c>
      <c r="S1594" s="13">
        <f t="shared" si="67"/>
        <v>-2.7307060550776992E-3</v>
      </c>
    </row>
    <row r="1595" spans="17:19">
      <c r="Q1595" s="14">
        <v>40163</v>
      </c>
      <c r="R1595" s="13">
        <v>24.322281</v>
      </c>
      <c r="S1595" s="13">
        <f t="shared" si="67"/>
        <v>1.6939740807540796E-2</v>
      </c>
    </row>
    <row r="1596" spans="17:19">
      <c r="Q1596" s="14">
        <v>40162</v>
      </c>
      <c r="R1596" s="13">
        <v>23.917131000000001</v>
      </c>
      <c r="S1596" s="13">
        <f t="shared" si="67"/>
        <v>-9.3534957945490601E-3</v>
      </c>
    </row>
    <row r="1597" spans="17:19">
      <c r="Q1597" s="14">
        <v>40161</v>
      </c>
      <c r="R1597" s="13">
        <v>24.142952000000001</v>
      </c>
      <c r="S1597" s="13">
        <f t="shared" si="67"/>
        <v>5.8107003256819851E-3</v>
      </c>
    </row>
    <row r="1598" spans="17:19">
      <c r="Q1598" s="14">
        <v>40158</v>
      </c>
      <c r="R1598" s="13">
        <v>24.003475000000002</v>
      </c>
      <c r="S1598" s="13">
        <f t="shared" si="67"/>
        <v>-2.7594222060138601E-3</v>
      </c>
    </row>
    <row r="1599" spans="17:19">
      <c r="Q1599" s="14">
        <v>40157</v>
      </c>
      <c r="R1599" s="13">
        <v>24.069894000000001</v>
      </c>
      <c r="S1599" s="13">
        <f t="shared" si="67"/>
        <v>1.3816798266217279E-3</v>
      </c>
    </row>
    <row r="1600" spans="17:19">
      <c r="Q1600" s="14">
        <v>40156</v>
      </c>
      <c r="R1600" s="13">
        <v>24.036683</v>
      </c>
      <c r="S1600" s="13">
        <f t="shared" si="67"/>
        <v>3.6050007135597852E-3</v>
      </c>
    </row>
    <row r="1601" spans="17:19">
      <c r="Q1601" s="14">
        <v>40155</v>
      </c>
      <c r="R1601" s="13">
        <v>23.950341999999999</v>
      </c>
      <c r="S1601" s="13">
        <f t="shared" si="67"/>
        <v>2.7809502978614993E-3</v>
      </c>
    </row>
    <row r="1602" spans="17:19">
      <c r="Q1602" s="14">
        <v>40154</v>
      </c>
      <c r="R1602" s="13">
        <v>23.883921999999998</v>
      </c>
      <c r="S1602" s="13">
        <f t="shared" si="67"/>
        <v>5.3116608914933368E-3</v>
      </c>
    </row>
    <row r="1603" spans="17:19">
      <c r="Q1603" s="14">
        <v>40151</v>
      </c>
      <c r="R1603" s="13">
        <v>23.757729000000001</v>
      </c>
      <c r="S1603" s="13">
        <f t="shared" si="67"/>
        <v>4.2111579454328441E-3</v>
      </c>
    </row>
    <row r="1604" spans="17:19">
      <c r="Q1604" s="14">
        <v>40150</v>
      </c>
      <c r="R1604" s="13">
        <v>23.658100999999998</v>
      </c>
      <c r="S1604" s="13">
        <f t="shared" si="67"/>
        <v>1.2795033943557745E-2</v>
      </c>
    </row>
    <row r="1605" spans="17:19">
      <c r="Q1605" s="14">
        <v>40149</v>
      </c>
      <c r="R1605" s="13">
        <v>23.359219</v>
      </c>
      <c r="S1605" s="13">
        <f t="shared" si="67"/>
        <v>-1.7597783936034447E-2</v>
      </c>
    </row>
    <row r="1606" spans="17:19">
      <c r="Q1606" s="14">
        <v>40148</v>
      </c>
      <c r="R1606" s="13">
        <v>23.777653000000001</v>
      </c>
      <c r="S1606" s="13">
        <f t="shared" si="67"/>
        <v>-1.0776445319015074E-2</v>
      </c>
    </row>
    <row r="1607" spans="17:19">
      <c r="Q1607" s="14">
        <v>40147</v>
      </c>
      <c r="R1607" s="13">
        <v>24.036683</v>
      </c>
      <c r="S1607" s="13">
        <f t="shared" si="67"/>
        <v>-1.0932026058213227E-2</v>
      </c>
    </row>
    <row r="1608" spans="17:19">
      <c r="Q1608" s="14">
        <v>40144</v>
      </c>
      <c r="R1608" s="13">
        <v>24.302357000000001</v>
      </c>
      <c r="S1608" s="13">
        <f t="shared" si="67"/>
        <v>-1.0919923955535398E-3</v>
      </c>
    </row>
    <row r="1609" spans="17:19">
      <c r="Q1609" s="14">
        <v>40142</v>
      </c>
      <c r="R1609" s="13">
        <v>24.328924000000001</v>
      </c>
      <c r="S1609" s="13">
        <f t="shared" ref="S1609:S1672" si="68">(R1609-R1610)/R1610</f>
        <v>8.5352469018399844E-3</v>
      </c>
    </row>
    <row r="1610" spans="17:19">
      <c r="Q1610" s="14">
        <v>40141</v>
      </c>
      <c r="R1610" s="13">
        <v>24.123028000000001</v>
      </c>
      <c r="S1610" s="13">
        <f t="shared" si="68"/>
        <v>-3.8397734523751368E-3</v>
      </c>
    </row>
    <row r="1611" spans="17:19">
      <c r="Q1611" s="14">
        <v>40140</v>
      </c>
      <c r="R1611" s="13">
        <v>24.216011999999999</v>
      </c>
      <c r="S1611" s="13">
        <f t="shared" si="68"/>
        <v>-2.7474084462243632E-2</v>
      </c>
    </row>
    <row r="1612" spans="17:19">
      <c r="Q1612" s="14">
        <v>40137</v>
      </c>
      <c r="R1612" s="13">
        <v>24.900120000000001</v>
      </c>
      <c r="S1612" s="13">
        <f t="shared" si="68"/>
        <v>3.2112274024738161E-3</v>
      </c>
    </row>
    <row r="1613" spans="17:19">
      <c r="Q1613" s="14">
        <v>40136</v>
      </c>
      <c r="R1613" s="13">
        <v>24.820416000000002</v>
      </c>
      <c r="S1613" s="13">
        <f t="shared" si="68"/>
        <v>-5.5881643096589396E-3</v>
      </c>
    </row>
    <row r="1614" spans="17:19">
      <c r="Q1614" s="14">
        <v>40135</v>
      </c>
      <c r="R1614" s="13">
        <v>24.959896000000001</v>
      </c>
      <c r="S1614" s="13">
        <f t="shared" si="68"/>
        <v>-1.8592448513857047E-3</v>
      </c>
    </row>
    <row r="1615" spans="17:19">
      <c r="Q1615" s="14">
        <v>40134</v>
      </c>
      <c r="R1615" s="13">
        <v>25.006388999999999</v>
      </c>
      <c r="S1615" s="13">
        <f t="shared" si="68"/>
        <v>-5.2839341931929457E-3</v>
      </c>
    </row>
    <row r="1616" spans="17:19">
      <c r="Q1616" s="14">
        <v>40133</v>
      </c>
      <c r="R1616" s="13">
        <v>25.139223000000001</v>
      </c>
      <c r="S1616" s="13">
        <f t="shared" si="68"/>
        <v>2.6489655764895753E-3</v>
      </c>
    </row>
    <row r="1617" spans="17:19">
      <c r="Q1617" s="14">
        <v>40130</v>
      </c>
      <c r="R1617" s="13">
        <v>25.072806</v>
      </c>
      <c r="S1617" s="13">
        <f t="shared" si="68"/>
        <v>-5.1745814022742989E-2</v>
      </c>
    </row>
    <row r="1618" spans="17:19">
      <c r="Q1618" s="14">
        <v>40129</v>
      </c>
      <c r="R1618" s="13">
        <v>26.441018</v>
      </c>
      <c r="S1618" s="13">
        <f t="shared" si="68"/>
        <v>-4.7499528648302855E-3</v>
      </c>
    </row>
    <row r="1619" spans="17:19">
      <c r="Q1619" s="14">
        <v>40128</v>
      </c>
      <c r="R1619" s="13">
        <v>26.567211</v>
      </c>
      <c r="S1619" s="13">
        <f t="shared" si="68"/>
        <v>3.7641517927798377E-3</v>
      </c>
    </row>
    <row r="1620" spans="17:19">
      <c r="Q1620" s="14">
        <v>40127</v>
      </c>
      <c r="R1620" s="13">
        <v>26.467583000000001</v>
      </c>
      <c r="S1620" s="13">
        <f t="shared" si="68"/>
        <v>1.1678055486530661E-2</v>
      </c>
    </row>
    <row r="1621" spans="17:19">
      <c r="Q1621" s="14">
        <v>40126</v>
      </c>
      <c r="R1621" s="13">
        <v>26.162061000000001</v>
      </c>
      <c r="S1621" s="13">
        <f t="shared" si="68"/>
        <v>1.5467858199998423E-2</v>
      </c>
    </row>
    <row r="1622" spans="17:19">
      <c r="Q1622" s="14">
        <v>40123</v>
      </c>
      <c r="R1622" s="13">
        <v>25.763553999999999</v>
      </c>
      <c r="S1622" s="13">
        <f t="shared" si="68"/>
        <v>1.0419454480137197E-2</v>
      </c>
    </row>
    <row r="1623" spans="17:19">
      <c r="Q1623" s="14">
        <v>40122</v>
      </c>
      <c r="R1623" s="13">
        <v>25.497879999999999</v>
      </c>
      <c r="S1623" s="13">
        <f t="shared" si="68"/>
        <v>3.6600818991739913E-3</v>
      </c>
    </row>
    <row r="1624" spans="17:19">
      <c r="Q1624" s="14">
        <v>40121</v>
      </c>
      <c r="R1624" s="13">
        <v>25.404896000000001</v>
      </c>
      <c r="S1624" s="13">
        <f t="shared" si="68"/>
        <v>6.8438713850274054E-3</v>
      </c>
    </row>
    <row r="1625" spans="17:19">
      <c r="Q1625" s="14">
        <v>40120</v>
      </c>
      <c r="R1625" s="13">
        <v>25.232209999999998</v>
      </c>
      <c r="S1625" s="13">
        <f t="shared" si="68"/>
        <v>-3.4102266195950668E-3</v>
      </c>
    </row>
    <row r="1626" spans="17:19">
      <c r="Q1626" s="14">
        <v>40119</v>
      </c>
      <c r="R1626" s="13">
        <v>25.318552</v>
      </c>
      <c r="S1626" s="13">
        <f t="shared" si="68"/>
        <v>-2.4315321711308485E-2</v>
      </c>
    </row>
    <row r="1627" spans="17:19">
      <c r="Q1627" s="14">
        <v>40116</v>
      </c>
      <c r="R1627" s="13">
        <v>25.949522999999999</v>
      </c>
      <c r="S1627" s="13">
        <f t="shared" si="68"/>
        <v>-4.5860083418376545E-3</v>
      </c>
    </row>
    <row r="1628" spans="17:19">
      <c r="Q1628" s="14">
        <v>40115</v>
      </c>
      <c r="R1628" s="13">
        <v>26.069075999999999</v>
      </c>
      <c r="S1628" s="13">
        <f t="shared" si="68"/>
        <v>1.3426294551227487E-2</v>
      </c>
    </row>
    <row r="1629" spans="17:19">
      <c r="Q1629" s="14">
        <v>40114</v>
      </c>
      <c r="R1629" s="13">
        <v>25.723701999999999</v>
      </c>
      <c r="S1629" s="13">
        <f t="shared" si="68"/>
        <v>-1.6006113654982182E-2</v>
      </c>
    </row>
    <row r="1630" spans="17:19">
      <c r="Q1630" s="14">
        <v>40113</v>
      </c>
      <c r="R1630" s="13">
        <v>26.142136000000001</v>
      </c>
      <c r="S1630" s="13">
        <f t="shared" si="68"/>
        <v>-7.1817731644322376E-3</v>
      </c>
    </row>
    <row r="1631" spans="17:19">
      <c r="Q1631" s="14">
        <v>40112</v>
      </c>
      <c r="R1631" s="13">
        <v>26.331240999999999</v>
      </c>
      <c r="S1631" s="13">
        <f t="shared" si="68"/>
        <v>-1.7279135777855493E-2</v>
      </c>
    </row>
    <row r="1632" spans="17:19">
      <c r="Q1632" s="14">
        <v>40109</v>
      </c>
      <c r="R1632" s="13">
        <v>26.794222000000001</v>
      </c>
      <c r="S1632" s="13">
        <f t="shared" si="68"/>
        <v>2.9289595003318836E-3</v>
      </c>
    </row>
    <row r="1633" spans="17:19">
      <c r="Q1633" s="14">
        <v>40108</v>
      </c>
      <c r="R1633" s="13">
        <v>26.715972000000001</v>
      </c>
      <c r="S1633" s="13">
        <f t="shared" si="68"/>
        <v>2.4468343531791111E-3</v>
      </c>
    </row>
    <row r="1634" spans="17:19">
      <c r="Q1634" s="14">
        <v>40107</v>
      </c>
      <c r="R1634" s="13">
        <v>26.650762</v>
      </c>
      <c r="S1634" s="13">
        <f t="shared" si="68"/>
        <v>-5.5961137195380392E-3</v>
      </c>
    </row>
    <row r="1635" spans="17:19">
      <c r="Q1635" s="14">
        <v>40106</v>
      </c>
      <c r="R1635" s="13">
        <v>26.800742</v>
      </c>
      <c r="S1635" s="13">
        <f t="shared" si="68"/>
        <v>2.4333604461433157E-4</v>
      </c>
    </row>
    <row r="1636" spans="17:19">
      <c r="Q1636" s="14">
        <v>40105</v>
      </c>
      <c r="R1636" s="13">
        <v>26.794222000000001</v>
      </c>
      <c r="S1636" s="13">
        <f t="shared" si="68"/>
        <v>9.7444207736828328E-4</v>
      </c>
    </row>
    <row r="1637" spans="17:19">
      <c r="Q1637" s="14">
        <v>40102</v>
      </c>
      <c r="R1637" s="13">
        <v>26.768138</v>
      </c>
      <c r="S1637" s="13">
        <f t="shared" si="68"/>
        <v>1.2580131130115399E-2</v>
      </c>
    </row>
    <row r="1638" spans="17:19">
      <c r="Q1638" s="14">
        <v>40101</v>
      </c>
      <c r="R1638" s="13">
        <v>26.435575</v>
      </c>
      <c r="S1638" s="13">
        <f t="shared" si="68"/>
        <v>0</v>
      </c>
    </row>
    <row r="1639" spans="17:19">
      <c r="Q1639" s="14">
        <v>40100</v>
      </c>
      <c r="R1639" s="13">
        <v>26.435575</v>
      </c>
      <c r="S1639" s="13">
        <f t="shared" si="68"/>
        <v>9.8767522630409214E-4</v>
      </c>
    </row>
    <row r="1640" spans="17:19">
      <c r="Q1640" s="14">
        <v>40099</v>
      </c>
      <c r="R1640" s="13">
        <v>26.409490999999999</v>
      </c>
      <c r="S1640" s="13">
        <f t="shared" si="68"/>
        <v>1.9637413653945519E-2</v>
      </c>
    </row>
    <row r="1641" spans="17:19">
      <c r="Q1641" s="14">
        <v>40098</v>
      </c>
      <c r="R1641" s="13">
        <v>25.900865</v>
      </c>
      <c r="S1641" s="13">
        <f t="shared" si="68"/>
        <v>2.0555065696727853E-2</v>
      </c>
    </row>
    <row r="1642" spans="17:19">
      <c r="Q1642" s="14">
        <v>40095</v>
      </c>
      <c r="R1642" s="13">
        <v>25.379193999999998</v>
      </c>
      <c r="S1642" s="13">
        <f t="shared" si="68"/>
        <v>3.8689340638101812E-3</v>
      </c>
    </row>
    <row r="1643" spans="17:19">
      <c r="Q1643" s="14">
        <v>40094</v>
      </c>
      <c r="R1643" s="13">
        <v>25.281382000000001</v>
      </c>
      <c r="S1643" s="13">
        <f t="shared" si="68"/>
        <v>1.016151751529513E-2</v>
      </c>
    </row>
    <row r="1644" spans="17:19">
      <c r="Q1644" s="14">
        <v>40093</v>
      </c>
      <c r="R1644" s="13">
        <v>25.027069000000001</v>
      </c>
      <c r="S1644" s="13">
        <f t="shared" si="68"/>
        <v>-6.7287226337193308E-3</v>
      </c>
    </row>
    <row r="1645" spans="17:19">
      <c r="Q1645" s="14">
        <v>40092</v>
      </c>
      <c r="R1645" s="13">
        <v>25.19661</v>
      </c>
      <c r="S1645" s="13">
        <f t="shared" si="68"/>
        <v>1.5551235304225744E-3</v>
      </c>
    </row>
    <row r="1646" spans="17:19">
      <c r="Q1646" s="14">
        <v>40091</v>
      </c>
      <c r="R1646" s="13">
        <v>25.157487</v>
      </c>
      <c r="S1646" s="13">
        <f t="shared" si="68"/>
        <v>9.4191909515548879E-3</v>
      </c>
    </row>
    <row r="1647" spans="17:19">
      <c r="Q1647" s="14">
        <v>40088</v>
      </c>
      <c r="R1647" s="13">
        <v>24.922734999999999</v>
      </c>
      <c r="S1647" s="13">
        <f t="shared" si="68"/>
        <v>1.0476911131541702E-3</v>
      </c>
    </row>
    <row r="1648" spans="17:19">
      <c r="Q1648" s="14">
        <v>40087</v>
      </c>
      <c r="R1648" s="13">
        <v>24.896650999999999</v>
      </c>
      <c r="S1648" s="13">
        <f t="shared" si="68"/>
        <v>2.0997820723417031E-3</v>
      </c>
    </row>
    <row r="1649" spans="17:19">
      <c r="Q1649" s="14">
        <v>40086</v>
      </c>
      <c r="R1649" s="13">
        <v>24.844483</v>
      </c>
      <c r="S1649" s="13">
        <f t="shared" si="68"/>
        <v>-6.5189230193095239E-3</v>
      </c>
    </row>
    <row r="1650" spans="17:19">
      <c r="Q1650" s="14">
        <v>40085</v>
      </c>
      <c r="R1650" s="13">
        <v>25.007504999999998</v>
      </c>
      <c r="S1650" s="13">
        <f t="shared" si="68"/>
        <v>1.3745629939361289E-2</v>
      </c>
    </row>
    <row r="1651" spans="17:19">
      <c r="Q1651" s="14">
        <v>40084</v>
      </c>
      <c r="R1651" s="13">
        <v>24.668422</v>
      </c>
      <c r="S1651" s="13">
        <f t="shared" si="68"/>
        <v>2.6445650983907812E-4</v>
      </c>
    </row>
    <row r="1652" spans="17:19">
      <c r="Q1652" s="14">
        <v>40081</v>
      </c>
      <c r="R1652" s="13">
        <v>24.661899999999999</v>
      </c>
      <c r="S1652" s="13">
        <f t="shared" si="68"/>
        <v>0</v>
      </c>
    </row>
    <row r="1653" spans="17:19">
      <c r="Q1653" s="14">
        <v>40080</v>
      </c>
      <c r="R1653" s="13">
        <v>24.661899999999999</v>
      </c>
      <c r="S1653" s="13">
        <f t="shared" si="68"/>
        <v>1.5890167371068568E-3</v>
      </c>
    </row>
    <row r="1654" spans="17:19">
      <c r="Q1654" s="14">
        <v>40079</v>
      </c>
      <c r="R1654" s="13">
        <v>24.622774</v>
      </c>
      <c r="S1654" s="13">
        <f t="shared" si="68"/>
        <v>3.9882630603057054E-3</v>
      </c>
    </row>
    <row r="1655" spans="17:19">
      <c r="Q1655" s="14">
        <v>40078</v>
      </c>
      <c r="R1655" s="13">
        <v>24.524961999999999</v>
      </c>
      <c r="S1655" s="13">
        <f t="shared" si="68"/>
        <v>1.7036265060505748E-2</v>
      </c>
    </row>
    <row r="1656" spans="17:19">
      <c r="Q1656" s="14">
        <v>40077</v>
      </c>
      <c r="R1656" s="13">
        <v>24.114146999999999</v>
      </c>
      <c r="S1656" s="13">
        <f t="shared" si="68"/>
        <v>-1.3077199901725829E-2</v>
      </c>
    </row>
    <row r="1657" spans="17:19">
      <c r="Q1657" s="14">
        <v>40074</v>
      </c>
      <c r="R1657" s="13">
        <v>24.433671</v>
      </c>
      <c r="S1657" s="13">
        <f t="shared" si="68"/>
        <v>1.7377130299975872E-2</v>
      </c>
    </row>
    <row r="1658" spans="17:19">
      <c r="Q1658" s="14">
        <v>40073</v>
      </c>
      <c r="R1658" s="13">
        <v>24.016335999999999</v>
      </c>
      <c r="S1658" s="13">
        <f t="shared" si="68"/>
        <v>-6.2061178959225624E-3</v>
      </c>
    </row>
    <row r="1659" spans="17:19">
      <c r="Q1659" s="14">
        <v>40072</v>
      </c>
      <c r="R1659" s="13">
        <v>24.166315000000001</v>
      </c>
      <c r="S1659" s="13">
        <f t="shared" si="68"/>
        <v>-7.4986552780065552E-3</v>
      </c>
    </row>
    <row r="1660" spans="17:19">
      <c r="Q1660" s="14">
        <v>40071</v>
      </c>
      <c r="R1660" s="13">
        <v>24.348898999999999</v>
      </c>
      <c r="S1660" s="13">
        <f t="shared" si="68"/>
        <v>6.1977975131864088E-3</v>
      </c>
    </row>
    <row r="1661" spans="17:19">
      <c r="Q1661" s="14">
        <v>40070</v>
      </c>
      <c r="R1661" s="13">
        <v>24.198919</v>
      </c>
      <c r="S1661" s="13">
        <f t="shared" si="68"/>
        <v>-7.7540514248283284E-3</v>
      </c>
    </row>
    <row r="1662" spans="17:19">
      <c r="Q1662" s="14">
        <v>40067</v>
      </c>
      <c r="R1662" s="13">
        <v>24.388024999999999</v>
      </c>
      <c r="S1662" s="13">
        <f t="shared" si="68"/>
        <v>3.7574602114168265E-3</v>
      </c>
    </row>
    <row r="1663" spans="17:19">
      <c r="Q1663" s="14">
        <v>40066</v>
      </c>
      <c r="R1663" s="13">
        <v>24.296731000000001</v>
      </c>
      <c r="S1663" s="13">
        <f t="shared" si="68"/>
        <v>2.9609077860589007E-3</v>
      </c>
    </row>
    <row r="1664" spans="17:19">
      <c r="Q1664" s="14">
        <v>40065</v>
      </c>
      <c r="R1664" s="13">
        <v>24.225003000000001</v>
      </c>
      <c r="S1664" s="13">
        <f t="shared" si="68"/>
        <v>-1.117908338496156E-2</v>
      </c>
    </row>
    <row r="1665" spans="17:19">
      <c r="Q1665" s="14">
        <v>40064</v>
      </c>
      <c r="R1665" s="13">
        <v>24.498878000000001</v>
      </c>
      <c r="S1665" s="13">
        <f t="shared" si="68"/>
        <v>0</v>
      </c>
    </row>
    <row r="1666" spans="17:19">
      <c r="Q1666" s="14">
        <v>40060</v>
      </c>
      <c r="R1666" s="13">
        <v>24.498878000000001</v>
      </c>
      <c r="S1666" s="13">
        <f t="shared" si="68"/>
        <v>1.1577811176514359E-2</v>
      </c>
    </row>
    <row r="1667" spans="17:19">
      <c r="Q1667" s="14">
        <v>40059</v>
      </c>
      <c r="R1667" s="13">
        <v>24.218481000000001</v>
      </c>
      <c r="S1667" s="13">
        <f t="shared" si="68"/>
        <v>1.5308858131830217E-2</v>
      </c>
    </row>
    <row r="1668" spans="17:19">
      <c r="Q1668" s="14">
        <v>40058</v>
      </c>
      <c r="R1668" s="13">
        <v>23.853314000000001</v>
      </c>
      <c r="S1668" s="13">
        <f t="shared" si="68"/>
        <v>-5.9782207373557982E-3</v>
      </c>
    </row>
    <row r="1669" spans="17:19">
      <c r="Q1669" s="14">
        <v>40057</v>
      </c>
      <c r="R1669" s="13">
        <v>23.996772</v>
      </c>
      <c r="S1669" s="13">
        <f t="shared" si="68"/>
        <v>8.2191840678596216E-3</v>
      </c>
    </row>
    <row r="1670" spans="17:19">
      <c r="Q1670" s="14">
        <v>40056</v>
      </c>
      <c r="R1670" s="13">
        <v>23.801145999999999</v>
      </c>
      <c r="S1670" s="13">
        <f t="shared" si="68"/>
        <v>-4.9073266316371949E-3</v>
      </c>
    </row>
    <row r="1671" spans="17:19">
      <c r="Q1671" s="14">
        <v>40053</v>
      </c>
      <c r="R1671" s="13">
        <v>23.918521999999999</v>
      </c>
      <c r="S1671" s="13">
        <f t="shared" si="68"/>
        <v>-1.2651432901783399E-2</v>
      </c>
    </row>
    <row r="1672" spans="17:19">
      <c r="Q1672" s="14">
        <v>40052</v>
      </c>
      <c r="R1672" s="13">
        <v>24.225003000000001</v>
      </c>
      <c r="S1672" s="13">
        <f t="shared" si="68"/>
        <v>1.3366098484531588E-2</v>
      </c>
    </row>
    <row r="1673" spans="17:19">
      <c r="Q1673" s="14">
        <v>40051</v>
      </c>
      <c r="R1673" s="13">
        <v>23.905480000000001</v>
      </c>
      <c r="S1673" s="13">
        <f t="shared" ref="S1673:S1736" si="69">(R1673-R1674)/R1674</f>
        <v>7.6964883336129251E-3</v>
      </c>
    </row>
    <row r="1674" spans="17:19">
      <c r="Q1674" s="14">
        <v>40050</v>
      </c>
      <c r="R1674" s="13">
        <v>23.722897</v>
      </c>
      <c r="S1674" s="13">
        <f t="shared" si="69"/>
        <v>-9.7985828992895822E-3</v>
      </c>
    </row>
    <row r="1675" spans="17:19">
      <c r="Q1675" s="14">
        <v>40049</v>
      </c>
      <c r="R1675" s="13">
        <v>23.957647999999999</v>
      </c>
      <c r="S1675" s="13">
        <f t="shared" si="69"/>
        <v>9.8955452194560926E-3</v>
      </c>
    </row>
    <row r="1676" spans="17:19">
      <c r="Q1676" s="14">
        <v>40046</v>
      </c>
      <c r="R1676" s="13">
        <v>23.722897</v>
      </c>
      <c r="S1676" s="13">
        <f t="shared" si="69"/>
        <v>0</v>
      </c>
    </row>
    <row r="1677" spans="17:19">
      <c r="Q1677" s="14">
        <v>40045</v>
      </c>
      <c r="R1677" s="13">
        <v>23.722897</v>
      </c>
      <c r="S1677" s="13">
        <f t="shared" si="69"/>
        <v>1.1117352392869543E-2</v>
      </c>
    </row>
    <row r="1678" spans="17:19">
      <c r="Q1678" s="14">
        <v>40044</v>
      </c>
      <c r="R1678" s="13">
        <v>23.462060999999999</v>
      </c>
      <c r="S1678" s="13">
        <f t="shared" si="69"/>
        <v>2.7870414880154341E-3</v>
      </c>
    </row>
    <row r="1679" spans="17:19">
      <c r="Q1679" s="14">
        <v>40043</v>
      </c>
      <c r="R1679" s="13">
        <v>23.396853</v>
      </c>
      <c r="S1679" s="13">
        <f t="shared" si="69"/>
        <v>-2.7859232085897641E-4</v>
      </c>
    </row>
    <row r="1680" spans="17:19">
      <c r="Q1680" s="14">
        <v>40042</v>
      </c>
      <c r="R1680" s="13">
        <v>23.403372999999998</v>
      </c>
      <c r="S1680" s="13">
        <f t="shared" si="69"/>
        <v>-8.5635898483240897E-3</v>
      </c>
    </row>
    <row r="1681" spans="17:19">
      <c r="Q1681" s="14">
        <v>40039</v>
      </c>
      <c r="R1681" s="13">
        <v>23.605521</v>
      </c>
      <c r="S1681" s="13">
        <f t="shared" si="69"/>
        <v>-1.9299681914216498E-3</v>
      </c>
    </row>
    <row r="1682" spans="17:19">
      <c r="Q1682" s="14">
        <v>40038</v>
      </c>
      <c r="R1682" s="13">
        <v>23.651167000000001</v>
      </c>
      <c r="S1682" s="13">
        <f t="shared" si="69"/>
        <v>5.2660591192238999E-3</v>
      </c>
    </row>
    <row r="1683" spans="17:19">
      <c r="Q1683" s="14">
        <v>40037</v>
      </c>
      <c r="R1683" s="13">
        <v>23.527270999999999</v>
      </c>
      <c r="S1683" s="13">
        <f t="shared" si="69"/>
        <v>-7.1546329879887171E-3</v>
      </c>
    </row>
    <row r="1684" spans="17:19">
      <c r="Q1684" s="14">
        <v>40036</v>
      </c>
      <c r="R1684" s="13">
        <v>23.696812999999999</v>
      </c>
      <c r="S1684" s="13">
        <f t="shared" si="69"/>
        <v>1.3777768781538056E-3</v>
      </c>
    </row>
    <row r="1685" spans="17:19">
      <c r="Q1685" s="14">
        <v>40035</v>
      </c>
      <c r="R1685" s="13">
        <v>23.664209</v>
      </c>
      <c r="S1685" s="13">
        <f t="shared" si="69"/>
        <v>3.8727493928731546E-3</v>
      </c>
    </row>
    <row r="1686" spans="17:19">
      <c r="Q1686" s="14">
        <v>40032</v>
      </c>
      <c r="R1686" s="13">
        <v>23.572917</v>
      </c>
      <c r="S1686" s="13">
        <f t="shared" si="69"/>
        <v>1.9401315180158979E-3</v>
      </c>
    </row>
    <row r="1687" spans="17:19">
      <c r="Q1687" s="14">
        <v>40031</v>
      </c>
      <c r="R1687" s="13">
        <v>23.527270999999999</v>
      </c>
      <c r="S1687" s="13">
        <f t="shared" si="69"/>
        <v>-6.6079004057251357E-3</v>
      </c>
    </row>
    <row r="1688" spans="17:19">
      <c r="Q1688" s="14">
        <v>40030</v>
      </c>
      <c r="R1688" s="13">
        <v>23.683771</v>
      </c>
      <c r="S1688" s="13">
        <f t="shared" si="69"/>
        <v>-7.1077335417628297E-3</v>
      </c>
    </row>
    <row r="1689" spans="17:19">
      <c r="Q1689" s="14">
        <v>40029</v>
      </c>
      <c r="R1689" s="13">
        <v>23.853314000000001</v>
      </c>
      <c r="S1689" s="13">
        <f t="shared" si="69"/>
        <v>4.6691037633930675E-3</v>
      </c>
    </row>
    <row r="1690" spans="17:19">
      <c r="Q1690" s="14">
        <v>40028</v>
      </c>
      <c r="R1690" s="13">
        <v>23.742457999999999</v>
      </c>
      <c r="S1690" s="13">
        <f t="shared" si="69"/>
        <v>9.9861292298733893E-3</v>
      </c>
    </row>
    <row r="1691" spans="17:19">
      <c r="Q1691" s="14">
        <v>40025</v>
      </c>
      <c r="R1691" s="13">
        <v>23.507707</v>
      </c>
      <c r="S1691" s="13">
        <f t="shared" si="69"/>
        <v>1.3888756952418564E-3</v>
      </c>
    </row>
    <row r="1692" spans="17:19">
      <c r="Q1692" s="14">
        <v>40024</v>
      </c>
      <c r="R1692" s="13">
        <v>23.475103000000001</v>
      </c>
      <c r="S1692" s="13">
        <f t="shared" si="69"/>
        <v>-3.9743993394940183E-2</v>
      </c>
    </row>
    <row r="1693" spans="17:19">
      <c r="Q1693" s="14">
        <v>40023</v>
      </c>
      <c r="R1693" s="13">
        <v>24.446712999999999</v>
      </c>
      <c r="S1693" s="13">
        <f t="shared" si="69"/>
        <v>-1.7300094878464376E-2</v>
      </c>
    </row>
    <row r="1694" spans="17:19">
      <c r="Q1694" s="14">
        <v>40022</v>
      </c>
      <c r="R1694" s="13">
        <v>24.877089000000002</v>
      </c>
      <c r="S1694" s="13">
        <f t="shared" si="69"/>
        <v>-6.6427756530480367E-3</v>
      </c>
    </row>
    <row r="1695" spans="17:19">
      <c r="Q1695" s="14">
        <v>40021</v>
      </c>
      <c r="R1695" s="13">
        <v>25.043447</v>
      </c>
      <c r="S1695" s="13">
        <f t="shared" si="69"/>
        <v>2.0865926534755795E-2</v>
      </c>
    </row>
    <row r="1696" spans="17:19">
      <c r="Q1696" s="14">
        <v>40018</v>
      </c>
      <c r="R1696" s="13">
        <v>24.531573000000002</v>
      </c>
      <c r="S1696" s="13">
        <f t="shared" si="69"/>
        <v>1.1075992017092274E-2</v>
      </c>
    </row>
    <row r="1697" spans="17:19">
      <c r="Q1697" s="14">
        <v>40017</v>
      </c>
      <c r="R1697" s="13">
        <v>24.262837999999999</v>
      </c>
      <c r="S1697" s="13">
        <f t="shared" si="69"/>
        <v>7.1712081689381752E-3</v>
      </c>
    </row>
    <row r="1698" spans="17:19">
      <c r="Q1698" s="14">
        <v>40016</v>
      </c>
      <c r="R1698" s="13">
        <v>24.090083</v>
      </c>
      <c r="S1698" s="13">
        <f t="shared" si="69"/>
        <v>-3.9681952304918503E-3</v>
      </c>
    </row>
    <row r="1699" spans="17:19">
      <c r="Q1699" s="14">
        <v>40015</v>
      </c>
      <c r="R1699" s="13">
        <v>24.186057999999999</v>
      </c>
      <c r="S1699" s="13">
        <f t="shared" si="69"/>
        <v>2.6525082378902336E-3</v>
      </c>
    </row>
    <row r="1700" spans="17:19">
      <c r="Q1700" s="14">
        <v>40014</v>
      </c>
      <c r="R1700" s="13">
        <v>24.122074000000001</v>
      </c>
      <c r="S1700" s="13">
        <f t="shared" si="69"/>
        <v>4.5297397692112438E-3</v>
      </c>
    </row>
    <row r="1701" spans="17:19">
      <c r="Q1701" s="14">
        <v>40011</v>
      </c>
      <c r="R1701" s="13">
        <v>24.013300000000001</v>
      </c>
      <c r="S1701" s="13">
        <f t="shared" si="69"/>
        <v>4.2815156670016783E-3</v>
      </c>
    </row>
    <row r="1702" spans="17:19">
      <c r="Q1702" s="14">
        <v>40010</v>
      </c>
      <c r="R1702" s="13">
        <v>23.910924999999999</v>
      </c>
      <c r="S1702" s="13">
        <f t="shared" si="69"/>
        <v>1.8811318585697432E-2</v>
      </c>
    </row>
    <row r="1703" spans="17:19">
      <c r="Q1703" s="14">
        <v>40009</v>
      </c>
      <c r="R1703" s="13">
        <v>23.469434</v>
      </c>
      <c r="S1703" s="13">
        <f t="shared" si="69"/>
        <v>1.3259644655476856E-2</v>
      </c>
    </row>
    <row r="1704" spans="17:19">
      <c r="Q1704" s="14">
        <v>40008</v>
      </c>
      <c r="R1704" s="13">
        <v>23.162310000000002</v>
      </c>
      <c r="S1704" s="13">
        <f t="shared" si="69"/>
        <v>6.6741139793488925E-3</v>
      </c>
    </row>
    <row r="1705" spans="17:19">
      <c r="Q1705" s="14">
        <v>40007</v>
      </c>
      <c r="R1705" s="13">
        <v>23.008747</v>
      </c>
      <c r="S1705" s="13">
        <f t="shared" si="69"/>
        <v>6.1555057129437599E-3</v>
      </c>
    </row>
    <row r="1706" spans="17:19">
      <c r="Q1706" s="14">
        <v>40004</v>
      </c>
      <c r="R1706" s="13">
        <v>22.867982999999999</v>
      </c>
      <c r="S1706" s="13">
        <f t="shared" si="69"/>
        <v>1.3325811520904377E-2</v>
      </c>
    </row>
    <row r="1707" spans="17:19">
      <c r="Q1707" s="14">
        <v>40003</v>
      </c>
      <c r="R1707" s="13">
        <v>22.567256</v>
      </c>
      <c r="S1707" s="13">
        <f t="shared" si="69"/>
        <v>1.2923640508693995E-2</v>
      </c>
    </row>
    <row r="1708" spans="17:19">
      <c r="Q1708" s="14">
        <v>40002</v>
      </c>
      <c r="R1708" s="13">
        <v>22.279326000000001</v>
      </c>
      <c r="S1708" s="13">
        <f t="shared" si="69"/>
        <v>-6.5620612052978448E-3</v>
      </c>
    </row>
    <row r="1709" spans="17:19">
      <c r="Q1709" s="14">
        <v>40001</v>
      </c>
      <c r="R1709" s="13">
        <v>22.426490000000001</v>
      </c>
      <c r="S1709" s="13">
        <f t="shared" si="69"/>
        <v>-9.6072533356132434E-3</v>
      </c>
    </row>
    <row r="1710" spans="17:19">
      <c r="Q1710" s="14">
        <v>40000</v>
      </c>
      <c r="R1710" s="13">
        <v>22.644037000000001</v>
      </c>
      <c r="S1710" s="13">
        <f t="shared" si="69"/>
        <v>-2.8251111810820187E-4</v>
      </c>
    </row>
    <row r="1711" spans="17:19">
      <c r="Q1711" s="14">
        <v>39996</v>
      </c>
      <c r="R1711" s="13">
        <v>22.650435999999999</v>
      </c>
      <c r="S1711" s="13">
        <f t="shared" si="69"/>
        <v>1.0273953814553656E-2</v>
      </c>
    </row>
    <row r="1712" spans="17:19">
      <c r="Q1712" s="14">
        <v>39995</v>
      </c>
      <c r="R1712" s="13">
        <v>22.420093000000001</v>
      </c>
      <c r="S1712" s="13">
        <f t="shared" si="69"/>
        <v>7.1859861388064855E-3</v>
      </c>
    </row>
    <row r="1713" spans="17:19">
      <c r="Q1713" s="14">
        <v>39994</v>
      </c>
      <c r="R1713" s="13">
        <v>22.260131999999999</v>
      </c>
      <c r="S1713" s="13">
        <f t="shared" si="69"/>
        <v>0</v>
      </c>
    </row>
    <row r="1714" spans="17:19">
      <c r="Q1714" s="14">
        <v>39993</v>
      </c>
      <c r="R1714" s="13">
        <v>22.260131999999999</v>
      </c>
      <c r="S1714" s="13">
        <f t="shared" si="69"/>
        <v>-2.8729219538437109E-4</v>
      </c>
    </row>
    <row r="1715" spans="17:19">
      <c r="Q1715" s="14">
        <v>39990</v>
      </c>
      <c r="R1715" s="13">
        <v>22.266528999999998</v>
      </c>
      <c r="S1715" s="13">
        <f t="shared" si="69"/>
        <v>9.2807108039333012E-3</v>
      </c>
    </row>
    <row r="1716" spans="17:19">
      <c r="Q1716" s="14">
        <v>39989</v>
      </c>
      <c r="R1716" s="13">
        <v>22.061779999999999</v>
      </c>
      <c r="S1716" s="13">
        <f t="shared" si="69"/>
        <v>2.4057087086939242E-2</v>
      </c>
    </row>
    <row r="1717" spans="17:19">
      <c r="Q1717" s="14">
        <v>39988</v>
      </c>
      <c r="R1717" s="13">
        <v>21.543506000000001</v>
      </c>
      <c r="S1717" s="13">
        <f t="shared" si="69"/>
        <v>1.8143300528209498E-2</v>
      </c>
    </row>
    <row r="1718" spans="17:19">
      <c r="Q1718" s="14">
        <v>39987</v>
      </c>
      <c r="R1718" s="13">
        <v>21.159600999999999</v>
      </c>
      <c r="S1718" s="13">
        <f t="shared" si="69"/>
        <v>-2.159762249287759E-2</v>
      </c>
    </row>
    <row r="1719" spans="17:19">
      <c r="Q1719" s="14">
        <v>39986</v>
      </c>
      <c r="R1719" s="13">
        <v>21.626685999999999</v>
      </c>
      <c r="S1719" s="13">
        <f t="shared" si="69"/>
        <v>-2.5936665101380815E-2</v>
      </c>
    </row>
    <row r="1720" spans="17:19">
      <c r="Q1720" s="14">
        <v>39983</v>
      </c>
      <c r="R1720" s="13">
        <v>22.202546000000002</v>
      </c>
      <c r="S1720" s="13">
        <f t="shared" si="69"/>
        <v>-6.8688613809193087E-3</v>
      </c>
    </row>
    <row r="1721" spans="17:19">
      <c r="Q1721" s="14">
        <v>39982</v>
      </c>
      <c r="R1721" s="13">
        <v>22.356107000000002</v>
      </c>
      <c r="S1721" s="13">
        <f t="shared" si="69"/>
        <v>-1.9994289514132816E-3</v>
      </c>
    </row>
    <row r="1722" spans="17:19">
      <c r="Q1722" s="14">
        <v>39981</v>
      </c>
      <c r="R1722" s="13">
        <v>22.400895999999999</v>
      </c>
      <c r="S1722" s="13">
        <f t="shared" si="69"/>
        <v>-6.8085428251682687E-3</v>
      </c>
    </row>
    <row r="1723" spans="17:19">
      <c r="Q1723" s="14">
        <v>39980</v>
      </c>
      <c r="R1723" s="13">
        <v>22.554459000000001</v>
      </c>
      <c r="S1723" s="13">
        <f t="shared" si="69"/>
        <v>-1.646204254794368E-2</v>
      </c>
    </row>
    <row r="1724" spans="17:19">
      <c r="Q1724" s="14">
        <v>39979</v>
      </c>
      <c r="R1724" s="13">
        <v>22.931965999999999</v>
      </c>
      <c r="S1724" s="13">
        <f t="shared" si="69"/>
        <v>-6.3764968610168617E-3</v>
      </c>
    </row>
    <row r="1725" spans="17:19">
      <c r="Q1725" s="14">
        <v>39976</v>
      </c>
      <c r="R1725" s="13">
        <v>23.079129999999999</v>
      </c>
      <c r="S1725" s="13">
        <f t="shared" si="69"/>
        <v>1.9444446012151146E-3</v>
      </c>
    </row>
    <row r="1726" spans="17:19">
      <c r="Q1726" s="14">
        <v>39975</v>
      </c>
      <c r="R1726" s="13">
        <v>23.034341000000001</v>
      </c>
      <c r="S1726" s="13">
        <f t="shared" si="69"/>
        <v>2.8571437502193736E-2</v>
      </c>
    </row>
    <row r="1727" spans="17:19">
      <c r="Q1727" s="14">
        <v>39974</v>
      </c>
      <c r="R1727" s="13">
        <v>22.394497999999999</v>
      </c>
      <c r="S1727" s="13">
        <f t="shared" si="69"/>
        <v>-2.8489904170727735E-3</v>
      </c>
    </row>
    <row r="1728" spans="17:19">
      <c r="Q1728" s="14">
        <v>39973</v>
      </c>
      <c r="R1728" s="13">
        <v>22.458482</v>
      </c>
      <c r="S1728" s="13">
        <f t="shared" si="69"/>
        <v>8.5541933663043084E-4</v>
      </c>
    </row>
    <row r="1729" spans="17:19">
      <c r="Q1729" s="14">
        <v>39972</v>
      </c>
      <c r="R1729" s="13">
        <v>22.439287</v>
      </c>
      <c r="S1729" s="13">
        <f t="shared" si="69"/>
        <v>2.851616532689174E-4</v>
      </c>
    </row>
    <row r="1730" spans="17:19">
      <c r="Q1730" s="14">
        <v>39969</v>
      </c>
      <c r="R1730" s="13">
        <v>22.43289</v>
      </c>
      <c r="S1730" s="13">
        <f t="shared" si="69"/>
        <v>7.4713485878289332E-3</v>
      </c>
    </row>
    <row r="1731" spans="17:19">
      <c r="Q1731" s="14">
        <v>39968</v>
      </c>
      <c r="R1731" s="13">
        <v>22.266528999999998</v>
      </c>
      <c r="S1731" s="13">
        <f t="shared" si="69"/>
        <v>5.1993202944631157E-3</v>
      </c>
    </row>
    <row r="1732" spans="17:19">
      <c r="Q1732" s="14">
        <v>39967</v>
      </c>
      <c r="R1732" s="13">
        <v>22.151357000000001</v>
      </c>
      <c r="S1732" s="13">
        <f t="shared" si="69"/>
        <v>-4.0465737628722312E-2</v>
      </c>
    </row>
    <row r="1733" spans="17:19">
      <c r="Q1733" s="14">
        <v>39966</v>
      </c>
      <c r="R1733" s="13">
        <v>23.085529999999999</v>
      </c>
      <c r="S1733" s="13">
        <f t="shared" si="69"/>
        <v>-9.6074240027897249E-3</v>
      </c>
    </row>
    <row r="1734" spans="17:19">
      <c r="Q1734" s="14">
        <v>39965</v>
      </c>
      <c r="R1734" s="13">
        <v>23.309474000000002</v>
      </c>
      <c r="S1734" s="13">
        <f t="shared" si="69"/>
        <v>5.0158617626681806E-2</v>
      </c>
    </row>
    <row r="1735" spans="17:19">
      <c r="Q1735" s="14">
        <v>39962</v>
      </c>
      <c r="R1735" s="13">
        <v>22.196145999999999</v>
      </c>
      <c r="S1735" s="13">
        <f t="shared" si="69"/>
        <v>4.2054578587562431E-2</v>
      </c>
    </row>
    <row r="1736" spans="17:19">
      <c r="Q1736" s="14">
        <v>39961</v>
      </c>
      <c r="R1736" s="13">
        <v>21.300367999999999</v>
      </c>
      <c r="S1736" s="13">
        <f t="shared" si="69"/>
        <v>1.493907325941897E-2</v>
      </c>
    </row>
    <row r="1737" spans="17:19">
      <c r="Q1737" s="14">
        <v>39960</v>
      </c>
      <c r="R1737" s="13">
        <v>20.986844000000001</v>
      </c>
      <c r="S1737" s="13">
        <f t="shared" ref="S1737:S1800" si="70">(R1737-R1738)/R1738</f>
        <v>4.5941123846979662E-3</v>
      </c>
    </row>
    <row r="1738" spans="17:19">
      <c r="Q1738" s="14">
        <v>39959</v>
      </c>
      <c r="R1738" s="13">
        <v>20.890868999999999</v>
      </c>
      <c r="S1738" s="13">
        <f t="shared" si="70"/>
        <v>9.273674937728623E-3</v>
      </c>
    </row>
    <row r="1739" spans="17:19">
      <c r="Q1739" s="14">
        <v>39955</v>
      </c>
      <c r="R1739" s="13">
        <v>20.698913999999998</v>
      </c>
      <c r="S1739" s="13">
        <f t="shared" si="70"/>
        <v>1.2379239292069082E-3</v>
      </c>
    </row>
    <row r="1740" spans="17:19">
      <c r="Q1740" s="14">
        <v>39954</v>
      </c>
      <c r="R1740" s="13">
        <v>20.673321999999999</v>
      </c>
      <c r="S1740" s="13">
        <f t="shared" si="70"/>
        <v>1.0635041235789814E-2</v>
      </c>
    </row>
    <row r="1741" spans="17:19">
      <c r="Q1741" s="14">
        <v>39953</v>
      </c>
      <c r="R1741" s="13">
        <v>20.455774000000002</v>
      </c>
      <c r="S1741" s="13">
        <f t="shared" si="70"/>
        <v>4.6481191139578784E-2</v>
      </c>
    </row>
    <row r="1742" spans="17:19">
      <c r="Q1742" s="14">
        <v>39952</v>
      </c>
      <c r="R1742" s="13">
        <v>19.547197000000001</v>
      </c>
      <c r="S1742" s="13">
        <f t="shared" si="70"/>
        <v>4.9341889642814853E-3</v>
      </c>
    </row>
    <row r="1743" spans="17:19">
      <c r="Q1743" s="14">
        <v>39951</v>
      </c>
      <c r="R1743" s="13">
        <v>19.451221</v>
      </c>
      <c r="S1743" s="13">
        <f t="shared" si="70"/>
        <v>1.7743519094312252E-2</v>
      </c>
    </row>
    <row r="1744" spans="17:19">
      <c r="Q1744" s="14">
        <v>39948</v>
      </c>
      <c r="R1744" s="13">
        <v>19.112105</v>
      </c>
      <c r="S1744" s="13">
        <f t="shared" si="70"/>
        <v>-4.0013266012420123E-3</v>
      </c>
    </row>
    <row r="1745" spans="17:19">
      <c r="Q1745" s="14">
        <v>39947</v>
      </c>
      <c r="R1745" s="13">
        <v>19.188886</v>
      </c>
      <c r="S1745" s="13">
        <f t="shared" si="70"/>
        <v>9.4244899545911469E-3</v>
      </c>
    </row>
    <row r="1746" spans="17:19">
      <c r="Q1746" s="14">
        <v>39946</v>
      </c>
      <c r="R1746" s="13">
        <v>19.009729</v>
      </c>
      <c r="S1746" s="13">
        <f t="shared" si="70"/>
        <v>-2.9719190809997961E-2</v>
      </c>
    </row>
    <row r="1747" spans="17:19">
      <c r="Q1747" s="14">
        <v>39945</v>
      </c>
      <c r="R1747" s="13">
        <v>19.591987</v>
      </c>
      <c r="S1747" s="13">
        <f t="shared" si="70"/>
        <v>-6.5269786459771486E-4</v>
      </c>
    </row>
    <row r="1748" spans="17:19">
      <c r="Q1748" s="14">
        <v>39944</v>
      </c>
      <c r="R1748" s="13">
        <v>19.604783000000001</v>
      </c>
      <c r="S1748" s="13">
        <f t="shared" si="70"/>
        <v>2.6177793588454171E-3</v>
      </c>
    </row>
    <row r="1749" spans="17:19">
      <c r="Q1749" s="14">
        <v>39941</v>
      </c>
      <c r="R1749" s="13">
        <v>19.553595999999999</v>
      </c>
      <c r="S1749" s="13">
        <f t="shared" si="70"/>
        <v>4.2720708036195461E-3</v>
      </c>
    </row>
    <row r="1750" spans="17:19">
      <c r="Q1750" s="14">
        <v>39940</v>
      </c>
      <c r="R1750" s="13">
        <v>19.470417000000001</v>
      </c>
      <c r="S1750" s="13">
        <f t="shared" si="70"/>
        <v>-8.1486459404907594E-3</v>
      </c>
    </row>
    <row r="1751" spans="17:19">
      <c r="Q1751" s="14">
        <v>39939</v>
      </c>
      <c r="R1751" s="13">
        <v>19.630378</v>
      </c>
      <c r="S1751" s="13">
        <f t="shared" si="70"/>
        <v>-3.2488485791010322E-3</v>
      </c>
    </row>
    <row r="1752" spans="17:19">
      <c r="Q1752" s="14">
        <v>39938</v>
      </c>
      <c r="R1752" s="13">
        <v>19.694362000000002</v>
      </c>
      <c r="S1752" s="13">
        <f t="shared" si="70"/>
        <v>-3.883488172636093E-3</v>
      </c>
    </row>
    <row r="1753" spans="17:19">
      <c r="Q1753" s="14">
        <v>39937</v>
      </c>
      <c r="R1753" s="13">
        <v>19.771142999999999</v>
      </c>
      <c r="S1753" s="13">
        <f t="shared" si="70"/>
        <v>1.3779528467483093E-2</v>
      </c>
    </row>
    <row r="1754" spans="17:19">
      <c r="Q1754" s="14">
        <v>39934</v>
      </c>
      <c r="R1754" s="13">
        <v>19.502409</v>
      </c>
      <c r="S1754" s="13">
        <f t="shared" si="70"/>
        <v>1.3972109540798056E-2</v>
      </c>
    </row>
    <row r="1755" spans="17:19">
      <c r="Q1755" s="14">
        <v>39933</v>
      </c>
      <c r="R1755" s="13">
        <v>19.233674000000001</v>
      </c>
      <c r="S1755" s="13">
        <f t="shared" si="70"/>
        <v>-8.2481185192976522E-3</v>
      </c>
    </row>
    <row r="1756" spans="17:19">
      <c r="Q1756" s="14">
        <v>39932</v>
      </c>
      <c r="R1756" s="13">
        <v>19.393635</v>
      </c>
      <c r="S1756" s="13">
        <f t="shared" si="70"/>
        <v>-1.3988318943006511E-2</v>
      </c>
    </row>
    <row r="1757" spans="17:19">
      <c r="Q1757" s="14">
        <v>39931</v>
      </c>
      <c r="R1757" s="13">
        <v>19.668768</v>
      </c>
      <c r="S1757" s="13">
        <f t="shared" si="70"/>
        <v>-3.404092359167288E-3</v>
      </c>
    </row>
    <row r="1758" spans="17:19">
      <c r="Q1758" s="14">
        <v>39930</v>
      </c>
      <c r="R1758" s="13">
        <v>19.735951</v>
      </c>
      <c r="S1758" s="13">
        <f t="shared" si="70"/>
        <v>1.2841087374029003E-2</v>
      </c>
    </row>
    <row r="1759" spans="17:19">
      <c r="Q1759" s="14">
        <v>39927</v>
      </c>
      <c r="R1759" s="13">
        <v>19.485733</v>
      </c>
      <c r="S1759" s="13">
        <f t="shared" si="70"/>
        <v>-1.0797059946641423E-2</v>
      </c>
    </row>
    <row r="1760" spans="17:19">
      <c r="Q1760" s="14">
        <v>39926</v>
      </c>
      <c r="R1760" s="13">
        <v>19.698418</v>
      </c>
      <c r="S1760" s="13">
        <f t="shared" si="70"/>
        <v>-1.2852687952407899E-2</v>
      </c>
    </row>
    <row r="1761" spans="17:19">
      <c r="Q1761" s="14">
        <v>39925</v>
      </c>
      <c r="R1761" s="13">
        <v>19.954892000000001</v>
      </c>
      <c r="S1761" s="13">
        <f t="shared" si="70"/>
        <v>-6.8492683667062465E-3</v>
      </c>
    </row>
    <row r="1762" spans="17:19">
      <c r="Q1762" s="14">
        <v>39924</v>
      </c>
      <c r="R1762" s="13">
        <v>20.092510999999998</v>
      </c>
      <c r="S1762" s="13">
        <f t="shared" si="70"/>
        <v>6.2656120077306662E-3</v>
      </c>
    </row>
    <row r="1763" spans="17:19">
      <c r="Q1763" s="14">
        <v>39923</v>
      </c>
      <c r="R1763" s="13">
        <v>19.967403000000001</v>
      </c>
      <c r="S1763" s="13">
        <f t="shared" si="70"/>
        <v>1.56886046968199E-3</v>
      </c>
    </row>
    <row r="1764" spans="17:19">
      <c r="Q1764" s="14">
        <v>39920</v>
      </c>
      <c r="R1764" s="13">
        <v>19.936126000000002</v>
      </c>
      <c r="S1764" s="13">
        <f t="shared" si="70"/>
        <v>-3.7511510434335769E-3</v>
      </c>
    </row>
    <row r="1765" spans="17:19">
      <c r="Q1765" s="14">
        <v>39919</v>
      </c>
      <c r="R1765" s="13">
        <v>20.011191</v>
      </c>
      <c r="S1765" s="13">
        <f t="shared" si="70"/>
        <v>1.3946122991488992E-2</v>
      </c>
    </row>
    <row r="1766" spans="17:19">
      <c r="Q1766" s="14">
        <v>39918</v>
      </c>
      <c r="R1766" s="13">
        <v>19.735951</v>
      </c>
      <c r="S1766" s="13">
        <f t="shared" si="70"/>
        <v>5.7379080049211233E-3</v>
      </c>
    </row>
    <row r="1767" spans="17:19">
      <c r="Q1767" s="14">
        <v>39917</v>
      </c>
      <c r="R1767" s="13">
        <v>19.623353999999999</v>
      </c>
      <c r="S1767" s="13">
        <f t="shared" si="70"/>
        <v>-9.4726585717432171E-3</v>
      </c>
    </row>
    <row r="1768" spans="17:19">
      <c r="Q1768" s="14">
        <v>39916</v>
      </c>
      <c r="R1768" s="13">
        <v>19.811017</v>
      </c>
      <c r="S1768" s="13">
        <f t="shared" si="70"/>
        <v>1.8327986143637183E-2</v>
      </c>
    </row>
    <row r="1769" spans="17:19">
      <c r="Q1769" s="14">
        <v>39912</v>
      </c>
      <c r="R1769" s="13">
        <v>19.454456</v>
      </c>
      <c r="S1769" s="13">
        <f t="shared" si="70"/>
        <v>2.5725633523897184E-2</v>
      </c>
    </row>
    <row r="1770" spans="17:19">
      <c r="Q1770" s="14">
        <v>39911</v>
      </c>
      <c r="R1770" s="13">
        <v>18.966529999999999</v>
      </c>
      <c r="S1770" s="13">
        <f t="shared" si="70"/>
        <v>2.3140409566435602E-3</v>
      </c>
    </row>
    <row r="1771" spans="17:19">
      <c r="Q1771" s="14">
        <v>39910</v>
      </c>
      <c r="R1771" s="13">
        <v>18.922742</v>
      </c>
      <c r="S1771" s="13">
        <f t="shared" si="70"/>
        <v>-4.9342221159289282E-3</v>
      </c>
    </row>
    <row r="1772" spans="17:19">
      <c r="Q1772" s="14">
        <v>39909</v>
      </c>
      <c r="R1772" s="13">
        <v>19.016573999999999</v>
      </c>
      <c r="S1772" s="13">
        <f t="shared" si="70"/>
        <v>-8.8033804330371248E-3</v>
      </c>
    </row>
    <row r="1773" spans="17:19">
      <c r="Q1773" s="14">
        <v>39906</v>
      </c>
      <c r="R1773" s="13">
        <v>19.185471</v>
      </c>
      <c r="S1773" s="13">
        <f t="shared" si="70"/>
        <v>-6.5173513280019919E-4</v>
      </c>
    </row>
    <row r="1774" spans="17:19">
      <c r="Q1774" s="14">
        <v>39905</v>
      </c>
      <c r="R1774" s="13">
        <v>19.197983000000001</v>
      </c>
      <c r="S1774" s="13">
        <f t="shared" si="70"/>
        <v>3.0557412453673036E-2</v>
      </c>
    </row>
    <row r="1775" spans="17:19">
      <c r="Q1775" s="14">
        <v>39904</v>
      </c>
      <c r="R1775" s="13">
        <v>18.628737000000001</v>
      </c>
      <c r="S1775" s="13">
        <f t="shared" si="70"/>
        <v>1.0084379501955362E-3</v>
      </c>
    </row>
    <row r="1776" spans="17:19">
      <c r="Q1776" s="14">
        <v>39903</v>
      </c>
      <c r="R1776" s="13">
        <v>18.609970000000001</v>
      </c>
      <c r="S1776" s="13">
        <f t="shared" si="70"/>
        <v>2.3584816738303691E-3</v>
      </c>
    </row>
    <row r="1777" spans="17:19">
      <c r="Q1777" s="14">
        <v>39902</v>
      </c>
      <c r="R1777" s="13">
        <v>18.566182000000001</v>
      </c>
      <c r="S1777" s="13">
        <f t="shared" si="70"/>
        <v>-2.3529323260595945E-3</v>
      </c>
    </row>
    <row r="1778" spans="17:19">
      <c r="Q1778" s="14">
        <v>39899</v>
      </c>
      <c r="R1778" s="13">
        <v>18.609970000000001</v>
      </c>
      <c r="S1778" s="13">
        <f t="shared" si="70"/>
        <v>-4.0174394098036331E-3</v>
      </c>
    </row>
    <row r="1779" spans="17:19">
      <c r="Q1779" s="14">
        <v>39898</v>
      </c>
      <c r="R1779" s="13">
        <v>18.685036</v>
      </c>
      <c r="S1779" s="13">
        <f t="shared" si="70"/>
        <v>1.9453992732837457E-2</v>
      </c>
    </row>
    <row r="1780" spans="17:19">
      <c r="Q1780" s="14">
        <v>39897</v>
      </c>
      <c r="R1780" s="13">
        <v>18.328474</v>
      </c>
      <c r="S1780" s="13">
        <f t="shared" si="70"/>
        <v>1.709387508917313E-3</v>
      </c>
    </row>
    <row r="1781" spans="17:19">
      <c r="Q1781" s="14">
        <v>39896</v>
      </c>
      <c r="R1781" s="13">
        <v>18.297197000000001</v>
      </c>
      <c r="S1781" s="13">
        <f t="shared" si="70"/>
        <v>-3.9093309195300532E-2</v>
      </c>
    </row>
    <row r="1782" spans="17:19">
      <c r="Q1782" s="14">
        <v>39895</v>
      </c>
      <c r="R1782" s="13">
        <v>19.041595999999998</v>
      </c>
      <c r="S1782" s="13">
        <f t="shared" si="70"/>
        <v>4.1395843494386381E-2</v>
      </c>
    </row>
    <row r="1783" spans="17:19">
      <c r="Q1783" s="14">
        <v>39892</v>
      </c>
      <c r="R1783" s="13">
        <v>18.284686000000001</v>
      </c>
      <c r="S1783" s="13">
        <f t="shared" si="70"/>
        <v>-2.1098487160296286E-2</v>
      </c>
    </row>
    <row r="1784" spans="17:19">
      <c r="Q1784" s="14">
        <v>39891</v>
      </c>
      <c r="R1784" s="13">
        <v>18.67878</v>
      </c>
      <c r="S1784" s="13">
        <f t="shared" si="70"/>
        <v>4.7351804338315824E-2</v>
      </c>
    </row>
    <row r="1785" spans="17:19">
      <c r="Q1785" s="14">
        <v>39890</v>
      </c>
      <c r="R1785" s="13">
        <v>17.834294</v>
      </c>
      <c r="S1785" s="13">
        <f t="shared" si="70"/>
        <v>1.531342261044202E-2</v>
      </c>
    </row>
    <row r="1786" spans="17:19">
      <c r="Q1786" s="14">
        <v>39889</v>
      </c>
      <c r="R1786" s="13">
        <v>17.565308999999999</v>
      </c>
      <c r="S1786" s="13">
        <f t="shared" si="70"/>
        <v>1.0799103630031398E-2</v>
      </c>
    </row>
    <row r="1787" spans="17:19">
      <c r="Q1787" s="14">
        <v>39888</v>
      </c>
      <c r="R1787" s="13">
        <v>17.377645999999999</v>
      </c>
      <c r="S1787" s="13">
        <f t="shared" si="70"/>
        <v>5.5872326406690806E-2</v>
      </c>
    </row>
    <row r="1788" spans="17:19">
      <c r="Q1788" s="14">
        <v>39885</v>
      </c>
      <c r="R1788" s="13">
        <v>16.458093999999999</v>
      </c>
      <c r="S1788" s="13">
        <f t="shared" si="70"/>
        <v>-1.7183426694801014E-2</v>
      </c>
    </row>
    <row r="1789" spans="17:19">
      <c r="Q1789" s="14">
        <v>39884</v>
      </c>
      <c r="R1789" s="13">
        <v>16.745844999999999</v>
      </c>
      <c r="S1789" s="13">
        <f t="shared" si="70"/>
        <v>6.2301522354466572E-2</v>
      </c>
    </row>
    <row r="1790" spans="17:19">
      <c r="Q1790" s="14">
        <v>39883</v>
      </c>
      <c r="R1790" s="13">
        <v>15.76374</v>
      </c>
      <c r="S1790" s="13">
        <f t="shared" si="70"/>
        <v>8.0000613864514465E-3</v>
      </c>
    </row>
    <row r="1791" spans="17:19">
      <c r="Q1791" s="14">
        <v>39882</v>
      </c>
      <c r="R1791" s="13">
        <v>15.638629999999999</v>
      </c>
      <c r="S1791" s="13">
        <f t="shared" si="70"/>
        <v>3.6054750087863623E-2</v>
      </c>
    </row>
    <row r="1792" spans="17:19">
      <c r="Q1792" s="14">
        <v>39881</v>
      </c>
      <c r="R1792" s="13">
        <v>15.094405</v>
      </c>
      <c r="S1792" s="13">
        <f t="shared" si="70"/>
        <v>6.6749951548313339E-3</v>
      </c>
    </row>
    <row r="1793" spans="17:19">
      <c r="Q1793" s="14">
        <v>39878</v>
      </c>
      <c r="R1793" s="13">
        <v>14.994318</v>
      </c>
      <c r="S1793" s="13">
        <f t="shared" si="70"/>
        <v>-9.913269211709189E-3</v>
      </c>
    </row>
    <row r="1794" spans="17:19">
      <c r="Q1794" s="14">
        <v>39877</v>
      </c>
      <c r="R1794" s="13">
        <v>15.144449</v>
      </c>
      <c r="S1794" s="13">
        <f t="shared" si="70"/>
        <v>-3.9666787444560897E-2</v>
      </c>
    </row>
    <row r="1795" spans="17:19">
      <c r="Q1795" s="14">
        <v>39876</v>
      </c>
      <c r="R1795" s="13">
        <v>15.769994000000001</v>
      </c>
      <c r="S1795" s="13">
        <f t="shared" si="70"/>
        <v>6.7315773579532154E-2</v>
      </c>
    </row>
    <row r="1796" spans="17:19">
      <c r="Q1796" s="14">
        <v>39875</v>
      </c>
      <c r="R1796" s="13">
        <v>14.775378</v>
      </c>
      <c r="S1796" s="13">
        <f t="shared" si="70"/>
        <v>-2.798349133871576E-2</v>
      </c>
    </row>
    <row r="1797" spans="17:19">
      <c r="Q1797" s="14">
        <v>39874</v>
      </c>
      <c r="R1797" s="13">
        <v>15.200748000000001</v>
      </c>
      <c r="S1797" s="13">
        <f t="shared" si="70"/>
        <v>-6.0688117146201905E-2</v>
      </c>
    </row>
    <row r="1798" spans="17:19">
      <c r="Q1798" s="14">
        <v>39871</v>
      </c>
      <c r="R1798" s="13">
        <v>16.182855</v>
      </c>
      <c r="S1798" s="13">
        <f t="shared" si="70"/>
        <v>2.4554517703559122E-2</v>
      </c>
    </row>
    <row r="1799" spans="17:19">
      <c r="Q1799" s="14">
        <v>39870</v>
      </c>
      <c r="R1799" s="13">
        <v>15.795016</v>
      </c>
      <c r="S1799" s="13">
        <f t="shared" si="70"/>
        <v>4.3754990873196582E-3</v>
      </c>
    </row>
    <row r="1800" spans="17:19">
      <c r="Q1800" s="14">
        <v>39869</v>
      </c>
      <c r="R1800" s="13">
        <v>15.726205999999999</v>
      </c>
      <c r="S1800" s="13">
        <f t="shared" si="70"/>
        <v>4.9248725469061554E-2</v>
      </c>
    </row>
    <row r="1801" spans="17:19">
      <c r="Q1801" s="14">
        <v>39868</v>
      </c>
      <c r="R1801" s="13">
        <v>14.988063</v>
      </c>
      <c r="S1801" s="13">
        <f t="shared" ref="S1801:S1864" si="71">(R1801-R1802)/R1802</f>
        <v>5.0335284695941342E-3</v>
      </c>
    </row>
    <row r="1802" spans="17:19">
      <c r="Q1802" s="14">
        <v>39867</v>
      </c>
      <c r="R1802" s="13">
        <v>14.912998</v>
      </c>
      <c r="S1802" s="13">
        <f t="shared" si="71"/>
        <v>-3.0500208780862102E-2</v>
      </c>
    </row>
    <row r="1803" spans="17:19">
      <c r="Q1803" s="14">
        <v>39864</v>
      </c>
      <c r="R1803" s="13">
        <v>15.382156999999999</v>
      </c>
      <c r="S1803" s="13">
        <f t="shared" si="71"/>
        <v>-1.1258565908887842E-2</v>
      </c>
    </row>
    <row r="1804" spans="17:19">
      <c r="Q1804" s="14">
        <v>39863</v>
      </c>
      <c r="R1804" s="13">
        <v>15.557309999999999</v>
      </c>
      <c r="S1804" s="13">
        <f t="shared" si="71"/>
        <v>2.8226345263592011E-3</v>
      </c>
    </row>
    <row r="1805" spans="17:19">
      <c r="Q1805" s="14">
        <v>39862</v>
      </c>
      <c r="R1805" s="13">
        <v>15.513521000000001</v>
      </c>
      <c r="S1805" s="13">
        <f t="shared" si="71"/>
        <v>-2.0121199379933177E-3</v>
      </c>
    </row>
    <row r="1806" spans="17:19">
      <c r="Q1806" s="14">
        <v>39861</v>
      </c>
      <c r="R1806" s="13">
        <v>15.544798999999999</v>
      </c>
      <c r="S1806" s="13">
        <f t="shared" si="71"/>
        <v>-1.7398187197895033E-2</v>
      </c>
    </row>
    <row r="1807" spans="17:19">
      <c r="Q1807" s="14">
        <v>39857</v>
      </c>
      <c r="R1807" s="13">
        <v>15.820039</v>
      </c>
      <c r="S1807" s="13">
        <f t="shared" si="71"/>
        <v>-1.1847485454078567E-3</v>
      </c>
    </row>
    <row r="1808" spans="17:19">
      <c r="Q1808" s="14">
        <v>39856</v>
      </c>
      <c r="R1808" s="13">
        <v>15.838804</v>
      </c>
      <c r="S1808" s="13">
        <f t="shared" si="71"/>
        <v>8.3631705739445512E-3</v>
      </c>
    </row>
    <row r="1809" spans="17:19">
      <c r="Q1809" s="14">
        <v>39855</v>
      </c>
      <c r="R1809" s="13">
        <v>15.70744</v>
      </c>
      <c r="S1809" s="13">
        <f t="shared" si="71"/>
        <v>1.0869551926457931E-2</v>
      </c>
    </row>
    <row r="1810" spans="17:19">
      <c r="Q1810" s="14">
        <v>39854</v>
      </c>
      <c r="R1810" s="13">
        <v>15.538543000000001</v>
      </c>
      <c r="S1810" s="13">
        <f t="shared" si="71"/>
        <v>-2.0118339687711279E-2</v>
      </c>
    </row>
    <row r="1811" spans="17:19">
      <c r="Q1811" s="14">
        <v>39853</v>
      </c>
      <c r="R1811" s="13">
        <v>15.857571</v>
      </c>
      <c r="S1811" s="13">
        <f t="shared" si="71"/>
        <v>3.5629410087997478E-3</v>
      </c>
    </row>
    <row r="1812" spans="17:19">
      <c r="Q1812" s="14">
        <v>39850</v>
      </c>
      <c r="R1812" s="13">
        <v>15.801272000000001</v>
      </c>
      <c r="S1812" s="13">
        <f t="shared" si="71"/>
        <v>-6.6850373233196154E-3</v>
      </c>
    </row>
    <row r="1813" spans="17:19">
      <c r="Q1813" s="14">
        <v>39849</v>
      </c>
      <c r="R1813" s="13">
        <v>15.907615</v>
      </c>
      <c r="S1813" s="13">
        <f t="shared" si="71"/>
        <v>1.3147415306551653E-2</v>
      </c>
    </row>
    <row r="1814" spans="17:19">
      <c r="Q1814" s="14">
        <v>39848</v>
      </c>
      <c r="R1814" s="13">
        <v>15.701185000000001</v>
      </c>
      <c r="S1814" s="13">
        <f t="shared" si="71"/>
        <v>8.8425119079409524E-3</v>
      </c>
    </row>
    <row r="1815" spans="17:19">
      <c r="Q1815" s="14">
        <v>39847</v>
      </c>
      <c r="R1815" s="13">
        <v>15.563564</v>
      </c>
      <c r="S1815" s="13">
        <f t="shared" si="71"/>
        <v>6.0654569797681558E-3</v>
      </c>
    </row>
    <row r="1816" spans="17:19">
      <c r="Q1816" s="14">
        <v>39846</v>
      </c>
      <c r="R1816" s="13">
        <v>15.469733</v>
      </c>
      <c r="S1816" s="13">
        <f t="shared" si="71"/>
        <v>-5.6293150936761929E-3</v>
      </c>
    </row>
    <row r="1817" spans="17:19">
      <c r="Q1817" s="14">
        <v>39843</v>
      </c>
      <c r="R1817" s="13">
        <v>15.557309999999999</v>
      </c>
      <c r="S1817" s="13">
        <f t="shared" si="71"/>
        <v>-1.426864746755988E-2</v>
      </c>
    </row>
    <row r="1818" spans="17:19">
      <c r="Q1818" s="14">
        <v>39842</v>
      </c>
      <c r="R1818" s="13">
        <v>15.782505</v>
      </c>
      <c r="S1818" s="13">
        <f t="shared" si="71"/>
        <v>-1.0588284930172E-2</v>
      </c>
    </row>
    <row r="1819" spans="17:19">
      <c r="Q1819" s="14">
        <v>39841</v>
      </c>
      <c r="R1819" s="13">
        <v>15.951403000000001</v>
      </c>
      <c r="S1819" s="13">
        <f t="shared" si="71"/>
        <v>1.6138685188874045E-2</v>
      </c>
    </row>
    <row r="1820" spans="17:19">
      <c r="Q1820" s="14">
        <v>39840</v>
      </c>
      <c r="R1820" s="13">
        <v>15.698057</v>
      </c>
      <c r="S1820" s="13">
        <f t="shared" si="71"/>
        <v>1.5348274253770602E-2</v>
      </c>
    </row>
    <row r="1821" spans="17:19">
      <c r="Q1821" s="14">
        <v>39839</v>
      </c>
      <c r="R1821" s="13">
        <v>15.460761</v>
      </c>
      <c r="S1821" s="13">
        <f t="shared" si="71"/>
        <v>1.1544517773813887E-2</v>
      </c>
    </row>
    <row r="1822" spans="17:19">
      <c r="Q1822" s="14">
        <v>39836</v>
      </c>
      <c r="R1822" s="13">
        <v>15.284311000000001</v>
      </c>
      <c r="S1822" s="13">
        <f t="shared" si="71"/>
        <v>1.0865190800890661E-2</v>
      </c>
    </row>
    <row r="1823" spans="17:19">
      <c r="Q1823" s="14">
        <v>39835</v>
      </c>
      <c r="R1823" s="13">
        <v>15.120029000000001</v>
      </c>
      <c r="S1823" s="13">
        <f t="shared" si="71"/>
        <v>-1.3105631827230018E-2</v>
      </c>
    </row>
    <row r="1824" spans="17:19">
      <c r="Q1824" s="14">
        <v>39834</v>
      </c>
      <c r="R1824" s="13">
        <v>15.320817999999999</v>
      </c>
      <c r="S1824" s="13">
        <f t="shared" si="71"/>
        <v>3.4086238862652156E-2</v>
      </c>
    </row>
    <row r="1825" spans="17:19">
      <c r="Q1825" s="14">
        <v>39833</v>
      </c>
      <c r="R1825" s="13">
        <v>14.815803000000001</v>
      </c>
      <c r="S1825" s="13">
        <f t="shared" si="71"/>
        <v>-2.0514854014378938E-2</v>
      </c>
    </row>
    <row r="1826" spans="17:19">
      <c r="Q1826" s="14">
        <v>39829</v>
      </c>
      <c r="R1826" s="13">
        <v>15.126113</v>
      </c>
      <c r="S1826" s="13">
        <f t="shared" si="71"/>
        <v>4.0387598813376889E-3</v>
      </c>
    </row>
    <row r="1827" spans="17:19">
      <c r="Q1827" s="14">
        <v>39828</v>
      </c>
      <c r="R1827" s="13">
        <v>15.065268</v>
      </c>
      <c r="S1827" s="13">
        <f t="shared" si="71"/>
        <v>-1.7460329158304224E-2</v>
      </c>
    </row>
    <row r="1828" spans="17:19">
      <c r="Q1828" s="14">
        <v>39827</v>
      </c>
      <c r="R1828" s="13">
        <v>15.332986999999999</v>
      </c>
      <c r="S1828" s="13">
        <f t="shared" si="71"/>
        <v>-1.253914699873932E-2</v>
      </c>
    </row>
    <row r="1829" spans="17:19">
      <c r="Q1829" s="14">
        <v>39826</v>
      </c>
      <c r="R1829" s="13">
        <v>15.527691000000001</v>
      </c>
      <c r="S1829" s="13">
        <f t="shared" si="71"/>
        <v>5.5162027771785971E-3</v>
      </c>
    </row>
    <row r="1830" spans="17:19">
      <c r="Q1830" s="14">
        <v>39825</v>
      </c>
      <c r="R1830" s="13">
        <v>15.442507000000001</v>
      </c>
      <c r="S1830" s="13">
        <f t="shared" si="71"/>
        <v>-2.3846207916839113E-2</v>
      </c>
    </row>
    <row r="1831" spans="17:19">
      <c r="Q1831" s="14">
        <v>39822</v>
      </c>
      <c r="R1831" s="13">
        <v>15.819748000000001</v>
      </c>
      <c r="S1831" s="13">
        <f t="shared" si="71"/>
        <v>2.9295304061408987E-2</v>
      </c>
    </row>
    <row r="1832" spans="17:19">
      <c r="Q1832" s="14">
        <v>39821</v>
      </c>
      <c r="R1832" s="13">
        <v>15.369494</v>
      </c>
      <c r="S1832" s="13">
        <f t="shared" si="71"/>
        <v>2.2258295463524591E-2</v>
      </c>
    </row>
    <row r="1833" spans="17:19">
      <c r="Q1833" s="14">
        <v>39820</v>
      </c>
      <c r="R1833" s="13">
        <v>15.034844</v>
      </c>
      <c r="S1833" s="13">
        <f t="shared" si="71"/>
        <v>-1.1600063531733335E-2</v>
      </c>
    </row>
    <row r="1834" spans="17:19">
      <c r="Q1834" s="14">
        <v>39819</v>
      </c>
      <c r="R1834" s="13">
        <v>15.211296000000001</v>
      </c>
      <c r="S1834" s="13">
        <f t="shared" si="71"/>
        <v>-1.1985908973015541E-3</v>
      </c>
    </row>
    <row r="1835" spans="17:19">
      <c r="Q1835" s="14">
        <v>39818</v>
      </c>
      <c r="R1835" s="13">
        <v>15.22955</v>
      </c>
      <c r="S1835" s="13">
        <f t="shared" si="71"/>
        <v>2.7926059761998655E-2</v>
      </c>
    </row>
    <row r="1836" spans="17:19">
      <c r="Q1836" s="14">
        <v>39815</v>
      </c>
      <c r="R1836" s="13">
        <v>14.815803000000001</v>
      </c>
      <c r="S1836" s="13">
        <f t="shared" si="71"/>
        <v>4.7311897885732292E-2</v>
      </c>
    </row>
    <row r="1837" spans="17:19">
      <c r="Q1837" s="14">
        <v>39813</v>
      </c>
      <c r="R1837" s="13">
        <v>14.146504999999999</v>
      </c>
      <c r="S1837" s="13">
        <f t="shared" si="71"/>
        <v>1.928979955451432E-2</v>
      </c>
    </row>
    <row r="1838" spans="17:19">
      <c r="Q1838" s="14">
        <v>39812</v>
      </c>
      <c r="R1838" s="13">
        <v>13.878786</v>
      </c>
      <c r="S1838" s="13">
        <f t="shared" si="71"/>
        <v>8.3995843693402284E-3</v>
      </c>
    </row>
    <row r="1839" spans="17:19">
      <c r="Q1839" s="14">
        <v>39811</v>
      </c>
      <c r="R1839" s="13">
        <v>13.763180999999999</v>
      </c>
      <c r="S1839" s="13">
        <f t="shared" si="71"/>
        <v>-8.3296190315205101E-3</v>
      </c>
    </row>
    <row r="1840" spans="17:19">
      <c r="Q1840" s="14">
        <v>39808</v>
      </c>
      <c r="R1840" s="13">
        <v>13.878786</v>
      </c>
      <c r="S1840" s="13">
        <f t="shared" si="71"/>
        <v>4.1077083949057777E-2</v>
      </c>
    </row>
    <row r="1841" spans="17:19">
      <c r="Q1841" s="14">
        <v>39806</v>
      </c>
      <c r="R1841" s="13">
        <v>13.33118</v>
      </c>
      <c r="S1841" s="13">
        <f t="shared" si="71"/>
        <v>8.2835299476056723E-3</v>
      </c>
    </row>
    <row r="1842" spans="17:19">
      <c r="Q1842" s="14">
        <v>39805</v>
      </c>
      <c r="R1842" s="13">
        <v>13.221658</v>
      </c>
      <c r="S1842" s="13">
        <f t="shared" si="71"/>
        <v>-2.1611895766634106E-2</v>
      </c>
    </row>
    <row r="1843" spans="17:19">
      <c r="Q1843" s="14">
        <v>39804</v>
      </c>
      <c r="R1843" s="13">
        <v>13.513714999999999</v>
      </c>
      <c r="S1843" s="13">
        <f t="shared" si="71"/>
        <v>1.184506658596091E-2</v>
      </c>
    </row>
    <row r="1844" spans="17:19">
      <c r="Q1844" s="14">
        <v>39801</v>
      </c>
      <c r="R1844" s="13">
        <v>13.355518</v>
      </c>
      <c r="S1844" s="13">
        <f t="shared" si="71"/>
        <v>-1.0815723561159354E-2</v>
      </c>
    </row>
    <row r="1845" spans="17:19">
      <c r="Q1845" s="14">
        <v>39800</v>
      </c>
      <c r="R1845" s="13">
        <v>13.501547</v>
      </c>
      <c r="S1845" s="13">
        <f t="shared" si="71"/>
        <v>-2.0308989616029827E-2</v>
      </c>
    </row>
    <row r="1846" spans="17:19">
      <c r="Q1846" s="14">
        <v>39799</v>
      </c>
      <c r="R1846" s="13">
        <v>13.781434000000001</v>
      </c>
      <c r="S1846" s="13">
        <f t="shared" si="71"/>
        <v>6.6666832235636325E-3</v>
      </c>
    </row>
    <row r="1847" spans="17:19">
      <c r="Q1847" s="14">
        <v>39798</v>
      </c>
      <c r="R1847" s="13">
        <v>13.690166</v>
      </c>
      <c r="S1847" s="13">
        <f t="shared" si="71"/>
        <v>1.4884972078399198E-2</v>
      </c>
    </row>
    <row r="1848" spans="17:19">
      <c r="Q1848" s="14">
        <v>39797</v>
      </c>
      <c r="R1848" s="13">
        <v>13.489376999999999</v>
      </c>
      <c r="S1848" s="13">
        <f t="shared" si="71"/>
        <v>-1.4228575946855683E-2</v>
      </c>
    </row>
    <row r="1849" spans="17:19">
      <c r="Q1849" s="14">
        <v>39794</v>
      </c>
      <c r="R1849" s="13">
        <v>13.684082</v>
      </c>
      <c r="S1849" s="13">
        <f t="shared" si="71"/>
        <v>3.2124805195530126E-2</v>
      </c>
    </row>
    <row r="1850" spans="17:19">
      <c r="Q1850" s="14">
        <v>39793</v>
      </c>
      <c r="R1850" s="13">
        <v>13.258165999999999</v>
      </c>
      <c r="S1850" s="13">
        <f t="shared" si="71"/>
        <v>-2.0674167793982907E-2</v>
      </c>
    </row>
    <row r="1851" spans="17:19">
      <c r="Q1851" s="14">
        <v>39792</v>
      </c>
      <c r="R1851" s="13">
        <v>13.538054000000001</v>
      </c>
      <c r="S1851" s="13">
        <f t="shared" si="71"/>
        <v>4.1179251928996519E-2</v>
      </c>
    </row>
    <row r="1852" spans="17:19">
      <c r="Q1852" s="14">
        <v>39791</v>
      </c>
      <c r="R1852" s="13">
        <v>13.002616</v>
      </c>
      <c r="S1852" s="13">
        <f t="shared" si="71"/>
        <v>-9.3501352500253336E-4</v>
      </c>
    </row>
    <row r="1853" spans="17:19">
      <c r="Q1853" s="14">
        <v>39790</v>
      </c>
      <c r="R1853" s="13">
        <v>13.014785</v>
      </c>
      <c r="S1853" s="13">
        <f t="shared" si="71"/>
        <v>2.5407439751294957E-2</v>
      </c>
    </row>
    <row r="1854" spans="17:19">
      <c r="Q1854" s="14">
        <v>39787</v>
      </c>
      <c r="R1854" s="13">
        <v>12.692306</v>
      </c>
      <c r="S1854" s="13">
        <f t="shared" si="71"/>
        <v>-4.791158564195567E-4</v>
      </c>
    </row>
    <row r="1855" spans="17:19">
      <c r="Q1855" s="14">
        <v>39786</v>
      </c>
      <c r="R1855" s="13">
        <v>12.69839</v>
      </c>
      <c r="S1855" s="13">
        <f t="shared" si="71"/>
        <v>-1.9129545173016504E-3</v>
      </c>
    </row>
    <row r="1856" spans="17:19">
      <c r="Q1856" s="14">
        <v>39785</v>
      </c>
      <c r="R1856" s="13">
        <v>12.722728</v>
      </c>
      <c r="S1856" s="13">
        <f t="shared" si="71"/>
        <v>-1.414422937370588E-2</v>
      </c>
    </row>
    <row r="1857" spans="17:19">
      <c r="Q1857" s="14">
        <v>39784</v>
      </c>
      <c r="R1857" s="13">
        <v>12.905263</v>
      </c>
      <c r="S1857" s="13">
        <f t="shared" si="71"/>
        <v>9.4376098213804112E-4</v>
      </c>
    </row>
    <row r="1858" spans="17:19">
      <c r="Q1858" s="14">
        <v>39783</v>
      </c>
      <c r="R1858" s="13">
        <v>12.893095000000001</v>
      </c>
      <c r="S1858" s="13">
        <f t="shared" si="71"/>
        <v>-6.1143071187885187E-2</v>
      </c>
    </row>
    <row r="1859" spans="17:19">
      <c r="Q1859" s="14">
        <v>39780</v>
      </c>
      <c r="R1859" s="13">
        <v>13.732758</v>
      </c>
      <c r="S1859" s="13">
        <f t="shared" si="71"/>
        <v>2.8246002888094677E-2</v>
      </c>
    </row>
    <row r="1860" spans="17:19">
      <c r="Q1860" s="14">
        <v>39778</v>
      </c>
      <c r="R1860" s="13">
        <v>13.355518</v>
      </c>
      <c r="S1860" s="13">
        <f t="shared" si="71"/>
        <v>8.9870917936841335E-2</v>
      </c>
    </row>
    <row r="1861" spans="17:19">
      <c r="Q1861" s="14">
        <v>39777</v>
      </c>
      <c r="R1861" s="13">
        <v>12.25422</v>
      </c>
      <c r="S1861" s="13">
        <f t="shared" si="71"/>
        <v>3.4878232451889999E-3</v>
      </c>
    </row>
    <row r="1862" spans="17:19">
      <c r="Q1862" s="14">
        <v>39776</v>
      </c>
      <c r="R1862" s="13">
        <v>12.211627999999999</v>
      </c>
      <c r="S1862" s="13">
        <f t="shared" si="71"/>
        <v>6.6418631491361735E-2</v>
      </c>
    </row>
    <row r="1863" spans="17:19">
      <c r="Q1863" s="14">
        <v>39773</v>
      </c>
      <c r="R1863" s="13">
        <v>11.451064000000001</v>
      </c>
      <c r="S1863" s="13">
        <f t="shared" si="71"/>
        <v>-4.2327913500651848E-3</v>
      </c>
    </row>
    <row r="1864" spans="17:19">
      <c r="Q1864" s="14">
        <v>39772</v>
      </c>
      <c r="R1864" s="13">
        <v>11.499739999999999</v>
      </c>
      <c r="S1864" s="13">
        <f t="shared" si="71"/>
        <v>-0.10933079954161262</v>
      </c>
    </row>
    <row r="1865" spans="17:19">
      <c r="Q1865" s="14">
        <v>39771</v>
      </c>
      <c r="R1865" s="13">
        <v>12.911348</v>
      </c>
      <c r="S1865" s="13">
        <f t="shared" ref="S1865:S1928" si="72">(R1865-R1866)/R1866</f>
        <v>-7.1334825803551299E-2</v>
      </c>
    </row>
    <row r="1866" spans="17:19">
      <c r="Q1866" s="14">
        <v>39770</v>
      </c>
      <c r="R1866" s="13">
        <v>13.903124999999999</v>
      </c>
      <c r="S1866" s="13">
        <f t="shared" si="72"/>
        <v>-1.5086196361979482E-2</v>
      </c>
    </row>
    <row r="1867" spans="17:19">
      <c r="Q1867" s="14">
        <v>39769</v>
      </c>
      <c r="R1867" s="13">
        <v>14.116083</v>
      </c>
      <c r="S1867" s="13">
        <f t="shared" si="72"/>
        <v>-1.2765919055953498E-2</v>
      </c>
    </row>
    <row r="1868" spans="17:19">
      <c r="Q1868" s="14">
        <v>39766</v>
      </c>
      <c r="R1868" s="13">
        <v>14.298617999999999</v>
      </c>
      <c r="S1868" s="13">
        <f t="shared" si="72"/>
        <v>2.1321546185656356E-3</v>
      </c>
    </row>
    <row r="1869" spans="17:19">
      <c r="Q1869" s="14">
        <v>39765</v>
      </c>
      <c r="R1869" s="13">
        <v>14.268196</v>
      </c>
      <c r="S1869" s="13">
        <f t="shared" si="72"/>
        <v>-2.1276182075778043E-3</v>
      </c>
    </row>
    <row r="1870" spans="17:19">
      <c r="Q1870" s="14">
        <v>39764</v>
      </c>
      <c r="R1870" s="13">
        <v>14.298617999999999</v>
      </c>
      <c r="S1870" s="13">
        <f t="shared" si="72"/>
        <v>-2.9727477034720787E-2</v>
      </c>
    </row>
    <row r="1871" spans="17:19">
      <c r="Q1871" s="14">
        <v>39763</v>
      </c>
      <c r="R1871" s="13">
        <v>14.736703</v>
      </c>
      <c r="S1871" s="13">
        <f t="shared" si="72"/>
        <v>-3.2747699718456098E-2</v>
      </c>
    </row>
    <row r="1872" spans="17:19">
      <c r="Q1872" s="14">
        <v>39762</v>
      </c>
      <c r="R1872" s="13">
        <v>15.235635</v>
      </c>
      <c r="S1872" s="13">
        <f t="shared" si="72"/>
        <v>-1.8424123223838823E-2</v>
      </c>
    </row>
    <row r="1873" spans="17:19">
      <c r="Q1873" s="14">
        <v>39759</v>
      </c>
      <c r="R1873" s="13">
        <v>15.521606999999999</v>
      </c>
      <c r="S1873" s="13">
        <f t="shared" si="72"/>
        <v>3.9218790060681076E-4</v>
      </c>
    </row>
    <row r="1874" spans="17:19">
      <c r="Q1874" s="14">
        <v>39758</v>
      </c>
      <c r="R1874" s="13">
        <v>15.515522000000001</v>
      </c>
      <c r="S1874" s="13">
        <f t="shared" si="72"/>
        <v>-4.4227875759348223E-2</v>
      </c>
    </row>
    <row r="1875" spans="17:19">
      <c r="Q1875" s="14">
        <v>39757</v>
      </c>
      <c r="R1875" s="13">
        <v>16.233495000000001</v>
      </c>
      <c r="S1875" s="13">
        <f t="shared" si="72"/>
        <v>-2.6168451913533685E-3</v>
      </c>
    </row>
    <row r="1876" spans="17:19">
      <c r="Q1876" s="14">
        <v>39756</v>
      </c>
      <c r="R1876" s="13">
        <v>16.276087</v>
      </c>
      <c r="S1876" s="13">
        <f t="shared" si="72"/>
        <v>-2.1937836297209627E-2</v>
      </c>
    </row>
    <row r="1877" spans="17:19">
      <c r="Q1877" s="14">
        <v>39755</v>
      </c>
      <c r="R1877" s="13">
        <v>16.641158000000001</v>
      </c>
      <c r="S1877" s="13">
        <f t="shared" si="72"/>
        <v>2.3194965886754189E-2</v>
      </c>
    </row>
    <row r="1878" spans="17:19">
      <c r="Q1878" s="14">
        <v>39752</v>
      </c>
      <c r="R1878" s="13">
        <v>16.263916999999999</v>
      </c>
      <c r="S1878" s="13">
        <f t="shared" si="72"/>
        <v>2.5709853934614346E-2</v>
      </c>
    </row>
    <row r="1879" spans="17:19">
      <c r="Q1879" s="14">
        <v>39751</v>
      </c>
      <c r="R1879" s="13">
        <v>15.856255000000001</v>
      </c>
      <c r="S1879" s="13">
        <f t="shared" si="72"/>
        <v>3.0446755431659048E-2</v>
      </c>
    </row>
    <row r="1880" spans="17:19">
      <c r="Q1880" s="14">
        <v>39750</v>
      </c>
      <c r="R1880" s="13">
        <v>15.387748</v>
      </c>
      <c r="S1880" s="13">
        <f t="shared" si="72"/>
        <v>-3.8585780758230104E-2</v>
      </c>
    </row>
    <row r="1881" spans="17:19">
      <c r="Q1881" s="14">
        <v>39749</v>
      </c>
      <c r="R1881" s="13">
        <v>16.005326</v>
      </c>
      <c r="S1881" s="13">
        <f t="shared" si="72"/>
        <v>1.8860859734267675E-2</v>
      </c>
    </row>
    <row r="1882" spans="17:19">
      <c r="Q1882" s="14">
        <v>39748</v>
      </c>
      <c r="R1882" s="13">
        <v>15.70904</v>
      </c>
      <c r="S1882" s="13">
        <f t="shared" si="72"/>
        <v>-2.104873836255873E-2</v>
      </c>
    </row>
    <row r="1883" spans="17:19">
      <c r="Q1883" s="14">
        <v>39745</v>
      </c>
      <c r="R1883" s="13">
        <v>16.046804999999999</v>
      </c>
      <c r="S1883" s="13">
        <f t="shared" si="72"/>
        <v>4.078622307547965E-3</v>
      </c>
    </row>
    <row r="1884" spans="17:19">
      <c r="Q1884" s="14">
        <v>39744</v>
      </c>
      <c r="R1884" s="13">
        <v>15.981622</v>
      </c>
      <c r="S1884" s="13">
        <f t="shared" si="72"/>
        <v>1.1248523461242275E-2</v>
      </c>
    </row>
    <row r="1885" spans="17:19">
      <c r="Q1885" s="14">
        <v>39743</v>
      </c>
      <c r="R1885" s="13">
        <v>15.803851999999999</v>
      </c>
      <c r="S1885" s="13">
        <f t="shared" si="72"/>
        <v>-7.0736923583414749E-3</v>
      </c>
    </row>
    <row r="1886" spans="17:19">
      <c r="Q1886" s="14">
        <v>39742</v>
      </c>
      <c r="R1886" s="13">
        <v>15.91644</v>
      </c>
      <c r="S1886" s="13">
        <f t="shared" si="72"/>
        <v>5.2395304127709087E-3</v>
      </c>
    </row>
    <row r="1887" spans="17:19">
      <c r="Q1887" s="14">
        <v>39741</v>
      </c>
      <c r="R1887" s="13">
        <v>15.83348</v>
      </c>
      <c r="S1887" s="13">
        <f t="shared" si="72"/>
        <v>6.5815709336304304E-2</v>
      </c>
    </row>
    <row r="1888" spans="17:19">
      <c r="Q1888" s="14">
        <v>39738</v>
      </c>
      <c r="R1888" s="13">
        <v>14.855739</v>
      </c>
      <c r="S1888" s="13">
        <f t="shared" si="72"/>
        <v>1.7451350540407268E-2</v>
      </c>
    </row>
    <row r="1889" spans="17:19">
      <c r="Q1889" s="14">
        <v>39737</v>
      </c>
      <c r="R1889" s="13">
        <v>14.600932999999999</v>
      </c>
      <c r="S1889" s="13">
        <f t="shared" si="72"/>
        <v>-4.4445302052343065E-3</v>
      </c>
    </row>
    <row r="1890" spans="17:19">
      <c r="Q1890" s="14">
        <v>39736</v>
      </c>
      <c r="R1890" s="13">
        <v>14.666117</v>
      </c>
      <c r="S1890" s="13">
        <f t="shared" si="72"/>
        <v>-4.4032367843711222E-2</v>
      </c>
    </row>
    <row r="1891" spans="17:19">
      <c r="Q1891" s="14">
        <v>39735</v>
      </c>
      <c r="R1891" s="13">
        <v>15.341646000000001</v>
      </c>
      <c r="S1891" s="13">
        <f t="shared" si="72"/>
        <v>4.945271850575618E-2</v>
      </c>
    </row>
    <row r="1892" spans="17:19">
      <c r="Q1892" s="14">
        <v>39734</v>
      </c>
      <c r="R1892" s="13">
        <v>14.618710999999999</v>
      </c>
      <c r="S1892" s="13">
        <f t="shared" si="72"/>
        <v>0.15011649693347337</v>
      </c>
    </row>
    <row r="1893" spans="17:19">
      <c r="Q1893" s="14">
        <v>39731</v>
      </c>
      <c r="R1893" s="13">
        <v>12.710635</v>
      </c>
      <c r="S1893" s="13">
        <f t="shared" si="72"/>
        <v>-3.9408798122383661E-2</v>
      </c>
    </row>
    <row r="1894" spans="17:19">
      <c r="Q1894" s="14">
        <v>39730</v>
      </c>
      <c r="R1894" s="13">
        <v>13.232096</v>
      </c>
      <c r="S1894" s="13">
        <f t="shared" si="72"/>
        <v>-4.9019803224403524E-3</v>
      </c>
    </row>
    <row r="1895" spans="17:19">
      <c r="Q1895" s="14">
        <v>39729</v>
      </c>
      <c r="R1895" s="13">
        <v>13.297279</v>
      </c>
      <c r="S1895" s="13">
        <f t="shared" si="72"/>
        <v>-3.8148332976121607E-2</v>
      </c>
    </row>
    <row r="1896" spans="17:19">
      <c r="Q1896" s="14">
        <v>39728</v>
      </c>
      <c r="R1896" s="13">
        <v>13.824667</v>
      </c>
      <c r="S1896" s="13">
        <f t="shared" si="72"/>
        <v>-6.116700329648677E-2</v>
      </c>
    </row>
    <row r="1897" spans="17:19">
      <c r="Q1897" s="14">
        <v>39727</v>
      </c>
      <c r="R1897" s="13">
        <v>14.725374</v>
      </c>
      <c r="S1897" s="13">
        <f t="shared" si="72"/>
        <v>-0.16498653181584186</v>
      </c>
    </row>
    <row r="1898" spans="17:19">
      <c r="Q1898" s="14">
        <v>39724</v>
      </c>
      <c r="R1898" s="13">
        <v>17.634893999999999</v>
      </c>
      <c r="S1898" s="13">
        <f t="shared" si="72"/>
        <v>5.4053906130318756E-3</v>
      </c>
    </row>
    <row r="1899" spans="17:19">
      <c r="Q1899" s="14">
        <v>39723</v>
      </c>
      <c r="R1899" s="13">
        <v>17.540082999999999</v>
      </c>
      <c r="S1899" s="13">
        <f t="shared" si="72"/>
        <v>-6.6834795214300344E-2</v>
      </c>
    </row>
    <row r="1900" spans="17:19">
      <c r="Q1900" s="14">
        <v>39722</v>
      </c>
      <c r="R1900" s="13">
        <v>18.796332</v>
      </c>
      <c r="S1900" s="13">
        <f t="shared" si="72"/>
        <v>2.5210090450448003E-2</v>
      </c>
    </row>
    <row r="1901" spans="17:19">
      <c r="Q1901" s="14">
        <v>39721</v>
      </c>
      <c r="R1901" s="13">
        <v>18.334126999999999</v>
      </c>
      <c r="S1901" s="13">
        <f t="shared" si="72"/>
        <v>1.7093983903575537E-2</v>
      </c>
    </row>
    <row r="1902" spans="17:19">
      <c r="Q1902" s="14">
        <v>39720</v>
      </c>
      <c r="R1902" s="13">
        <v>18.025991000000001</v>
      </c>
      <c r="S1902" s="13">
        <f t="shared" si="72"/>
        <v>-5.5279489303521639E-2</v>
      </c>
    </row>
    <row r="1903" spans="17:19">
      <c r="Q1903" s="14">
        <v>39717</v>
      </c>
      <c r="R1903" s="13">
        <v>19.080766000000001</v>
      </c>
      <c r="S1903" s="13">
        <f t="shared" si="72"/>
        <v>-1.4084488120608377E-2</v>
      </c>
    </row>
    <row r="1904" spans="17:19">
      <c r="Q1904" s="14">
        <v>39716</v>
      </c>
      <c r="R1904" s="13">
        <v>19.353348</v>
      </c>
      <c r="S1904" s="13">
        <f t="shared" si="72"/>
        <v>3.9134554417525814E-2</v>
      </c>
    </row>
    <row r="1905" spans="17:19">
      <c r="Q1905" s="14">
        <v>39715</v>
      </c>
      <c r="R1905" s="13">
        <v>18.624486999999998</v>
      </c>
      <c r="S1905" s="13">
        <f t="shared" si="72"/>
        <v>-2.2395040128311661E-2</v>
      </c>
    </row>
    <row r="1906" spans="17:19">
      <c r="Q1906" s="14">
        <v>39714</v>
      </c>
      <c r="R1906" s="13">
        <v>19.051138000000002</v>
      </c>
      <c r="S1906" s="13">
        <f t="shared" si="72"/>
        <v>-1.4710400085396876E-2</v>
      </c>
    </row>
    <row r="1907" spans="17:19">
      <c r="Q1907" s="14">
        <v>39713</v>
      </c>
      <c r="R1907" s="13">
        <v>19.335571999999999</v>
      </c>
      <c r="S1907" s="13">
        <f t="shared" si="72"/>
        <v>-2.3638411004004309E-2</v>
      </c>
    </row>
    <row r="1908" spans="17:19">
      <c r="Q1908" s="14">
        <v>39710</v>
      </c>
      <c r="R1908" s="13">
        <v>19.803699999999999</v>
      </c>
      <c r="S1908" s="13">
        <f t="shared" si="72"/>
        <v>4.0797143703289414E-2</v>
      </c>
    </row>
    <row r="1909" spans="17:19">
      <c r="Q1909" s="14">
        <v>39709</v>
      </c>
      <c r="R1909" s="13">
        <v>19.027435000000001</v>
      </c>
      <c r="S1909" s="13">
        <f t="shared" si="72"/>
        <v>2.2611521467874946E-2</v>
      </c>
    </row>
    <row r="1910" spans="17:19">
      <c r="Q1910" s="14">
        <v>39708</v>
      </c>
      <c r="R1910" s="13">
        <v>18.606708999999999</v>
      </c>
      <c r="S1910" s="13">
        <f t="shared" si="72"/>
        <v>-8.2122926885015001E-3</v>
      </c>
    </row>
    <row r="1911" spans="17:19">
      <c r="Q1911" s="14">
        <v>39707</v>
      </c>
      <c r="R1911" s="13">
        <v>18.760777999999998</v>
      </c>
      <c r="S1911" s="13">
        <f t="shared" si="72"/>
        <v>-2.1026599941994687E-2</v>
      </c>
    </row>
    <row r="1912" spans="17:19">
      <c r="Q1912" s="14">
        <v>39706</v>
      </c>
      <c r="R1912" s="13">
        <v>19.163726</v>
      </c>
      <c r="S1912" s="13">
        <f t="shared" si="72"/>
        <v>-1.9999977499156014E-2</v>
      </c>
    </row>
    <row r="1913" spans="17:19">
      <c r="Q1913" s="14">
        <v>39703</v>
      </c>
      <c r="R1913" s="13">
        <v>19.554822000000001</v>
      </c>
      <c r="S1913" s="13">
        <f t="shared" si="72"/>
        <v>1.4760106814657448E-2</v>
      </c>
    </row>
    <row r="1914" spans="17:19">
      <c r="Q1914" s="14">
        <v>39702</v>
      </c>
      <c r="R1914" s="13">
        <v>19.270389000000002</v>
      </c>
      <c r="S1914" s="13">
        <f t="shared" si="72"/>
        <v>-1.2450609434303973E-2</v>
      </c>
    </row>
    <row r="1915" spans="17:19">
      <c r="Q1915" s="14">
        <v>39701</v>
      </c>
      <c r="R1915" s="13">
        <v>19.513342000000002</v>
      </c>
      <c r="S1915" s="13">
        <f t="shared" si="72"/>
        <v>-3.9322877757788244E-3</v>
      </c>
    </row>
    <row r="1916" spans="17:19">
      <c r="Q1916" s="14">
        <v>39700</v>
      </c>
      <c r="R1916" s="13">
        <v>19.590377</v>
      </c>
      <c r="S1916" s="13">
        <f t="shared" si="72"/>
        <v>-1.4311280746267269E-2</v>
      </c>
    </row>
    <row r="1917" spans="17:19">
      <c r="Q1917" s="14">
        <v>39699</v>
      </c>
      <c r="R1917" s="13">
        <v>19.874811000000001</v>
      </c>
      <c r="S1917" s="13">
        <f t="shared" si="72"/>
        <v>0</v>
      </c>
    </row>
    <row r="1918" spans="17:19">
      <c r="Q1918" s="14">
        <v>39696</v>
      </c>
      <c r="R1918" s="13">
        <v>19.874811000000001</v>
      </c>
      <c r="S1918" s="13">
        <f t="shared" si="72"/>
        <v>7.207263637373949E-3</v>
      </c>
    </row>
    <row r="1919" spans="17:19">
      <c r="Q1919" s="14">
        <v>39695</v>
      </c>
      <c r="R1919" s="13">
        <v>19.732593000000001</v>
      </c>
      <c r="S1919" s="13">
        <f t="shared" si="72"/>
        <v>-1.8856755849801284E-2</v>
      </c>
    </row>
    <row r="1920" spans="17:19">
      <c r="Q1920" s="14">
        <v>39694</v>
      </c>
      <c r="R1920" s="13">
        <v>20.111837000000001</v>
      </c>
      <c r="S1920" s="13">
        <f t="shared" si="72"/>
        <v>-4.4001888249153697E-3</v>
      </c>
    </row>
    <row r="1921" spans="17:19">
      <c r="Q1921" s="14">
        <v>39693</v>
      </c>
      <c r="R1921" s="13">
        <v>20.200724000000001</v>
      </c>
      <c r="S1921" s="13">
        <f t="shared" si="72"/>
        <v>-2.3411546983503968E-3</v>
      </c>
    </row>
    <row r="1922" spans="17:19">
      <c r="Q1922" s="14">
        <v>39689</v>
      </c>
      <c r="R1922" s="13">
        <v>20.248128000000001</v>
      </c>
      <c r="S1922" s="13">
        <f t="shared" si="72"/>
        <v>-5.8499564165401599E-4</v>
      </c>
    </row>
    <row r="1923" spans="17:19">
      <c r="Q1923" s="14">
        <v>39688</v>
      </c>
      <c r="R1923" s="13">
        <v>20.259979999999999</v>
      </c>
      <c r="S1923" s="13">
        <f t="shared" si="72"/>
        <v>0</v>
      </c>
    </row>
    <row r="1924" spans="17:19">
      <c r="Q1924" s="14">
        <v>39687</v>
      </c>
      <c r="R1924" s="13">
        <v>20.259979999999999</v>
      </c>
      <c r="S1924" s="13">
        <f t="shared" si="72"/>
        <v>2.6392797737022117E-3</v>
      </c>
    </row>
    <row r="1925" spans="17:19">
      <c r="Q1925" s="14">
        <v>39686</v>
      </c>
      <c r="R1925" s="13">
        <v>20.206648999999999</v>
      </c>
      <c r="S1925" s="13">
        <f t="shared" si="72"/>
        <v>5.8996514161393622E-3</v>
      </c>
    </row>
    <row r="1926" spans="17:19">
      <c r="Q1926" s="14">
        <v>39685</v>
      </c>
      <c r="R1926" s="13">
        <v>20.088135999999999</v>
      </c>
      <c r="S1926" s="13">
        <f t="shared" si="72"/>
        <v>-1.1784602271787822E-3</v>
      </c>
    </row>
    <row r="1927" spans="17:19">
      <c r="Q1927" s="14">
        <v>39682</v>
      </c>
      <c r="R1927" s="13">
        <v>20.111837000000001</v>
      </c>
      <c r="S1927" s="13">
        <f t="shared" si="72"/>
        <v>4.1419694103684915E-3</v>
      </c>
    </row>
    <row r="1928" spans="17:19">
      <c r="Q1928" s="14">
        <v>39681</v>
      </c>
      <c r="R1928" s="13">
        <v>20.028877999999999</v>
      </c>
      <c r="S1928" s="13">
        <f t="shared" si="72"/>
        <v>-2.6556341486138313E-3</v>
      </c>
    </row>
    <row r="1929" spans="17:19">
      <c r="Q1929" s="14">
        <v>39680</v>
      </c>
      <c r="R1929" s="13">
        <v>20.082208999999999</v>
      </c>
      <c r="S1929" s="13">
        <f t="shared" ref="S1929:S1992" si="73">(R1929-R1930)/R1930</f>
        <v>7.1321485854007882E-3</v>
      </c>
    </row>
    <row r="1930" spans="17:19">
      <c r="Q1930" s="14">
        <v>39679</v>
      </c>
      <c r="R1930" s="13">
        <v>19.939993999999999</v>
      </c>
      <c r="S1930" s="13">
        <f t="shared" si="73"/>
        <v>-1.4836535213336752E-3</v>
      </c>
    </row>
    <row r="1931" spans="17:19">
      <c r="Q1931" s="14">
        <v>39678</v>
      </c>
      <c r="R1931" s="13">
        <v>19.969622000000001</v>
      </c>
      <c r="S1931" s="13">
        <f t="shared" si="73"/>
        <v>4.7704101437744473E-3</v>
      </c>
    </row>
    <row r="1932" spans="17:19">
      <c r="Q1932" s="14">
        <v>39675</v>
      </c>
      <c r="R1932" s="13">
        <v>19.874811000000001</v>
      </c>
      <c r="S1932" s="13">
        <f t="shared" si="73"/>
        <v>-2.9797691081342125E-4</v>
      </c>
    </row>
    <row r="1933" spans="17:19">
      <c r="Q1933" s="14">
        <v>39674</v>
      </c>
      <c r="R1933" s="13">
        <v>19.880735000000001</v>
      </c>
      <c r="S1933" s="13">
        <f t="shared" si="73"/>
        <v>3.2894869645822182E-3</v>
      </c>
    </row>
    <row r="1934" spans="17:19">
      <c r="Q1934" s="14">
        <v>39673</v>
      </c>
      <c r="R1934" s="13">
        <v>19.815552</v>
      </c>
      <c r="S1934" s="13">
        <f t="shared" si="73"/>
        <v>9.9667150951287357E-3</v>
      </c>
    </row>
    <row r="1935" spans="17:19">
      <c r="Q1935" s="14">
        <v>39672</v>
      </c>
      <c r="R1935" s="13">
        <v>19.620004999999999</v>
      </c>
      <c r="S1935" s="13">
        <f t="shared" si="73"/>
        <v>2.7256037484960408E-3</v>
      </c>
    </row>
    <row r="1936" spans="17:19">
      <c r="Q1936" s="14">
        <v>39671</v>
      </c>
      <c r="R1936" s="13">
        <v>19.566673999999999</v>
      </c>
      <c r="S1936" s="13">
        <f t="shared" si="73"/>
        <v>2.3241412122822731E-2</v>
      </c>
    </row>
    <row r="1937" spans="17:19">
      <c r="Q1937" s="14">
        <v>39668</v>
      </c>
      <c r="R1937" s="13">
        <v>19.122246000000001</v>
      </c>
      <c r="S1937" s="13">
        <f t="shared" si="73"/>
        <v>-9.2873456467279893E-4</v>
      </c>
    </row>
    <row r="1938" spans="17:19">
      <c r="Q1938" s="14">
        <v>39667</v>
      </c>
      <c r="R1938" s="13">
        <v>19.140021999999998</v>
      </c>
      <c r="S1938" s="13">
        <f t="shared" si="73"/>
        <v>-1.0416670975192459E-2</v>
      </c>
    </row>
    <row r="1939" spans="17:19">
      <c r="Q1939" s="14">
        <v>39666</v>
      </c>
      <c r="R1939" s="13">
        <v>19.341495999999999</v>
      </c>
      <c r="S1939" s="13">
        <f t="shared" si="73"/>
        <v>-8.2042444857166105E-3</v>
      </c>
    </row>
    <row r="1940" spans="17:19">
      <c r="Q1940" s="14">
        <v>39665</v>
      </c>
      <c r="R1940" s="13">
        <v>19.501491000000001</v>
      </c>
      <c r="S1940" s="13">
        <f t="shared" si="73"/>
        <v>-1.7611914539576938E-2</v>
      </c>
    </row>
    <row r="1941" spans="17:19">
      <c r="Q1941" s="14">
        <v>39664</v>
      </c>
      <c r="R1941" s="13">
        <v>19.851106999999999</v>
      </c>
      <c r="S1941" s="13">
        <f t="shared" si="73"/>
        <v>-2.644579939938253E-2</v>
      </c>
    </row>
    <row r="1942" spans="17:19">
      <c r="Q1942" s="14">
        <v>39661</v>
      </c>
      <c r="R1942" s="13">
        <v>20.390346000000001</v>
      </c>
      <c r="S1942" s="13">
        <f t="shared" si="73"/>
        <v>-5.8091780111130828E-4</v>
      </c>
    </row>
    <row r="1943" spans="17:19">
      <c r="Q1943" s="14">
        <v>39660</v>
      </c>
      <c r="R1943" s="13">
        <v>20.402197999999999</v>
      </c>
      <c r="S1943" s="13">
        <f t="shared" si="73"/>
        <v>-3.4732055487278111E-3</v>
      </c>
    </row>
    <row r="1944" spans="17:19">
      <c r="Q1944" s="14">
        <v>39659</v>
      </c>
      <c r="R1944" s="13">
        <v>20.473306000000001</v>
      </c>
      <c r="S1944" s="13">
        <f t="shared" si="73"/>
        <v>4.9446878817940628E-3</v>
      </c>
    </row>
    <row r="1945" spans="17:19">
      <c r="Q1945" s="14">
        <v>39658</v>
      </c>
      <c r="R1945" s="13">
        <v>20.37257</v>
      </c>
      <c r="S1945" s="13">
        <f t="shared" si="73"/>
        <v>3.0635614909207093E-3</v>
      </c>
    </row>
    <row r="1946" spans="17:19">
      <c r="Q1946" s="14">
        <v>39657</v>
      </c>
      <c r="R1946" s="13">
        <v>20.310348000000001</v>
      </c>
      <c r="S1946" s="13">
        <f t="shared" si="73"/>
        <v>6.3291619036964855E-3</v>
      </c>
    </row>
    <row r="1947" spans="17:19">
      <c r="Q1947" s="14">
        <v>39654</v>
      </c>
      <c r="R1947" s="13">
        <v>20.182608999999999</v>
      </c>
      <c r="S1947" s="13">
        <f t="shared" si="73"/>
        <v>-1.4364493493404377E-3</v>
      </c>
    </row>
    <row r="1948" spans="17:19">
      <c r="Q1948" s="14">
        <v>39653</v>
      </c>
      <c r="R1948" s="13">
        <v>20.211642000000001</v>
      </c>
      <c r="S1948" s="13">
        <f t="shared" si="73"/>
        <v>6.3602677228625244E-3</v>
      </c>
    </row>
    <row r="1949" spans="17:19">
      <c r="Q1949" s="14">
        <v>39652</v>
      </c>
      <c r="R1949" s="13">
        <v>20.083902999999999</v>
      </c>
      <c r="S1949" s="13">
        <f t="shared" si="73"/>
        <v>-4.3178329599755788E-3</v>
      </c>
    </row>
    <row r="1950" spans="17:19">
      <c r="Q1950" s="14">
        <v>39651</v>
      </c>
      <c r="R1950" s="13">
        <v>20.170998000000001</v>
      </c>
      <c r="S1950" s="13">
        <f t="shared" si="73"/>
        <v>-2.8775617783667601E-4</v>
      </c>
    </row>
    <row r="1951" spans="17:19">
      <c r="Q1951" s="14">
        <v>39650</v>
      </c>
      <c r="R1951" s="13">
        <v>20.176804000000001</v>
      </c>
      <c r="S1951" s="13">
        <f t="shared" si="73"/>
        <v>2.7802383116716029E-2</v>
      </c>
    </row>
    <row r="1952" spans="17:19">
      <c r="Q1952" s="14">
        <v>39647</v>
      </c>
      <c r="R1952" s="13">
        <v>19.631015000000001</v>
      </c>
      <c r="S1952" s="13">
        <f t="shared" si="73"/>
        <v>-8.2135176084781394E-3</v>
      </c>
    </row>
    <row r="1953" spans="17:19">
      <c r="Q1953" s="14">
        <v>39646</v>
      </c>
      <c r="R1953" s="13">
        <v>19.793589999999998</v>
      </c>
      <c r="S1953" s="13">
        <f t="shared" si="73"/>
        <v>1.2173435118001329E-2</v>
      </c>
    </row>
    <row r="1954" spans="17:19">
      <c r="Q1954" s="14">
        <v>39645</v>
      </c>
      <c r="R1954" s="13">
        <v>19.555531999999999</v>
      </c>
      <c r="S1954" s="13">
        <f t="shared" si="73"/>
        <v>-8.8287112032000899E-3</v>
      </c>
    </row>
    <row r="1955" spans="17:19">
      <c r="Q1955" s="14">
        <v>39644</v>
      </c>
      <c r="R1955" s="13">
        <v>19.72972</v>
      </c>
      <c r="S1955" s="13">
        <f t="shared" si="73"/>
        <v>-1.2209375532734837E-2</v>
      </c>
    </row>
    <row r="1956" spans="17:19">
      <c r="Q1956" s="14">
        <v>39643</v>
      </c>
      <c r="R1956" s="13">
        <v>19.973585</v>
      </c>
      <c r="S1956" s="13">
        <f t="shared" si="73"/>
        <v>-6.0675724873150809E-3</v>
      </c>
    </row>
    <row r="1957" spans="17:19">
      <c r="Q1957" s="14">
        <v>39640</v>
      </c>
      <c r="R1957" s="13">
        <v>20.095516</v>
      </c>
      <c r="S1957" s="13">
        <f t="shared" si="73"/>
        <v>-1.1544459390155249E-3</v>
      </c>
    </row>
    <row r="1958" spans="17:19">
      <c r="Q1958" s="14">
        <v>39639</v>
      </c>
      <c r="R1958" s="13">
        <v>20.118742000000001</v>
      </c>
      <c r="S1958" s="13">
        <f t="shared" si="73"/>
        <v>6.9747875185379718E-3</v>
      </c>
    </row>
    <row r="1959" spans="17:19">
      <c r="Q1959" s="14">
        <v>39638</v>
      </c>
      <c r="R1959" s="13">
        <v>19.979389999999999</v>
      </c>
      <c r="S1959" s="13">
        <f t="shared" si="73"/>
        <v>2.5939131401499716E-2</v>
      </c>
    </row>
    <row r="1960" spans="17:19">
      <c r="Q1960" s="14">
        <v>39637</v>
      </c>
      <c r="R1960" s="13">
        <v>19.474245</v>
      </c>
      <c r="S1960" s="13">
        <f t="shared" si="73"/>
        <v>-1.3529380209533018E-2</v>
      </c>
    </row>
    <row r="1961" spans="17:19">
      <c r="Q1961" s="14">
        <v>39636</v>
      </c>
      <c r="R1961" s="13">
        <v>19.741333000000001</v>
      </c>
      <c r="S1961" s="13">
        <f t="shared" si="73"/>
        <v>-8.1679939437019275E-3</v>
      </c>
    </row>
    <row r="1962" spans="17:19">
      <c r="Q1962" s="14">
        <v>39632</v>
      </c>
      <c r="R1962" s="13">
        <v>19.903908000000001</v>
      </c>
      <c r="S1962" s="13">
        <f t="shared" si="73"/>
        <v>-1.3525234224409344E-2</v>
      </c>
    </row>
    <row r="1963" spans="17:19">
      <c r="Q1963" s="14">
        <v>39631</v>
      </c>
      <c r="R1963" s="13">
        <v>20.176804000000001</v>
      </c>
      <c r="S1963" s="13">
        <f t="shared" si="73"/>
        <v>2.8783900528867018E-4</v>
      </c>
    </row>
    <row r="1964" spans="17:19">
      <c r="Q1964" s="14">
        <v>39630</v>
      </c>
      <c r="R1964" s="13">
        <v>20.170998000000001</v>
      </c>
      <c r="S1964" s="13">
        <f t="shared" si="73"/>
        <v>-1.4188435228395845E-2</v>
      </c>
    </row>
    <row r="1965" spans="17:19">
      <c r="Q1965" s="14">
        <v>39629</v>
      </c>
      <c r="R1965" s="13">
        <v>20.461312</v>
      </c>
      <c r="S1965" s="13">
        <f t="shared" si="73"/>
        <v>4.8475136087701978E-3</v>
      </c>
    </row>
    <row r="1966" spans="17:19">
      <c r="Q1966" s="14">
        <v>39626</v>
      </c>
      <c r="R1966" s="13">
        <v>20.362604000000001</v>
      </c>
      <c r="S1966" s="13">
        <f t="shared" si="73"/>
        <v>-1.874657918372279E-2</v>
      </c>
    </row>
    <row r="1967" spans="17:19">
      <c r="Q1967" s="14">
        <v>39625</v>
      </c>
      <c r="R1967" s="13">
        <v>20.751626000000002</v>
      </c>
      <c r="S1967" s="13">
        <f t="shared" si="73"/>
        <v>-6.9463802155574636E-3</v>
      </c>
    </row>
    <row r="1968" spans="17:19">
      <c r="Q1968" s="14">
        <v>39624</v>
      </c>
      <c r="R1968" s="13">
        <v>20.896782999999999</v>
      </c>
      <c r="S1968" s="13">
        <f t="shared" si="73"/>
        <v>-2.7771680712466225E-4</v>
      </c>
    </row>
    <row r="1969" spans="17:19">
      <c r="Q1969" s="14">
        <v>39623</v>
      </c>
      <c r="R1969" s="13">
        <v>20.902588000000002</v>
      </c>
      <c r="S1969" s="13">
        <f t="shared" si="73"/>
        <v>1.3908027271058692E-3</v>
      </c>
    </row>
    <row r="1970" spans="17:19">
      <c r="Q1970" s="14">
        <v>39622</v>
      </c>
      <c r="R1970" s="13">
        <v>20.873557000000002</v>
      </c>
      <c r="S1970" s="13">
        <f t="shared" si="73"/>
        <v>7.0028077420351345E-3</v>
      </c>
    </row>
    <row r="1971" spans="17:19">
      <c r="Q1971" s="14">
        <v>39619</v>
      </c>
      <c r="R1971" s="13">
        <v>20.728400000000001</v>
      </c>
      <c r="S1971" s="13">
        <f t="shared" si="73"/>
        <v>-7.7820685726731446E-3</v>
      </c>
    </row>
    <row r="1972" spans="17:19">
      <c r="Q1972" s="14">
        <v>39618</v>
      </c>
      <c r="R1972" s="13">
        <v>20.890975000000001</v>
      </c>
      <c r="S1972" s="13">
        <f t="shared" si="73"/>
        <v>-7.7219756288132097E-3</v>
      </c>
    </row>
    <row r="1973" spans="17:19">
      <c r="Q1973" s="14">
        <v>39617</v>
      </c>
      <c r="R1973" s="13">
        <v>21.053550000000001</v>
      </c>
      <c r="S1973" s="13">
        <f t="shared" si="73"/>
        <v>-4.9396298706548512E-3</v>
      </c>
    </row>
    <row r="1974" spans="17:19">
      <c r="Q1974" s="14">
        <v>39616</v>
      </c>
      <c r="R1974" s="13">
        <v>21.158062999999999</v>
      </c>
      <c r="S1974" s="13">
        <f t="shared" si="73"/>
        <v>9.697948598424171E-3</v>
      </c>
    </row>
    <row r="1975" spans="17:19">
      <c r="Q1975" s="14">
        <v>39615</v>
      </c>
      <c r="R1975" s="13">
        <v>20.954844000000001</v>
      </c>
      <c r="S1975" s="13">
        <f t="shared" si="73"/>
        <v>8.3190741784605333E-4</v>
      </c>
    </row>
    <row r="1976" spans="17:19">
      <c r="Q1976" s="14">
        <v>39612</v>
      </c>
      <c r="R1976" s="13">
        <v>20.937425999999999</v>
      </c>
      <c r="S1976" s="13">
        <f t="shared" si="73"/>
        <v>-3.5920781257005778E-3</v>
      </c>
    </row>
    <row r="1977" spans="17:19">
      <c r="Q1977" s="14">
        <v>39611</v>
      </c>
      <c r="R1977" s="13">
        <v>21.012906000000001</v>
      </c>
      <c r="S1977" s="13">
        <f t="shared" si="73"/>
        <v>2.4930524578197651E-3</v>
      </c>
    </row>
    <row r="1978" spans="17:19">
      <c r="Q1978" s="14">
        <v>39610</v>
      </c>
      <c r="R1978" s="13">
        <v>20.960650000000001</v>
      </c>
      <c r="S1978" s="13">
        <f t="shared" si="73"/>
        <v>-3.5882071856174601E-3</v>
      </c>
    </row>
    <row r="1979" spans="17:19">
      <c r="Q1979" s="14">
        <v>39609</v>
      </c>
      <c r="R1979" s="13">
        <v>21.036131999999998</v>
      </c>
      <c r="S1979" s="13">
        <f t="shared" si="73"/>
        <v>-5.2168567300895901E-3</v>
      </c>
    </row>
    <row r="1980" spans="17:19">
      <c r="Q1980" s="14">
        <v>39608</v>
      </c>
      <c r="R1980" s="13">
        <v>21.146450000000002</v>
      </c>
      <c r="S1980" s="13">
        <f t="shared" si="73"/>
        <v>-8.231480904414319E-4</v>
      </c>
    </row>
    <row r="1981" spans="17:19">
      <c r="Q1981" s="14">
        <v>39605</v>
      </c>
      <c r="R1981" s="13">
        <v>21.163871</v>
      </c>
      <c r="S1981" s="13">
        <f t="shared" si="73"/>
        <v>3.3030412725851299E-3</v>
      </c>
    </row>
    <row r="1982" spans="17:19">
      <c r="Q1982" s="14">
        <v>39604</v>
      </c>
      <c r="R1982" s="13">
        <v>21.094196</v>
      </c>
      <c r="S1982" s="13">
        <f t="shared" si="73"/>
        <v>1.0289299069578837E-2</v>
      </c>
    </row>
    <row r="1983" spans="17:19">
      <c r="Q1983" s="14">
        <v>39603</v>
      </c>
      <c r="R1983" s="13">
        <v>20.879362</v>
      </c>
      <c r="S1983" s="13">
        <f t="shared" si="73"/>
        <v>-8.2735690655495568E-3</v>
      </c>
    </row>
    <row r="1984" spans="17:19">
      <c r="Q1984" s="14">
        <v>39602</v>
      </c>
      <c r="R1984" s="13">
        <v>21.053550000000001</v>
      </c>
      <c r="S1984" s="13">
        <f t="shared" si="73"/>
        <v>8.3425920772866955E-3</v>
      </c>
    </row>
    <row r="1985" spans="17:19">
      <c r="Q1985" s="14">
        <v>39601</v>
      </c>
      <c r="R1985" s="13">
        <v>20.879362</v>
      </c>
      <c r="S1985" s="13">
        <f t="shared" si="73"/>
        <v>1.7256024904825387E-2</v>
      </c>
    </row>
    <row r="1986" spans="17:19">
      <c r="Q1986" s="14">
        <v>39598</v>
      </c>
      <c r="R1986" s="13">
        <v>20.525179000000001</v>
      </c>
      <c r="S1986" s="13">
        <f t="shared" si="73"/>
        <v>-9.5265105095679106E-3</v>
      </c>
    </row>
    <row r="1987" spans="17:19">
      <c r="Q1987" s="14">
        <v>39597</v>
      </c>
      <c r="R1987" s="13">
        <v>20.722593</v>
      </c>
      <c r="S1987" s="13">
        <f t="shared" si="73"/>
        <v>-8.6111346594977458E-3</v>
      </c>
    </row>
    <row r="1988" spans="17:19">
      <c r="Q1988" s="14">
        <v>39596</v>
      </c>
      <c r="R1988" s="13">
        <v>20.902588000000002</v>
      </c>
      <c r="S1988" s="13">
        <f t="shared" si="73"/>
        <v>-1.9340756739684457E-2</v>
      </c>
    </row>
    <row r="1989" spans="17:19">
      <c r="Q1989" s="14">
        <v>39595</v>
      </c>
      <c r="R1989" s="13">
        <v>21.314833</v>
      </c>
      <c r="S1989" s="13">
        <f t="shared" si="73"/>
        <v>-6.7640758453289627E-3</v>
      </c>
    </row>
    <row r="1990" spans="17:19">
      <c r="Q1990" s="14">
        <v>39591</v>
      </c>
      <c r="R1990" s="13">
        <v>21.459990000000001</v>
      </c>
      <c r="S1990" s="13">
        <f t="shared" si="73"/>
        <v>1.6259860548020152E-3</v>
      </c>
    </row>
    <row r="1991" spans="17:19">
      <c r="Q1991" s="14">
        <v>39590</v>
      </c>
      <c r="R1991" s="13">
        <v>21.425153000000002</v>
      </c>
      <c r="S1991" s="13">
        <f t="shared" si="73"/>
        <v>1.9005813086202523E-3</v>
      </c>
    </row>
    <row r="1992" spans="17:19">
      <c r="Q1992" s="14">
        <v>39589</v>
      </c>
      <c r="R1992" s="13">
        <v>21.384509999999999</v>
      </c>
      <c r="S1992" s="13">
        <f t="shared" si="73"/>
        <v>5.7346767390743037E-3</v>
      </c>
    </row>
    <row r="1993" spans="17:19">
      <c r="Q1993" s="14">
        <v>39588</v>
      </c>
      <c r="R1993" s="13">
        <v>21.262575999999999</v>
      </c>
      <c r="S1993" s="13">
        <f t="shared" ref="S1993:S2056" si="74">(R1993-R1994)/R1994</f>
        <v>1.1881745437779919E-2</v>
      </c>
    </row>
    <row r="1994" spans="17:19">
      <c r="Q1994" s="14">
        <v>39587</v>
      </c>
      <c r="R1994" s="13">
        <v>21.012906000000001</v>
      </c>
      <c r="S1994" s="13">
        <f t="shared" si="74"/>
        <v>2.4930524578197651E-3</v>
      </c>
    </row>
    <row r="1995" spans="17:19">
      <c r="Q1995" s="14">
        <v>39584</v>
      </c>
      <c r="R1995" s="13">
        <v>20.960650000000001</v>
      </c>
      <c r="S1995" s="13">
        <f t="shared" si="74"/>
        <v>1.205495828782616E-2</v>
      </c>
    </row>
    <row r="1996" spans="17:19">
      <c r="Q1996" s="14">
        <v>39583</v>
      </c>
      <c r="R1996" s="13">
        <v>20.710979999999999</v>
      </c>
      <c r="S1996" s="13">
        <f t="shared" si="74"/>
        <v>-1.6792782044072975E-3</v>
      </c>
    </row>
    <row r="1997" spans="17:19">
      <c r="Q1997" s="14">
        <v>39582</v>
      </c>
      <c r="R1997" s="13">
        <v>20.745818</v>
      </c>
      <c r="S1997" s="13">
        <f t="shared" si="74"/>
        <v>2.7989374934329729E-4</v>
      </c>
    </row>
    <row r="1998" spans="17:19">
      <c r="Q1998" s="14">
        <v>39581</v>
      </c>
      <c r="R1998" s="13">
        <v>20.740013000000001</v>
      </c>
      <c r="S1998" s="13">
        <f t="shared" si="74"/>
        <v>-1.4892357820890071E-2</v>
      </c>
    </row>
    <row r="1999" spans="17:19">
      <c r="Q1999" s="14">
        <v>39580</v>
      </c>
      <c r="R1999" s="13">
        <v>21.053550000000001</v>
      </c>
      <c r="S1999" s="13">
        <f t="shared" si="74"/>
        <v>1.5401844440141399E-2</v>
      </c>
    </row>
    <row r="2000" spans="17:19">
      <c r="Q2000" s="14">
        <v>39577</v>
      </c>
      <c r="R2000" s="13">
        <v>20.734204999999999</v>
      </c>
      <c r="S2000" s="13">
        <f t="shared" si="74"/>
        <v>3.653662072562507E-3</v>
      </c>
    </row>
    <row r="2001" spans="17:19">
      <c r="Q2001" s="14">
        <v>39576</v>
      </c>
      <c r="R2001" s="13">
        <v>20.658725</v>
      </c>
      <c r="S2001" s="13">
        <f t="shared" si="74"/>
        <v>5.0847485663766019E-3</v>
      </c>
    </row>
    <row r="2002" spans="17:19">
      <c r="Q2002" s="14">
        <v>39575</v>
      </c>
      <c r="R2002" s="13">
        <v>20.554212</v>
      </c>
      <c r="S2002" s="13">
        <f t="shared" si="74"/>
        <v>-1.41041914532126E-3</v>
      </c>
    </row>
    <row r="2003" spans="17:19">
      <c r="Q2003" s="14">
        <v>39574</v>
      </c>
      <c r="R2003" s="13">
        <v>20.583243</v>
      </c>
      <c r="S2003" s="13">
        <f t="shared" si="74"/>
        <v>2.014387412396923E-2</v>
      </c>
    </row>
    <row r="2004" spans="17:19">
      <c r="Q2004" s="14">
        <v>39573</v>
      </c>
      <c r="R2004" s="13">
        <v>20.176804000000001</v>
      </c>
      <c r="S2004" s="13">
        <f t="shared" si="74"/>
        <v>2.8783900528867018E-4</v>
      </c>
    </row>
    <row r="2005" spans="17:19">
      <c r="Q2005" s="14">
        <v>39570</v>
      </c>
      <c r="R2005" s="13">
        <v>20.170998000000001</v>
      </c>
      <c r="S2005" s="13">
        <f t="shared" si="74"/>
        <v>6.0817299958876919E-3</v>
      </c>
    </row>
    <row r="2006" spans="17:19">
      <c r="Q2006" s="14">
        <v>39569</v>
      </c>
      <c r="R2006" s="13">
        <v>20.049064999999999</v>
      </c>
      <c r="S2006" s="13">
        <f t="shared" si="74"/>
        <v>-1.3428576771138309E-2</v>
      </c>
    </row>
    <row r="2007" spans="17:19">
      <c r="Q2007" s="14">
        <v>39568</v>
      </c>
      <c r="R2007" s="13">
        <v>20.321960000000001</v>
      </c>
      <c r="S2007" s="13">
        <f t="shared" si="74"/>
        <v>-8.7794549944404891E-3</v>
      </c>
    </row>
    <row r="2008" spans="17:19">
      <c r="Q2008" s="14">
        <v>39567</v>
      </c>
      <c r="R2008" s="13">
        <v>20.501956</v>
      </c>
      <c r="S2008" s="13">
        <f t="shared" si="74"/>
        <v>4.5519501025403303E-3</v>
      </c>
    </row>
    <row r="2009" spans="17:19">
      <c r="Q2009" s="14">
        <v>39566</v>
      </c>
      <c r="R2009" s="13">
        <v>20.409054999999999</v>
      </c>
      <c r="S2009" s="13">
        <f t="shared" si="74"/>
        <v>2.0615589217259599E-2</v>
      </c>
    </row>
    <row r="2010" spans="17:19">
      <c r="Q2010" s="14">
        <v>39563</v>
      </c>
      <c r="R2010" s="13">
        <v>19.996808999999999</v>
      </c>
      <c r="S2010" s="13">
        <f t="shared" si="74"/>
        <v>9.770125506177469E-3</v>
      </c>
    </row>
    <row r="2011" spans="17:19">
      <c r="Q2011" s="14">
        <v>39562</v>
      </c>
      <c r="R2011" s="13">
        <v>19.803328</v>
      </c>
      <c r="S2011" s="13">
        <f t="shared" si="74"/>
        <v>6.9444098400783128E-3</v>
      </c>
    </row>
    <row r="2012" spans="17:19">
      <c r="Q2012" s="14">
        <v>39561</v>
      </c>
      <c r="R2012" s="13">
        <v>19.666754000000001</v>
      </c>
      <c r="S2012" s="13">
        <f t="shared" si="74"/>
        <v>-4.6083056598799736E-3</v>
      </c>
    </row>
    <row r="2013" spans="17:19">
      <c r="Q2013" s="14">
        <v>39560</v>
      </c>
      <c r="R2013" s="13">
        <v>19.757804</v>
      </c>
      <c r="S2013" s="13">
        <f t="shared" si="74"/>
        <v>-5.7574449448758857E-4</v>
      </c>
    </row>
    <row r="2014" spans="17:19">
      <c r="Q2014" s="14">
        <v>39559</v>
      </c>
      <c r="R2014" s="13">
        <v>19.769186000000001</v>
      </c>
      <c r="S2014" s="13">
        <f t="shared" si="74"/>
        <v>9.8837308796797876E-3</v>
      </c>
    </row>
    <row r="2015" spans="17:19">
      <c r="Q2015" s="14">
        <v>39556</v>
      </c>
      <c r="R2015" s="13">
        <v>19.575704999999999</v>
      </c>
      <c r="S2015" s="13">
        <f t="shared" si="74"/>
        <v>1.1764785537623699E-2</v>
      </c>
    </row>
    <row r="2016" spans="17:19">
      <c r="Q2016" s="14">
        <v>39555</v>
      </c>
      <c r="R2016" s="13">
        <v>19.348078999999998</v>
      </c>
      <c r="S2016" s="13">
        <f t="shared" si="74"/>
        <v>-4.9751041652792193E-3</v>
      </c>
    </row>
    <row r="2017" spans="17:19">
      <c r="Q2017" s="14">
        <v>39554</v>
      </c>
      <c r="R2017" s="13">
        <v>19.444818999999999</v>
      </c>
      <c r="S2017" s="13">
        <f t="shared" si="74"/>
        <v>7.0733513066567949E-3</v>
      </c>
    </row>
    <row r="2018" spans="17:19">
      <c r="Q2018" s="14">
        <v>39553</v>
      </c>
      <c r="R2018" s="13">
        <v>19.308244999999999</v>
      </c>
      <c r="S2018" s="13">
        <f t="shared" si="74"/>
        <v>2.6595482273226514E-3</v>
      </c>
    </row>
    <row r="2019" spans="17:19">
      <c r="Q2019" s="14">
        <v>39552</v>
      </c>
      <c r="R2019" s="13">
        <v>19.25703</v>
      </c>
      <c r="S2019" s="13">
        <f t="shared" si="74"/>
        <v>2.6666924921797197E-3</v>
      </c>
    </row>
    <row r="2020" spans="17:19">
      <c r="Q2020" s="14">
        <v>39549</v>
      </c>
      <c r="R2020" s="13">
        <v>19.205814</v>
      </c>
      <c r="S2020" s="13">
        <f t="shared" si="74"/>
        <v>-1.0844047748172847E-2</v>
      </c>
    </row>
    <row r="2021" spans="17:19">
      <c r="Q2021" s="14">
        <v>39548</v>
      </c>
      <c r="R2021" s="13">
        <v>19.416366</v>
      </c>
      <c r="S2021" s="13">
        <f t="shared" si="74"/>
        <v>-4.6674556999245411E-3</v>
      </c>
    </row>
    <row r="2022" spans="17:19">
      <c r="Q2022" s="14">
        <v>39547</v>
      </c>
      <c r="R2022" s="13">
        <v>19.507415999999999</v>
      </c>
      <c r="S2022" s="13">
        <f t="shared" si="74"/>
        <v>-9.534857897152374E-3</v>
      </c>
    </row>
    <row r="2023" spans="17:19">
      <c r="Q2023" s="14">
        <v>39546</v>
      </c>
      <c r="R2023" s="13">
        <v>19.695207</v>
      </c>
      <c r="S2023" s="13">
        <f t="shared" si="74"/>
        <v>6.6899324857802754E-3</v>
      </c>
    </row>
    <row r="2024" spans="17:19">
      <c r="Q2024" s="14">
        <v>39545</v>
      </c>
      <c r="R2024" s="13">
        <v>19.564323000000002</v>
      </c>
      <c r="S2024" s="13">
        <f t="shared" si="74"/>
        <v>-5.2083328036746316E-3</v>
      </c>
    </row>
    <row r="2025" spans="17:19">
      <c r="Q2025" s="14">
        <v>39542</v>
      </c>
      <c r="R2025" s="13">
        <v>19.666754000000001</v>
      </c>
      <c r="S2025" s="13">
        <f t="shared" si="74"/>
        <v>9.0510968379471767E-3</v>
      </c>
    </row>
    <row r="2026" spans="17:19">
      <c r="Q2026" s="14">
        <v>39541</v>
      </c>
      <c r="R2026" s="13">
        <v>19.490345000000001</v>
      </c>
      <c r="S2026" s="13">
        <f t="shared" si="74"/>
        <v>-1.4104829607046031E-2</v>
      </c>
    </row>
    <row r="2027" spans="17:19">
      <c r="Q2027" s="14">
        <v>39540</v>
      </c>
      <c r="R2027" s="13">
        <v>19.769186000000001</v>
      </c>
      <c r="S2027" s="13">
        <f t="shared" si="74"/>
        <v>2.5974276256632983E-3</v>
      </c>
    </row>
    <row r="2028" spans="17:19">
      <c r="Q2028" s="14">
        <v>39539</v>
      </c>
      <c r="R2028" s="13">
        <v>19.717970000000001</v>
      </c>
      <c r="S2028" s="13">
        <f t="shared" si="74"/>
        <v>5.5137095154287868E-3</v>
      </c>
    </row>
    <row r="2029" spans="17:19">
      <c r="Q2029" s="14">
        <v>39538</v>
      </c>
      <c r="R2029" s="13">
        <v>19.609846999999998</v>
      </c>
      <c r="S2029" s="13">
        <f t="shared" si="74"/>
        <v>9.3731399027822127E-3</v>
      </c>
    </row>
    <row r="2030" spans="17:19">
      <c r="Q2030" s="14">
        <v>39535</v>
      </c>
      <c r="R2030" s="13">
        <v>19.427748000000001</v>
      </c>
      <c r="S2030" s="13">
        <f t="shared" si="74"/>
        <v>-1.0721498296695735E-2</v>
      </c>
    </row>
    <row r="2031" spans="17:19">
      <c r="Q2031" s="14">
        <v>39534</v>
      </c>
      <c r="R2031" s="13">
        <v>19.638300000000001</v>
      </c>
      <c r="S2031" s="13">
        <f t="shared" si="74"/>
        <v>4.0733423520287618E-3</v>
      </c>
    </row>
    <row r="2032" spans="17:19">
      <c r="Q2032" s="14">
        <v>39533</v>
      </c>
      <c r="R2032" s="13">
        <v>19.558630999999998</v>
      </c>
      <c r="S2032" s="13">
        <f t="shared" si="74"/>
        <v>4.6769547445593479E-3</v>
      </c>
    </row>
    <row r="2033" spans="17:19">
      <c r="Q2033" s="14">
        <v>39532</v>
      </c>
      <c r="R2033" s="13">
        <v>19.467582</v>
      </c>
      <c r="S2033" s="13">
        <f t="shared" si="74"/>
        <v>1.2130173715483987E-2</v>
      </c>
    </row>
    <row r="2034" spans="17:19">
      <c r="Q2034" s="14">
        <v>39531</v>
      </c>
      <c r="R2034" s="13">
        <v>19.234266999999999</v>
      </c>
      <c r="S2034" s="13">
        <f t="shared" si="74"/>
        <v>3.872151433276988E-2</v>
      </c>
    </row>
    <row r="2035" spans="17:19">
      <c r="Q2035" s="14">
        <v>39527</v>
      </c>
      <c r="R2035" s="13">
        <v>18.517251000000002</v>
      </c>
      <c r="S2035" s="13">
        <f t="shared" si="74"/>
        <v>2.9421074821781554E-2</v>
      </c>
    </row>
    <row r="2036" spans="17:19">
      <c r="Q2036" s="14">
        <v>39526</v>
      </c>
      <c r="R2036" s="13">
        <v>17.988023999999999</v>
      </c>
      <c r="S2036" s="13">
        <f t="shared" si="74"/>
        <v>-1.2637428074344979E-3</v>
      </c>
    </row>
    <row r="2037" spans="17:19">
      <c r="Q2037" s="14">
        <v>39525</v>
      </c>
      <c r="R2037" s="13">
        <v>18.010784999999998</v>
      </c>
      <c r="S2037" s="13">
        <f t="shared" si="74"/>
        <v>1.5822196152188886E-3</v>
      </c>
    </row>
    <row r="2038" spans="17:19">
      <c r="Q2038" s="14">
        <v>39524</v>
      </c>
      <c r="R2038" s="13">
        <v>17.982333000000001</v>
      </c>
      <c r="S2038" s="13">
        <f t="shared" si="74"/>
        <v>-2.5292967701922797E-2</v>
      </c>
    </row>
    <row r="2039" spans="17:19">
      <c r="Q2039" s="14">
        <v>39521</v>
      </c>
      <c r="R2039" s="13">
        <v>18.448962000000002</v>
      </c>
      <c r="S2039" s="13">
        <f t="shared" si="74"/>
        <v>-6.1311956930574793E-3</v>
      </c>
    </row>
    <row r="2040" spans="17:19">
      <c r="Q2040" s="14">
        <v>39520</v>
      </c>
      <c r="R2040" s="13">
        <v>18.562774000000001</v>
      </c>
      <c r="S2040" s="13">
        <f t="shared" si="74"/>
        <v>-9.7146558573825773E-3</v>
      </c>
    </row>
    <row r="2041" spans="17:19">
      <c r="Q2041" s="14">
        <v>39519</v>
      </c>
      <c r="R2041" s="13">
        <v>18.744873999999999</v>
      </c>
      <c r="S2041" s="13">
        <f t="shared" si="74"/>
        <v>1.2157281605980662E-3</v>
      </c>
    </row>
    <row r="2042" spans="17:19">
      <c r="Q2042" s="14">
        <v>39518</v>
      </c>
      <c r="R2042" s="13">
        <v>18.722113</v>
      </c>
      <c r="S2042" s="13">
        <f t="shared" si="74"/>
        <v>9.1274864956182361E-4</v>
      </c>
    </row>
    <row r="2043" spans="17:19">
      <c r="Q2043" s="14">
        <v>39517</v>
      </c>
      <c r="R2043" s="13">
        <v>18.70504</v>
      </c>
      <c r="S2043" s="13">
        <f t="shared" si="74"/>
        <v>-6.9486370830546054E-3</v>
      </c>
    </row>
    <row r="2044" spans="17:19">
      <c r="Q2044" s="14">
        <v>39514</v>
      </c>
      <c r="R2044" s="13">
        <v>18.835923999999999</v>
      </c>
      <c r="S2044" s="13">
        <f t="shared" si="74"/>
        <v>-1.5083455176735741E-3</v>
      </c>
    </row>
    <row r="2045" spans="17:19">
      <c r="Q2045" s="14">
        <v>39513</v>
      </c>
      <c r="R2045" s="13">
        <v>18.864377999999999</v>
      </c>
      <c r="S2045" s="13">
        <f t="shared" si="74"/>
        <v>-6.2949720344328795E-3</v>
      </c>
    </row>
    <row r="2046" spans="17:19">
      <c r="Q2046" s="14">
        <v>39512</v>
      </c>
      <c r="R2046" s="13">
        <v>18.983881</v>
      </c>
      <c r="S2046" s="13">
        <f t="shared" si="74"/>
        <v>-1.3601360681646E-2</v>
      </c>
    </row>
    <row r="2047" spans="17:19">
      <c r="Q2047" s="14">
        <v>39511</v>
      </c>
      <c r="R2047" s="13">
        <v>19.245647999999999</v>
      </c>
      <c r="S2047" s="13">
        <f t="shared" si="74"/>
        <v>-9.6632922253236143E-3</v>
      </c>
    </row>
    <row r="2048" spans="17:19">
      <c r="Q2048" s="14">
        <v>39510</v>
      </c>
      <c r="R2048" s="13">
        <v>19.433439</v>
      </c>
      <c r="S2048" s="13">
        <f t="shared" si="74"/>
        <v>5.8598321557890964E-4</v>
      </c>
    </row>
    <row r="2049" spans="17:19">
      <c r="Q2049" s="14">
        <v>39507</v>
      </c>
      <c r="R2049" s="13">
        <v>19.422058</v>
      </c>
      <c r="S2049" s="13">
        <f t="shared" si="74"/>
        <v>2.9386292934146978E-3</v>
      </c>
    </row>
    <row r="2050" spans="17:19">
      <c r="Q2050" s="14">
        <v>39506</v>
      </c>
      <c r="R2050" s="13">
        <v>19.365151000000001</v>
      </c>
      <c r="S2050" s="13">
        <f t="shared" si="74"/>
        <v>4.4273296917658493E-3</v>
      </c>
    </row>
    <row r="2051" spans="17:19">
      <c r="Q2051" s="14">
        <v>39505</v>
      </c>
      <c r="R2051" s="13">
        <v>19.279793000000002</v>
      </c>
      <c r="S2051" s="13">
        <f t="shared" si="74"/>
        <v>-1.1091537899451762E-2</v>
      </c>
    </row>
    <row r="2052" spans="17:19">
      <c r="Q2052" s="14">
        <v>39504</v>
      </c>
      <c r="R2052" s="13">
        <v>19.496034000000002</v>
      </c>
      <c r="S2052" s="13">
        <f t="shared" si="74"/>
        <v>-1.1662091675013397E-3</v>
      </c>
    </row>
    <row r="2053" spans="17:19">
      <c r="Q2053" s="14">
        <v>39503</v>
      </c>
      <c r="R2053" s="13">
        <v>19.518796999999999</v>
      </c>
      <c r="S2053" s="13">
        <f t="shared" si="74"/>
        <v>6.7507520406785773E-3</v>
      </c>
    </row>
    <row r="2054" spans="17:19">
      <c r="Q2054" s="14">
        <v>39500</v>
      </c>
      <c r="R2054" s="13">
        <v>19.387913999999999</v>
      </c>
      <c r="S2054" s="13">
        <f t="shared" si="74"/>
        <v>-6.7054849743045514E-3</v>
      </c>
    </row>
    <row r="2055" spans="17:19">
      <c r="Q2055" s="14">
        <v>39499</v>
      </c>
      <c r="R2055" s="13">
        <v>19.518796999999999</v>
      </c>
      <c r="S2055" s="13">
        <f t="shared" si="74"/>
        <v>-4.6430754916139422E-3</v>
      </c>
    </row>
    <row r="2056" spans="17:19">
      <c r="Q2056" s="14">
        <v>39498</v>
      </c>
      <c r="R2056" s="13">
        <v>19.609846999999998</v>
      </c>
      <c r="S2056" s="13">
        <f t="shared" si="74"/>
        <v>-8.6987667958089677E-4</v>
      </c>
    </row>
    <row r="2057" spans="17:19">
      <c r="Q2057" s="14">
        <v>39497</v>
      </c>
      <c r="R2057" s="13">
        <v>19.626919999999998</v>
      </c>
      <c r="S2057" s="13">
        <f t="shared" ref="S2057:S2120" si="75">(R2057-R2058)/R2058</f>
        <v>-1.4852809565709429E-2</v>
      </c>
    </row>
    <row r="2058" spans="17:19">
      <c r="Q2058" s="14">
        <v>39493</v>
      </c>
      <c r="R2058" s="13">
        <v>19.922830000000001</v>
      </c>
      <c r="S2058" s="13">
        <f t="shared" si="75"/>
        <v>-1.463552974759744E-2</v>
      </c>
    </row>
    <row r="2059" spans="17:19">
      <c r="Q2059" s="14">
        <v>39492</v>
      </c>
      <c r="R2059" s="13">
        <v>20.218741999999999</v>
      </c>
      <c r="S2059" s="13">
        <f t="shared" si="75"/>
        <v>-1.9662783800797543E-3</v>
      </c>
    </row>
    <row r="2060" spans="17:19">
      <c r="Q2060" s="14">
        <v>39491</v>
      </c>
      <c r="R2060" s="13">
        <v>20.258576000000001</v>
      </c>
      <c r="S2060" s="13">
        <f t="shared" si="75"/>
        <v>-3.9172992637958228E-3</v>
      </c>
    </row>
    <row r="2061" spans="17:19">
      <c r="Q2061" s="14">
        <v>39490</v>
      </c>
      <c r="R2061" s="13">
        <v>20.338246999999999</v>
      </c>
      <c r="S2061" s="13">
        <f t="shared" si="75"/>
        <v>-7.7734043082054944E-3</v>
      </c>
    </row>
    <row r="2062" spans="17:19">
      <c r="Q2062" s="14">
        <v>39489</v>
      </c>
      <c r="R2062" s="13">
        <v>20.497582999999999</v>
      </c>
      <c r="S2062" s="13">
        <f t="shared" si="75"/>
        <v>3.3425526096174784E-3</v>
      </c>
    </row>
    <row r="2063" spans="17:19">
      <c r="Q2063" s="14">
        <v>39486</v>
      </c>
      <c r="R2063" s="13">
        <v>20.429296999999998</v>
      </c>
      <c r="S2063" s="13">
        <f t="shared" si="75"/>
        <v>-5.5400577916476243E-3</v>
      </c>
    </row>
    <row r="2064" spans="17:19">
      <c r="Q2064" s="14">
        <v>39485</v>
      </c>
      <c r="R2064" s="13">
        <v>20.543106999999999</v>
      </c>
      <c r="S2064" s="13">
        <f t="shared" si="75"/>
        <v>3.8931872594825372E-3</v>
      </c>
    </row>
    <row r="2065" spans="17:19">
      <c r="Q2065" s="14">
        <v>39484</v>
      </c>
      <c r="R2065" s="13">
        <v>20.463439000000001</v>
      </c>
      <c r="S2065" s="13">
        <f t="shared" si="75"/>
        <v>-3.8780891322816005E-3</v>
      </c>
    </row>
    <row r="2066" spans="17:19">
      <c r="Q2066" s="14">
        <v>39483</v>
      </c>
      <c r="R2066" s="13">
        <v>20.543106999999999</v>
      </c>
      <c r="S2066" s="13">
        <f t="shared" si="75"/>
        <v>-1.38322019494684E-3</v>
      </c>
    </row>
    <row r="2067" spans="17:19">
      <c r="Q2067" s="14">
        <v>39482</v>
      </c>
      <c r="R2067" s="13">
        <v>20.571562</v>
      </c>
      <c r="S2067" s="13">
        <f t="shared" si="75"/>
        <v>1.0341040089960101E-2</v>
      </c>
    </row>
    <row r="2068" spans="17:19">
      <c r="Q2068" s="14">
        <v>39479</v>
      </c>
      <c r="R2068" s="13">
        <v>20.361008000000002</v>
      </c>
      <c r="S2068" s="13">
        <f t="shared" si="75"/>
        <v>7.8873178362324943E-3</v>
      </c>
    </row>
    <row r="2069" spans="17:19">
      <c r="Q2069" s="14">
        <v>39478</v>
      </c>
      <c r="R2069" s="13">
        <v>20.201671000000001</v>
      </c>
      <c r="S2069" s="13">
        <f t="shared" si="75"/>
        <v>9.0960486068333984E-3</v>
      </c>
    </row>
    <row r="2070" spans="17:19">
      <c r="Q2070" s="14">
        <v>39477</v>
      </c>
      <c r="R2070" s="13">
        <v>20.019572</v>
      </c>
      <c r="S2070" s="13">
        <f t="shared" si="75"/>
        <v>-5.6817067066155494E-4</v>
      </c>
    </row>
    <row r="2071" spans="17:19">
      <c r="Q2071" s="14">
        <v>39476</v>
      </c>
      <c r="R2071" s="13">
        <v>20.030953</v>
      </c>
      <c r="S2071" s="13">
        <f t="shared" si="75"/>
        <v>7.8740248603471601E-3</v>
      </c>
    </row>
    <row r="2072" spans="17:19">
      <c r="Q2072" s="14">
        <v>39475</v>
      </c>
      <c r="R2072" s="13">
        <v>19.874461</v>
      </c>
      <c r="S2072" s="13">
        <f t="shared" si="75"/>
        <v>5.0833564150559651E-3</v>
      </c>
    </row>
    <row r="2073" spans="17:19">
      <c r="Q2073" s="14">
        <v>39472</v>
      </c>
      <c r="R2073" s="13">
        <v>19.773942999999999</v>
      </c>
      <c r="S2073" s="13">
        <f t="shared" si="75"/>
        <v>-5.3370606221999524E-3</v>
      </c>
    </row>
    <row r="2074" spans="17:19">
      <c r="Q2074" s="14">
        <v>39471</v>
      </c>
      <c r="R2074" s="13">
        <v>19.880044000000002</v>
      </c>
      <c r="S2074" s="13">
        <f t="shared" si="75"/>
        <v>1.9181172791942376E-2</v>
      </c>
    </row>
    <row r="2075" spans="17:19">
      <c r="Q2075" s="14">
        <v>39470</v>
      </c>
      <c r="R2075" s="13">
        <v>19.505897999999998</v>
      </c>
      <c r="S2075" s="13">
        <f t="shared" si="75"/>
        <v>-1.3276872740075699E-2</v>
      </c>
    </row>
    <row r="2076" spans="17:19">
      <c r="Q2076" s="14">
        <v>39469</v>
      </c>
      <c r="R2076" s="13">
        <v>19.768360000000001</v>
      </c>
      <c r="S2076" s="13">
        <f t="shared" si="75"/>
        <v>-5.6178950106951639E-3</v>
      </c>
    </row>
    <row r="2077" spans="17:19">
      <c r="Q2077" s="14">
        <v>39465</v>
      </c>
      <c r="R2077" s="13">
        <v>19.880044000000002</v>
      </c>
      <c r="S2077" s="13">
        <f t="shared" si="75"/>
        <v>-3.86173684800762E-2</v>
      </c>
    </row>
    <row r="2078" spans="17:19">
      <c r="Q2078" s="14">
        <v>39464</v>
      </c>
      <c r="R2078" s="13">
        <v>20.678597</v>
      </c>
      <c r="S2078" s="13">
        <f t="shared" si="75"/>
        <v>-7.2385763718656251E-3</v>
      </c>
    </row>
    <row r="2079" spans="17:19">
      <c r="Q2079" s="14">
        <v>39463</v>
      </c>
      <c r="R2079" s="13">
        <v>20.829371999999999</v>
      </c>
      <c r="S2079" s="13">
        <f t="shared" si="75"/>
        <v>4.8491342141184337E-3</v>
      </c>
    </row>
    <row r="2080" spans="17:19">
      <c r="Q2080" s="14">
        <v>39462</v>
      </c>
      <c r="R2080" s="13">
        <v>20.728854999999999</v>
      </c>
      <c r="S2080" s="13">
        <f t="shared" si="75"/>
        <v>2.7012027709748159E-3</v>
      </c>
    </row>
    <row r="2081" spans="17:19">
      <c r="Q2081" s="14">
        <v>39461</v>
      </c>
      <c r="R2081" s="13">
        <v>20.673013000000001</v>
      </c>
      <c r="S2081" s="13">
        <f t="shared" si="75"/>
        <v>1.8944531294413391E-3</v>
      </c>
    </row>
    <row r="2082" spans="17:19">
      <c r="Q2082" s="14">
        <v>39458</v>
      </c>
      <c r="R2082" s="13">
        <v>20.633922999999999</v>
      </c>
      <c r="S2082" s="13">
        <f t="shared" si="75"/>
        <v>-2.4298277785411333E-3</v>
      </c>
    </row>
    <row r="2083" spans="17:19">
      <c r="Q2083" s="14">
        <v>39457</v>
      </c>
      <c r="R2083" s="13">
        <v>20.684182</v>
      </c>
      <c r="S2083" s="13">
        <f t="shared" si="75"/>
        <v>1.0811232530843473E-3</v>
      </c>
    </row>
    <row r="2084" spans="17:19">
      <c r="Q2084" s="14">
        <v>39456</v>
      </c>
      <c r="R2084" s="13">
        <v>20.661843999999999</v>
      </c>
      <c r="S2084" s="13">
        <f t="shared" si="75"/>
        <v>6.8027184365913925E-3</v>
      </c>
    </row>
    <row r="2085" spans="17:19">
      <c r="Q2085" s="14">
        <v>39455</v>
      </c>
      <c r="R2085" s="13">
        <v>20.522237000000001</v>
      </c>
      <c r="S2085" s="13">
        <f t="shared" si="75"/>
        <v>6.8493123801983162E-3</v>
      </c>
    </row>
    <row r="2086" spans="17:19">
      <c r="Q2086" s="14">
        <v>39454</v>
      </c>
      <c r="R2086" s="13">
        <v>20.382629999999999</v>
      </c>
      <c r="S2086" s="13">
        <f t="shared" si="75"/>
        <v>1.1080368136565228E-2</v>
      </c>
    </row>
    <row r="2087" spans="17:19">
      <c r="Q2087" s="14">
        <v>39451</v>
      </c>
      <c r="R2087" s="13">
        <v>20.159258000000001</v>
      </c>
      <c r="S2087" s="13">
        <f t="shared" si="75"/>
        <v>-1.09589390574228E-2</v>
      </c>
    </row>
    <row r="2088" spans="17:19">
      <c r="Q2088" s="14">
        <v>39450</v>
      </c>
      <c r="R2088" s="13">
        <v>20.382629999999999</v>
      </c>
      <c r="S2088" s="13">
        <f t="shared" si="75"/>
        <v>7.4524064873145324E-3</v>
      </c>
    </row>
    <row r="2089" spans="17:19">
      <c r="Q2089" s="14">
        <v>39449</v>
      </c>
      <c r="R2089" s="13">
        <v>20.231853999999998</v>
      </c>
      <c r="S2089" s="13">
        <f t="shared" si="75"/>
        <v>8.2868738431281566E-4</v>
      </c>
    </row>
    <row r="2090" spans="17:19">
      <c r="Q2090" s="14">
        <v>39447</v>
      </c>
      <c r="R2090" s="13">
        <v>20.215102000000002</v>
      </c>
      <c r="S2090" s="13">
        <f t="shared" si="75"/>
        <v>-9.575880631541989E-3</v>
      </c>
    </row>
    <row r="2091" spans="17:19">
      <c r="Q2091" s="14">
        <v>39444</v>
      </c>
      <c r="R2091" s="13">
        <v>20.410551000000002</v>
      </c>
      <c r="S2091" s="13">
        <f t="shared" si="75"/>
        <v>-1.189518277291321E-2</v>
      </c>
    </row>
    <row r="2092" spans="17:19">
      <c r="Q2092" s="14">
        <v>39443</v>
      </c>
      <c r="R2092" s="13">
        <v>20.656261000000001</v>
      </c>
      <c r="S2092" s="13">
        <f t="shared" si="75"/>
        <v>4.88997138707312E-3</v>
      </c>
    </row>
    <row r="2093" spans="17:19">
      <c r="Q2093" s="14">
        <v>39442</v>
      </c>
      <c r="R2093" s="13">
        <v>20.555744000000001</v>
      </c>
      <c r="S2093" s="13">
        <f t="shared" si="75"/>
        <v>-5.1350692610009959E-3</v>
      </c>
    </row>
    <row r="2094" spans="17:19">
      <c r="Q2094" s="14">
        <v>39440</v>
      </c>
      <c r="R2094" s="13">
        <v>20.661843999999999</v>
      </c>
      <c r="S2094" s="13">
        <f t="shared" si="75"/>
        <v>4.6157145702905916E-3</v>
      </c>
    </row>
    <row r="2095" spans="17:19">
      <c r="Q2095" s="14">
        <v>39437</v>
      </c>
      <c r="R2095" s="13">
        <v>20.566913</v>
      </c>
      <c r="S2095" s="13">
        <f t="shared" si="75"/>
        <v>9.0411786898943192E-3</v>
      </c>
    </row>
    <row r="2096" spans="17:19">
      <c r="Q2096" s="14">
        <v>39436</v>
      </c>
      <c r="R2096" s="13">
        <v>20.382629999999999</v>
      </c>
      <c r="S2096" s="13">
        <f t="shared" si="75"/>
        <v>-9.7667252163305684E-3</v>
      </c>
    </row>
    <row r="2097" spans="17:19">
      <c r="Q2097" s="14">
        <v>39435</v>
      </c>
      <c r="R2097" s="13">
        <v>20.583665</v>
      </c>
      <c r="S2097" s="13">
        <f t="shared" si="75"/>
        <v>5.1814273593702685E-3</v>
      </c>
    </row>
    <row r="2098" spans="17:19">
      <c r="Q2098" s="14">
        <v>39434</v>
      </c>
      <c r="R2098" s="13">
        <v>20.477561999999999</v>
      </c>
      <c r="S2098" s="13">
        <f t="shared" si="75"/>
        <v>-4.6146077753522015E-3</v>
      </c>
    </row>
    <row r="2099" spans="17:19">
      <c r="Q2099" s="14">
        <v>39433</v>
      </c>
      <c r="R2099" s="13">
        <v>20.572496000000001</v>
      </c>
      <c r="S2099" s="13">
        <f t="shared" si="75"/>
        <v>-4.593314659182556E-3</v>
      </c>
    </row>
    <row r="2100" spans="17:19">
      <c r="Q2100" s="14">
        <v>39430</v>
      </c>
      <c r="R2100" s="13">
        <v>20.667428000000001</v>
      </c>
      <c r="S2100" s="13">
        <f t="shared" si="75"/>
        <v>-3.2319655977221342E-3</v>
      </c>
    </row>
    <row r="2101" spans="17:19">
      <c r="Q2101" s="14">
        <v>39429</v>
      </c>
      <c r="R2101" s="13">
        <v>20.734441</v>
      </c>
      <c r="S2101" s="13">
        <f t="shared" si="75"/>
        <v>-3.488916128607402E-3</v>
      </c>
    </row>
    <row r="2102" spans="17:19">
      <c r="Q2102" s="14">
        <v>39428</v>
      </c>
      <c r="R2102" s="13">
        <v>20.807034999999999</v>
      </c>
      <c r="S2102" s="13">
        <f t="shared" si="75"/>
        <v>7.0270107547032359E-3</v>
      </c>
    </row>
    <row r="2103" spans="17:19">
      <c r="Q2103" s="14">
        <v>39427</v>
      </c>
      <c r="R2103" s="13">
        <v>20.661843999999999</v>
      </c>
      <c r="S2103" s="13">
        <f t="shared" si="75"/>
        <v>0</v>
      </c>
    </row>
    <row r="2104" spans="17:19">
      <c r="Q2104" s="14">
        <v>39426</v>
      </c>
      <c r="R2104" s="13">
        <v>20.661843999999999</v>
      </c>
      <c r="S2104" s="13">
        <f t="shared" si="75"/>
        <v>8.1743640529402025E-3</v>
      </c>
    </row>
    <row r="2105" spans="17:19">
      <c r="Q2105" s="14">
        <v>39423</v>
      </c>
      <c r="R2105" s="13">
        <v>20.494316000000001</v>
      </c>
      <c r="S2105" s="13">
        <f t="shared" si="75"/>
        <v>-4.0704965706467354E-3</v>
      </c>
    </row>
    <row r="2106" spans="17:19">
      <c r="Q2106" s="14">
        <v>39422</v>
      </c>
      <c r="R2106" s="13">
        <v>20.578078999999999</v>
      </c>
      <c r="S2106" s="13">
        <f t="shared" si="75"/>
        <v>5.4569453975651478E-3</v>
      </c>
    </row>
    <row r="2107" spans="17:19">
      <c r="Q2107" s="14">
        <v>39421</v>
      </c>
      <c r="R2107" s="13">
        <v>20.466394999999999</v>
      </c>
      <c r="S2107" s="13">
        <f t="shared" si="75"/>
        <v>3.8346173921853656E-3</v>
      </c>
    </row>
    <row r="2108" spans="17:19">
      <c r="Q2108" s="14">
        <v>39420</v>
      </c>
      <c r="R2108" s="13">
        <v>20.388214000000001</v>
      </c>
      <c r="S2108" s="13">
        <f t="shared" si="75"/>
        <v>-4.3632147225337444E-3</v>
      </c>
    </row>
    <row r="2109" spans="17:19">
      <c r="Q2109" s="14">
        <v>39419</v>
      </c>
      <c r="R2109" s="13">
        <v>20.477561999999999</v>
      </c>
      <c r="S2109" s="13">
        <f t="shared" si="75"/>
        <v>-7.8463598960963245E-3</v>
      </c>
    </row>
    <row r="2110" spans="17:19">
      <c r="Q2110" s="14">
        <v>39416</v>
      </c>
      <c r="R2110" s="13">
        <v>20.639506999999998</v>
      </c>
      <c r="S2110" s="13">
        <f t="shared" si="75"/>
        <v>8.4583533152760761E-3</v>
      </c>
    </row>
    <row r="2111" spans="17:19">
      <c r="Q2111" s="14">
        <v>39415</v>
      </c>
      <c r="R2111" s="13">
        <v>20.466394999999999</v>
      </c>
      <c r="S2111" s="13">
        <f t="shared" si="75"/>
        <v>-2.7210483925315717E-3</v>
      </c>
    </row>
    <row r="2112" spans="17:19">
      <c r="Q2112" s="14">
        <v>39414</v>
      </c>
      <c r="R2112" s="13">
        <v>20.522237000000001</v>
      </c>
      <c r="S2112" s="13">
        <f t="shared" si="75"/>
        <v>2.7284726987826607E-3</v>
      </c>
    </row>
    <row r="2113" spans="17:19">
      <c r="Q2113" s="14">
        <v>39413</v>
      </c>
      <c r="R2113" s="13">
        <v>20.466394999999999</v>
      </c>
      <c r="S2113" s="13">
        <f t="shared" si="75"/>
        <v>0</v>
      </c>
    </row>
    <row r="2114" spans="17:19">
      <c r="Q2114" s="14">
        <v>39412</v>
      </c>
      <c r="R2114" s="13">
        <v>20.466394999999999</v>
      </c>
      <c r="S2114" s="13">
        <f t="shared" si="75"/>
        <v>1.1592659773048981E-2</v>
      </c>
    </row>
    <row r="2115" spans="17:19">
      <c r="Q2115" s="14">
        <v>39409</v>
      </c>
      <c r="R2115" s="13">
        <v>20.231853999999998</v>
      </c>
      <c r="S2115" s="13">
        <f t="shared" si="75"/>
        <v>-2.2033355805950328E-3</v>
      </c>
    </row>
    <row r="2116" spans="17:19">
      <c r="Q2116" s="14">
        <v>39407</v>
      </c>
      <c r="R2116" s="13">
        <v>20.276530000000001</v>
      </c>
      <c r="S2116" s="13">
        <f t="shared" si="75"/>
        <v>7.7714062824923453E-3</v>
      </c>
    </row>
    <row r="2117" spans="17:19">
      <c r="Q2117" s="14">
        <v>39406</v>
      </c>
      <c r="R2117" s="13">
        <v>20.120168</v>
      </c>
      <c r="S2117" s="13">
        <f t="shared" si="75"/>
        <v>-1.7185001997120131E-2</v>
      </c>
    </row>
    <row r="2118" spans="17:19">
      <c r="Q2118" s="14">
        <v>39405</v>
      </c>
      <c r="R2118" s="13">
        <v>20.471979000000001</v>
      </c>
      <c r="S2118" s="13">
        <f t="shared" si="75"/>
        <v>-2.9915640882958406E-3</v>
      </c>
    </row>
    <row r="2119" spans="17:19">
      <c r="Q2119" s="14">
        <v>39402</v>
      </c>
      <c r="R2119" s="13">
        <v>20.533405999999999</v>
      </c>
      <c r="S2119" s="13">
        <f t="shared" si="75"/>
        <v>7.9496016510548426E-3</v>
      </c>
    </row>
    <row r="2120" spans="17:19">
      <c r="Q2120" s="14">
        <v>39401</v>
      </c>
      <c r="R2120" s="13">
        <v>20.371461</v>
      </c>
      <c r="S2120" s="13">
        <f t="shared" si="75"/>
        <v>8.8495062464203703E-3</v>
      </c>
    </row>
    <row r="2121" spans="17:19">
      <c r="Q2121" s="14">
        <v>39400</v>
      </c>
      <c r="R2121" s="13">
        <v>20.192765000000001</v>
      </c>
      <c r="S2121" s="13">
        <f t="shared" ref="S2121:S2184" si="76">(R2121-R2122)/R2122</f>
        <v>3.6081706673623103E-3</v>
      </c>
    </row>
    <row r="2122" spans="17:19">
      <c r="Q2122" s="14">
        <v>39399</v>
      </c>
      <c r="R2122" s="13">
        <v>20.120168</v>
      </c>
      <c r="S2122" s="13">
        <f t="shared" si="76"/>
        <v>-3.8706135769123145E-3</v>
      </c>
    </row>
    <row r="2123" spans="17:19">
      <c r="Q2123" s="14">
        <v>39398</v>
      </c>
      <c r="R2123" s="13">
        <v>20.198347999999999</v>
      </c>
      <c r="S2123" s="13">
        <f t="shared" si="76"/>
        <v>8.6446417587965965E-3</v>
      </c>
    </row>
    <row r="2124" spans="17:19">
      <c r="Q2124" s="14">
        <v>39395</v>
      </c>
      <c r="R2124" s="13">
        <v>20.025237000000001</v>
      </c>
      <c r="S2124" s="13">
        <f t="shared" si="76"/>
        <v>-1.4022477756561168E-2</v>
      </c>
    </row>
    <row r="2125" spans="17:19">
      <c r="Q2125" s="14">
        <v>39394</v>
      </c>
      <c r="R2125" s="13">
        <v>20.310034000000002</v>
      </c>
      <c r="S2125" s="13">
        <f t="shared" si="76"/>
        <v>-2.468481175590005E-3</v>
      </c>
    </row>
    <row r="2126" spans="17:19">
      <c r="Q2126" s="14">
        <v>39393</v>
      </c>
      <c r="R2126" s="13">
        <v>20.360292999999999</v>
      </c>
      <c r="S2126" s="13">
        <f t="shared" si="76"/>
        <v>-1.6190012916427469E-2</v>
      </c>
    </row>
    <row r="2127" spans="17:19">
      <c r="Q2127" s="14">
        <v>39392</v>
      </c>
      <c r="R2127" s="13">
        <v>20.695350999999999</v>
      </c>
      <c r="S2127" s="13">
        <f t="shared" si="76"/>
        <v>5.4259530554932192E-3</v>
      </c>
    </row>
    <row r="2128" spans="17:19">
      <c r="Q2128" s="14">
        <v>39391</v>
      </c>
      <c r="R2128" s="13">
        <v>20.583665</v>
      </c>
      <c r="S2128" s="13">
        <f t="shared" si="76"/>
        <v>1.4030341105278578E-2</v>
      </c>
    </row>
    <row r="2129" spans="17:19">
      <c r="Q2129" s="14">
        <v>39388</v>
      </c>
      <c r="R2129" s="13">
        <v>20.298864999999999</v>
      </c>
      <c r="S2129" s="13">
        <f t="shared" si="76"/>
        <v>-6.2877111646539316E-3</v>
      </c>
    </row>
    <row r="2130" spans="17:19">
      <c r="Q2130" s="14">
        <v>39387</v>
      </c>
      <c r="R2130" s="13">
        <v>20.427306000000002</v>
      </c>
      <c r="S2130" s="13">
        <f t="shared" si="76"/>
        <v>-6.2482778536256901E-3</v>
      </c>
    </row>
    <row r="2131" spans="17:19">
      <c r="Q2131" s="14">
        <v>39386</v>
      </c>
      <c r="R2131" s="13">
        <v>20.555744000000001</v>
      </c>
      <c r="S2131" s="13">
        <f t="shared" si="76"/>
        <v>-2.4389981132681374E-3</v>
      </c>
    </row>
    <row r="2132" spans="17:19">
      <c r="Q2132" s="14">
        <v>39385</v>
      </c>
      <c r="R2132" s="13">
        <v>20.606002</v>
      </c>
      <c r="S2132" s="13">
        <f t="shared" si="76"/>
        <v>-1.0827823356394125E-3</v>
      </c>
    </row>
    <row r="2133" spans="17:19">
      <c r="Q2133" s="14">
        <v>39384</v>
      </c>
      <c r="R2133" s="13">
        <v>20.628337999999999</v>
      </c>
      <c r="S2133" s="13">
        <f t="shared" si="76"/>
        <v>2.1288172421195527E-2</v>
      </c>
    </row>
    <row r="2134" spans="17:19">
      <c r="Q2134" s="14">
        <v>39381</v>
      </c>
      <c r="R2134" s="13">
        <v>20.198352</v>
      </c>
      <c r="S2134" s="13">
        <f t="shared" si="76"/>
        <v>2.7168010722208587E-4</v>
      </c>
    </row>
    <row r="2135" spans="17:19">
      <c r="Q2135" s="14">
        <v>39380</v>
      </c>
      <c r="R2135" s="13">
        <v>20.192865999999999</v>
      </c>
      <c r="S2135" s="13">
        <f t="shared" si="76"/>
        <v>4.9126735890793879E-3</v>
      </c>
    </row>
    <row r="2136" spans="17:19">
      <c r="Q2136" s="14">
        <v>39379</v>
      </c>
      <c r="R2136" s="13">
        <v>20.094149999999999</v>
      </c>
      <c r="S2136" s="13">
        <f t="shared" si="76"/>
        <v>1.2154630122048976E-2</v>
      </c>
    </row>
    <row r="2137" spans="17:19">
      <c r="Q2137" s="14">
        <v>39378</v>
      </c>
      <c r="R2137" s="13">
        <v>19.852846</v>
      </c>
      <c r="S2137" s="13">
        <f t="shared" si="76"/>
        <v>2.7640955774476869E-4</v>
      </c>
    </row>
    <row r="2138" spans="17:19">
      <c r="Q2138" s="14">
        <v>39377</v>
      </c>
      <c r="R2138" s="13">
        <v>19.847359999999998</v>
      </c>
      <c r="S2138" s="13">
        <f t="shared" si="76"/>
        <v>5.5292313239213629E-4</v>
      </c>
    </row>
    <row r="2139" spans="17:19">
      <c r="Q2139" s="14">
        <v>39374</v>
      </c>
      <c r="R2139" s="13">
        <v>19.836392</v>
      </c>
      <c r="S2139" s="13">
        <f t="shared" si="76"/>
        <v>-2.6641602054630818E-2</v>
      </c>
    </row>
    <row r="2140" spans="17:19">
      <c r="Q2140" s="14">
        <v>39373</v>
      </c>
      <c r="R2140" s="13">
        <v>20.37933</v>
      </c>
      <c r="S2140" s="13">
        <f t="shared" si="76"/>
        <v>-4.5539976872460038E-3</v>
      </c>
    </row>
    <row r="2141" spans="17:19">
      <c r="Q2141" s="14">
        <v>39372</v>
      </c>
      <c r="R2141" s="13">
        <v>20.472562</v>
      </c>
      <c r="S2141" s="13">
        <f t="shared" si="76"/>
        <v>2.6799136974958292E-4</v>
      </c>
    </row>
    <row r="2142" spans="17:19">
      <c r="Q2142" s="14">
        <v>39371</v>
      </c>
      <c r="R2142" s="13">
        <v>20.467077</v>
      </c>
      <c r="S2142" s="13">
        <f t="shared" si="76"/>
        <v>-8.0318191264801199E-4</v>
      </c>
    </row>
    <row r="2143" spans="17:19">
      <c r="Q2143" s="14">
        <v>39370</v>
      </c>
      <c r="R2143" s="13">
        <v>20.483529000000001</v>
      </c>
      <c r="S2143" s="13">
        <f t="shared" si="76"/>
        <v>3.7624315483848203E-3</v>
      </c>
    </row>
    <row r="2144" spans="17:19">
      <c r="Q2144" s="14">
        <v>39367</v>
      </c>
      <c r="R2144" s="13">
        <v>20.406749999999999</v>
      </c>
      <c r="S2144" s="13">
        <f t="shared" si="76"/>
        <v>2.9649436185936106E-3</v>
      </c>
    </row>
    <row r="2145" spans="17:19">
      <c r="Q2145" s="14">
        <v>39366</v>
      </c>
      <c r="R2145" s="13">
        <v>20.346423999999999</v>
      </c>
      <c r="S2145" s="13">
        <f t="shared" si="76"/>
        <v>7.6045668802041432E-3</v>
      </c>
    </row>
    <row r="2146" spans="17:19">
      <c r="Q2146" s="14">
        <v>39365</v>
      </c>
      <c r="R2146" s="13">
        <v>20.192865999999999</v>
      </c>
      <c r="S2146" s="13">
        <f t="shared" si="76"/>
        <v>4.9126735890793879E-3</v>
      </c>
    </row>
    <row r="2147" spans="17:19">
      <c r="Q2147" s="14">
        <v>39364</v>
      </c>
      <c r="R2147" s="13">
        <v>20.094149999999999</v>
      </c>
      <c r="S2147" s="13">
        <f t="shared" si="76"/>
        <v>5.4612859655398796E-4</v>
      </c>
    </row>
    <row r="2148" spans="17:19">
      <c r="Q2148" s="14">
        <v>39363</v>
      </c>
      <c r="R2148" s="13">
        <v>20.083182000000001</v>
      </c>
      <c r="S2148" s="13">
        <f t="shared" si="76"/>
        <v>6.8738332291524047E-3</v>
      </c>
    </row>
    <row r="2149" spans="17:19">
      <c r="Q2149" s="14">
        <v>39360</v>
      </c>
      <c r="R2149" s="13">
        <v>19.946076000000001</v>
      </c>
      <c r="S2149" s="13">
        <f t="shared" si="76"/>
        <v>-2.194852803791259E-3</v>
      </c>
    </row>
    <row r="2150" spans="17:19">
      <c r="Q2150" s="14">
        <v>39359</v>
      </c>
      <c r="R2150" s="13">
        <v>19.989951000000001</v>
      </c>
      <c r="S2150" s="13">
        <f t="shared" si="76"/>
        <v>2.6760558388585022E-2</v>
      </c>
    </row>
    <row r="2151" spans="17:19">
      <c r="Q2151" s="14">
        <v>39358</v>
      </c>
      <c r="R2151" s="13">
        <v>19.468951000000001</v>
      </c>
      <c r="S2151" s="13">
        <f t="shared" si="76"/>
        <v>-5.8806832209302136E-3</v>
      </c>
    </row>
    <row r="2152" spans="17:19">
      <c r="Q2152" s="14">
        <v>39357</v>
      </c>
      <c r="R2152" s="13">
        <v>19.584119000000001</v>
      </c>
      <c r="S2152" s="13">
        <f t="shared" si="76"/>
        <v>-2.7999545064822057E-4</v>
      </c>
    </row>
    <row r="2153" spans="17:19">
      <c r="Q2153" s="14">
        <v>39356</v>
      </c>
      <c r="R2153" s="13">
        <v>19.589604000000001</v>
      </c>
      <c r="S2153" s="13">
        <f t="shared" si="76"/>
        <v>1.1210840822261133E-3</v>
      </c>
    </row>
    <row r="2154" spans="17:19">
      <c r="Q2154" s="14">
        <v>39353</v>
      </c>
      <c r="R2154" s="13">
        <v>19.567667</v>
      </c>
      <c r="S2154" s="13">
        <f t="shared" si="76"/>
        <v>5.920473251277412E-3</v>
      </c>
    </row>
    <row r="2155" spans="17:19">
      <c r="Q2155" s="14">
        <v>39352</v>
      </c>
      <c r="R2155" s="13">
        <v>19.452499</v>
      </c>
      <c r="S2155" s="13">
        <f t="shared" si="76"/>
        <v>-1.3626182634505844E-2</v>
      </c>
    </row>
    <row r="2156" spans="17:19">
      <c r="Q2156" s="14">
        <v>39351</v>
      </c>
      <c r="R2156" s="13">
        <v>19.721223999999999</v>
      </c>
      <c r="S2156" s="13">
        <f t="shared" si="76"/>
        <v>-1.3713630821916647E-2</v>
      </c>
    </row>
    <row r="2157" spans="17:19">
      <c r="Q2157" s="14">
        <v>39350</v>
      </c>
      <c r="R2157" s="13">
        <v>19.995433999999999</v>
      </c>
      <c r="S2157" s="13">
        <f t="shared" si="76"/>
        <v>-8.9698793849096112E-3</v>
      </c>
    </row>
    <row r="2158" spans="17:19">
      <c r="Q2158" s="14">
        <v>39349</v>
      </c>
      <c r="R2158" s="13">
        <v>20.176414000000001</v>
      </c>
      <c r="S2158" s="13">
        <f t="shared" si="76"/>
        <v>-1.1818411253480397E-2</v>
      </c>
    </row>
    <row r="2159" spans="17:19">
      <c r="Q2159" s="14">
        <v>39346</v>
      </c>
      <c r="R2159" s="13">
        <v>20.417719000000002</v>
      </c>
      <c r="S2159" s="13">
        <f t="shared" si="76"/>
        <v>1.7213149342327139E-2</v>
      </c>
    </row>
    <row r="2160" spans="17:19">
      <c r="Q2160" s="14">
        <v>39345</v>
      </c>
      <c r="R2160" s="13">
        <v>20.072213000000001</v>
      </c>
      <c r="S2160" s="13">
        <f t="shared" si="76"/>
        <v>2.190545996323279E-3</v>
      </c>
    </row>
    <row r="2161" spans="17:19">
      <c r="Q2161" s="14">
        <v>39344</v>
      </c>
      <c r="R2161" s="13">
        <v>20.02834</v>
      </c>
      <c r="S2161" s="13">
        <f t="shared" si="76"/>
        <v>2.2396369012870228E-2</v>
      </c>
    </row>
    <row r="2162" spans="17:19">
      <c r="Q2162" s="14">
        <v>39343</v>
      </c>
      <c r="R2162" s="13">
        <v>19.589604000000001</v>
      </c>
      <c r="S2162" s="13">
        <f t="shared" si="76"/>
        <v>8.4064138884150374E-4</v>
      </c>
    </row>
    <row r="2163" spans="17:19">
      <c r="Q2163" s="14">
        <v>39342</v>
      </c>
      <c r="R2163" s="13">
        <v>19.573149999999998</v>
      </c>
      <c r="S2163" s="13">
        <f t="shared" si="76"/>
        <v>-1.6262380559447124E-2</v>
      </c>
    </row>
    <row r="2164" spans="17:19">
      <c r="Q2164" s="14">
        <v>39339</v>
      </c>
      <c r="R2164" s="13">
        <v>19.896718</v>
      </c>
      <c r="S2164" s="13">
        <f t="shared" si="76"/>
        <v>1.656429039436836E-3</v>
      </c>
    </row>
    <row r="2165" spans="17:19">
      <c r="Q2165" s="14">
        <v>39338</v>
      </c>
      <c r="R2165" s="13">
        <v>19.863814999999999</v>
      </c>
      <c r="S2165" s="13">
        <f t="shared" si="76"/>
        <v>-4.9450144846370728E-3</v>
      </c>
    </row>
    <row r="2166" spans="17:19">
      <c r="Q2166" s="14">
        <v>39337</v>
      </c>
      <c r="R2166" s="13">
        <v>19.962530000000001</v>
      </c>
      <c r="S2166" s="13">
        <f t="shared" si="76"/>
        <v>-2.1242235281785201E-2</v>
      </c>
    </row>
    <row r="2167" spans="17:19">
      <c r="Q2167" s="14">
        <v>39336</v>
      </c>
      <c r="R2167" s="13">
        <v>20.395782000000001</v>
      </c>
      <c r="S2167" s="13">
        <f t="shared" si="76"/>
        <v>-1.5095289197161224E-2</v>
      </c>
    </row>
    <row r="2168" spans="17:19">
      <c r="Q2168" s="14">
        <v>39335</v>
      </c>
      <c r="R2168" s="13">
        <v>20.708380999999999</v>
      </c>
      <c r="S2168" s="13">
        <f t="shared" si="76"/>
        <v>-3.1680170118755084E-3</v>
      </c>
    </row>
    <row r="2169" spans="17:19">
      <c r="Q2169" s="14">
        <v>39332</v>
      </c>
      <c r="R2169" s="13">
        <v>20.774194000000001</v>
      </c>
      <c r="S2169" s="13">
        <f t="shared" si="76"/>
        <v>-8.3769266635377558E-3</v>
      </c>
    </row>
    <row r="2170" spans="17:19">
      <c r="Q2170" s="14">
        <v>39331</v>
      </c>
      <c r="R2170" s="13">
        <v>20.949687999999998</v>
      </c>
      <c r="S2170" s="13">
        <f t="shared" si="76"/>
        <v>0</v>
      </c>
    </row>
    <row r="2171" spans="17:19">
      <c r="Q2171" s="14">
        <v>39330</v>
      </c>
      <c r="R2171" s="13">
        <v>20.949687999999998</v>
      </c>
      <c r="S2171" s="13">
        <f t="shared" si="76"/>
        <v>1.7039377098524447E-2</v>
      </c>
    </row>
    <row r="2172" spans="17:19">
      <c r="Q2172" s="14">
        <v>39329</v>
      </c>
      <c r="R2172" s="13">
        <v>20.598699</v>
      </c>
      <c r="S2172" s="13">
        <f t="shared" si="76"/>
        <v>1.0764289110584125E-2</v>
      </c>
    </row>
    <row r="2173" spans="17:19">
      <c r="Q2173" s="14">
        <v>39325</v>
      </c>
      <c r="R2173" s="13">
        <v>20.37933</v>
      </c>
      <c r="S2173" s="13">
        <f t="shared" si="76"/>
        <v>1.6172866544018028E-3</v>
      </c>
    </row>
    <row r="2174" spans="17:19">
      <c r="Q2174" s="14">
        <v>39324</v>
      </c>
      <c r="R2174" s="13">
        <v>20.346423999999999</v>
      </c>
      <c r="S2174" s="13">
        <f t="shared" si="76"/>
        <v>-8.0214706757638886E-3</v>
      </c>
    </row>
    <row r="2175" spans="17:19">
      <c r="Q2175" s="14">
        <v>39323</v>
      </c>
      <c r="R2175" s="13">
        <v>20.510952</v>
      </c>
      <c r="S2175" s="13">
        <f t="shared" si="76"/>
        <v>-2.6666124666332924E-3</v>
      </c>
    </row>
    <row r="2176" spans="17:19">
      <c r="Q2176" s="14">
        <v>39322</v>
      </c>
      <c r="R2176" s="13">
        <v>20.565792999999999</v>
      </c>
      <c r="S2176" s="13">
        <f t="shared" si="76"/>
        <v>-1.9607849680334855E-2</v>
      </c>
    </row>
    <row r="2177" spans="17:19">
      <c r="Q2177" s="14">
        <v>39321</v>
      </c>
      <c r="R2177" s="13">
        <v>20.977108999999999</v>
      </c>
      <c r="S2177" s="13">
        <f t="shared" si="76"/>
        <v>2.9609677033977693E-2</v>
      </c>
    </row>
    <row r="2178" spans="17:19">
      <c r="Q2178" s="14">
        <v>39318</v>
      </c>
      <c r="R2178" s="13">
        <v>20.373846</v>
      </c>
      <c r="S2178" s="13">
        <f t="shared" si="76"/>
        <v>2.681041717978597E-2</v>
      </c>
    </row>
    <row r="2179" spans="17:19">
      <c r="Q2179" s="14">
        <v>39317</v>
      </c>
      <c r="R2179" s="13">
        <v>19.841877</v>
      </c>
      <c r="S2179" s="13">
        <f t="shared" si="76"/>
        <v>1.00502712089855E-2</v>
      </c>
    </row>
    <row r="2180" spans="17:19">
      <c r="Q2180" s="14">
        <v>39316</v>
      </c>
      <c r="R2180" s="13">
        <v>19.644445000000001</v>
      </c>
      <c r="S2180" s="13">
        <f t="shared" si="76"/>
        <v>4.1279014049209466E-2</v>
      </c>
    </row>
    <row r="2181" spans="17:19">
      <c r="Q2181" s="14">
        <v>39315</v>
      </c>
      <c r="R2181" s="13">
        <v>18.865687999999999</v>
      </c>
      <c r="S2181" s="13">
        <f t="shared" si="76"/>
        <v>-1.4513757370478498E-3</v>
      </c>
    </row>
    <row r="2182" spans="17:19">
      <c r="Q2182" s="14">
        <v>39314</v>
      </c>
      <c r="R2182" s="13">
        <v>18.893108999999999</v>
      </c>
      <c r="S2182" s="13">
        <f t="shared" si="76"/>
        <v>9.3759279361139702E-3</v>
      </c>
    </row>
    <row r="2183" spans="17:19">
      <c r="Q2183" s="14">
        <v>39311</v>
      </c>
      <c r="R2183" s="13">
        <v>18.717614000000001</v>
      </c>
      <c r="S2183" s="13">
        <f t="shared" si="76"/>
        <v>3.4869656424260841E-2</v>
      </c>
    </row>
    <row r="2184" spans="17:19">
      <c r="Q2184" s="14">
        <v>39310</v>
      </c>
      <c r="R2184" s="13">
        <v>18.086929000000001</v>
      </c>
      <c r="S2184" s="13">
        <f t="shared" si="76"/>
        <v>-2.2814853186094164E-2</v>
      </c>
    </row>
    <row r="2185" spans="17:19">
      <c r="Q2185" s="14">
        <v>39309</v>
      </c>
      <c r="R2185" s="13">
        <v>18.509214</v>
      </c>
      <c r="S2185" s="13">
        <f t="shared" ref="S2185:S2248" si="77">(R2185-R2186)/R2186</f>
        <v>-4.7183515629247294E-3</v>
      </c>
    </row>
    <row r="2186" spans="17:19">
      <c r="Q2186" s="14">
        <v>39308</v>
      </c>
      <c r="R2186" s="13">
        <v>18.596961</v>
      </c>
      <c r="S2186" s="13">
        <f t="shared" si="77"/>
        <v>-1.4530629816241931E-2</v>
      </c>
    </row>
    <row r="2187" spans="17:19">
      <c r="Q2187" s="14">
        <v>39307</v>
      </c>
      <c r="R2187" s="13">
        <v>18.871171</v>
      </c>
      <c r="S2187" s="13">
        <f t="shared" si="77"/>
        <v>-1.0353773687563749E-2</v>
      </c>
    </row>
    <row r="2188" spans="17:19">
      <c r="Q2188" s="14">
        <v>39304</v>
      </c>
      <c r="R2188" s="13">
        <v>19.068603</v>
      </c>
      <c r="S2188" s="13">
        <f t="shared" si="77"/>
        <v>-1.3617013792527393E-2</v>
      </c>
    </row>
    <row r="2189" spans="17:19">
      <c r="Q2189" s="14">
        <v>39303</v>
      </c>
      <c r="R2189" s="13">
        <v>19.331845000000001</v>
      </c>
      <c r="S2189" s="13">
        <f t="shared" si="77"/>
        <v>-2.0561334519693639E-2</v>
      </c>
    </row>
    <row r="2190" spans="17:19">
      <c r="Q2190" s="14">
        <v>39302</v>
      </c>
      <c r="R2190" s="13">
        <v>19.737677999999999</v>
      </c>
      <c r="S2190" s="13">
        <f t="shared" si="77"/>
        <v>1.5519258161832767E-2</v>
      </c>
    </row>
    <row r="2191" spans="17:19">
      <c r="Q2191" s="14">
        <v>39301</v>
      </c>
      <c r="R2191" s="13">
        <v>19.436045</v>
      </c>
      <c r="S2191" s="13">
        <f t="shared" si="77"/>
        <v>4.2046500386396984E-2</v>
      </c>
    </row>
    <row r="2192" spans="17:19">
      <c r="Q2192" s="14">
        <v>39300</v>
      </c>
      <c r="R2192" s="13">
        <v>18.651802</v>
      </c>
      <c r="S2192" s="13">
        <f t="shared" si="77"/>
        <v>-9.4274356591448019E-2</v>
      </c>
    </row>
    <row r="2193" spans="17:19">
      <c r="Q2193" s="14">
        <v>39297</v>
      </c>
      <c r="R2193" s="13">
        <v>20.593214</v>
      </c>
      <c r="S2193" s="13">
        <f t="shared" si="77"/>
        <v>-5.2980022410389809E-3</v>
      </c>
    </row>
    <row r="2194" spans="17:19">
      <c r="Q2194" s="14">
        <v>39296</v>
      </c>
      <c r="R2194" s="13">
        <v>20.702898000000001</v>
      </c>
      <c r="S2194" s="13">
        <f t="shared" si="77"/>
        <v>-2.580644523758726E-2</v>
      </c>
    </row>
    <row r="2195" spans="17:19">
      <c r="Q2195" s="14">
        <v>39295</v>
      </c>
      <c r="R2195" s="13">
        <v>21.251318999999999</v>
      </c>
      <c r="S2195" s="13">
        <f t="shared" si="77"/>
        <v>-1.1983730776372659E-2</v>
      </c>
    </row>
    <row r="2196" spans="17:19">
      <c r="Q2196" s="14">
        <v>39294</v>
      </c>
      <c r="R2196" s="13">
        <v>21.509077999999999</v>
      </c>
      <c r="S2196" s="13">
        <f t="shared" si="77"/>
        <v>-2.0355913211142821E-3</v>
      </c>
    </row>
    <row r="2197" spans="17:19">
      <c r="Q2197" s="14">
        <v>39293</v>
      </c>
      <c r="R2197" s="13">
        <v>21.552951</v>
      </c>
      <c r="S2197" s="13">
        <f t="shared" si="77"/>
        <v>-5.0632806212171991E-3</v>
      </c>
    </row>
    <row r="2198" spans="17:19">
      <c r="Q2198" s="14">
        <v>39290</v>
      </c>
      <c r="R2198" s="13">
        <v>21.662635000000002</v>
      </c>
      <c r="S2198" s="13">
        <f t="shared" si="77"/>
        <v>-3.6574111443874215E-3</v>
      </c>
    </row>
    <row r="2199" spans="17:19">
      <c r="Q2199" s="14">
        <v>39289</v>
      </c>
      <c r="R2199" s="13">
        <v>21.742155</v>
      </c>
      <c r="S2199" s="13">
        <f t="shared" si="77"/>
        <v>3.4860530186890939E-3</v>
      </c>
    </row>
    <row r="2200" spans="17:19">
      <c r="Q2200" s="14">
        <v>39288</v>
      </c>
      <c r="R2200" s="13">
        <v>21.666623999999999</v>
      </c>
      <c r="S2200" s="13">
        <f t="shared" si="77"/>
        <v>-3.4739426703563453E-3</v>
      </c>
    </row>
    <row r="2201" spans="17:19">
      <c r="Q2201" s="14">
        <v>39287</v>
      </c>
      <c r="R2201" s="13">
        <v>21.742155</v>
      </c>
      <c r="S2201" s="13">
        <f t="shared" si="77"/>
        <v>-5.6747751019481756E-3</v>
      </c>
    </row>
    <row r="2202" spans="17:19">
      <c r="Q2202" s="14">
        <v>39286</v>
      </c>
      <c r="R2202" s="13">
        <v>21.866240999999999</v>
      </c>
      <c r="S2202" s="13">
        <f t="shared" si="77"/>
        <v>-3.9321606289052565E-3</v>
      </c>
    </row>
    <row r="2203" spans="17:19">
      <c r="Q2203" s="14">
        <v>39283</v>
      </c>
      <c r="R2203" s="13">
        <v>21.952562</v>
      </c>
      <c r="S2203" s="13">
        <f t="shared" si="77"/>
        <v>5.9331674600315819E-3</v>
      </c>
    </row>
    <row r="2204" spans="17:19">
      <c r="Q2204" s="14">
        <v>39282</v>
      </c>
      <c r="R2204" s="13">
        <v>21.823081999999999</v>
      </c>
      <c r="S2204" s="13">
        <f t="shared" si="77"/>
        <v>5.4686174303271284E-3</v>
      </c>
    </row>
    <row r="2205" spans="17:19">
      <c r="Q2205" s="14">
        <v>39281</v>
      </c>
      <c r="R2205" s="13">
        <v>21.704388999999999</v>
      </c>
      <c r="S2205" s="13">
        <f t="shared" si="77"/>
        <v>4.494365278217745E-3</v>
      </c>
    </row>
    <row r="2206" spans="17:19">
      <c r="Q2206" s="14">
        <v>39280</v>
      </c>
      <c r="R2206" s="13">
        <v>21.607278000000001</v>
      </c>
      <c r="S2206" s="13">
        <f t="shared" si="77"/>
        <v>4.0110205136324401E-3</v>
      </c>
    </row>
    <row r="2207" spans="17:19">
      <c r="Q2207" s="14">
        <v>39279</v>
      </c>
      <c r="R2207" s="13">
        <v>21.520956999999999</v>
      </c>
      <c r="S2207" s="13">
        <f t="shared" si="77"/>
        <v>-7.7114726645197574E-3</v>
      </c>
    </row>
    <row r="2208" spans="17:19">
      <c r="Q2208" s="14">
        <v>39276</v>
      </c>
      <c r="R2208" s="13">
        <v>21.688205</v>
      </c>
      <c r="S2208" s="13">
        <f t="shared" si="77"/>
        <v>7.2663866986733897E-3</v>
      </c>
    </row>
    <row r="2209" spans="17:19">
      <c r="Q2209" s="14">
        <v>39275</v>
      </c>
      <c r="R2209" s="13">
        <v>21.531746999999999</v>
      </c>
      <c r="S2209" s="13">
        <f t="shared" si="77"/>
        <v>-2.0005646373758685E-3</v>
      </c>
    </row>
    <row r="2210" spans="17:19">
      <c r="Q2210" s="14">
        <v>39274</v>
      </c>
      <c r="R2210" s="13">
        <v>21.574909000000002</v>
      </c>
      <c r="S2210" s="13">
        <f t="shared" si="77"/>
        <v>2.5021428393939068E-4</v>
      </c>
    </row>
    <row r="2211" spans="17:19">
      <c r="Q2211" s="14">
        <v>39273</v>
      </c>
      <c r="R2211" s="13">
        <v>21.569512</v>
      </c>
      <c r="S2211" s="13">
        <f t="shared" si="77"/>
        <v>-3.7378918736936046E-3</v>
      </c>
    </row>
    <row r="2212" spans="17:19">
      <c r="Q2212" s="14">
        <v>39272</v>
      </c>
      <c r="R2212" s="13">
        <v>21.650438999999999</v>
      </c>
      <c r="S2212" s="13">
        <f t="shared" si="77"/>
        <v>9.3058913365548935E-3</v>
      </c>
    </row>
    <row r="2213" spans="17:19">
      <c r="Q2213" s="14">
        <v>39269</v>
      </c>
      <c r="R2213" s="13">
        <v>21.45082</v>
      </c>
      <c r="S2213" s="13">
        <f t="shared" si="77"/>
        <v>-5.5027670537933062E-3</v>
      </c>
    </row>
    <row r="2214" spans="17:19">
      <c r="Q2214" s="14">
        <v>39268</v>
      </c>
      <c r="R2214" s="13">
        <v>21.569512</v>
      </c>
      <c r="S2214" s="13">
        <f t="shared" si="77"/>
        <v>4.0180716170143483E-3</v>
      </c>
    </row>
    <row r="2215" spans="17:19">
      <c r="Q2215" s="14">
        <v>39266</v>
      </c>
      <c r="R2215" s="13">
        <v>21.483191000000001</v>
      </c>
      <c r="S2215" s="13">
        <f t="shared" si="77"/>
        <v>1.2572114300117127E-3</v>
      </c>
    </row>
    <row r="2216" spans="17:19">
      <c r="Q2216" s="14">
        <v>39265</v>
      </c>
      <c r="R2216" s="13">
        <v>21.456216000000001</v>
      </c>
      <c r="S2216" s="13">
        <f t="shared" si="77"/>
        <v>6.8354409827733453E-3</v>
      </c>
    </row>
    <row r="2217" spans="17:19">
      <c r="Q2217" s="14">
        <v>39262</v>
      </c>
      <c r="R2217" s="13">
        <v>21.310549000000002</v>
      </c>
      <c r="S2217" s="13">
        <f t="shared" si="77"/>
        <v>1.023022558461845E-2</v>
      </c>
    </row>
    <row r="2218" spans="17:19">
      <c r="Q2218" s="14">
        <v>39261</v>
      </c>
      <c r="R2218" s="13">
        <v>21.094745</v>
      </c>
      <c r="S2218" s="13">
        <f t="shared" si="77"/>
        <v>4.6248544002623418E-3</v>
      </c>
    </row>
    <row r="2219" spans="17:19">
      <c r="Q2219" s="14">
        <v>39260</v>
      </c>
      <c r="R2219" s="13">
        <v>20.997634000000001</v>
      </c>
      <c r="S2219" s="13">
        <f t="shared" si="77"/>
        <v>-7.9021465841386303E-3</v>
      </c>
    </row>
    <row r="2220" spans="17:19">
      <c r="Q2220" s="14">
        <v>39259</v>
      </c>
      <c r="R2220" s="13">
        <v>21.164881999999999</v>
      </c>
      <c r="S2220" s="13">
        <f t="shared" si="77"/>
        <v>7.6529537493492472E-4</v>
      </c>
    </row>
    <row r="2221" spans="17:19">
      <c r="Q2221" s="14">
        <v>39258</v>
      </c>
      <c r="R2221" s="13">
        <v>21.148696999999999</v>
      </c>
      <c r="S2221" s="13">
        <f t="shared" si="77"/>
        <v>-5.5808454513006627E-3</v>
      </c>
    </row>
    <row r="2222" spans="17:19">
      <c r="Q2222" s="14">
        <v>39255</v>
      </c>
      <c r="R2222" s="13">
        <v>21.267386999999999</v>
      </c>
      <c r="S2222" s="13">
        <f t="shared" si="77"/>
        <v>-1.2772404661530812E-2</v>
      </c>
    </row>
    <row r="2223" spans="17:19">
      <c r="Q2223" s="14">
        <v>39254</v>
      </c>
      <c r="R2223" s="13">
        <v>21.542536999999999</v>
      </c>
      <c r="S2223" s="13">
        <f t="shared" si="77"/>
        <v>4.5282849592261851E-3</v>
      </c>
    </row>
    <row r="2224" spans="17:19">
      <c r="Q2224" s="14">
        <v>39253</v>
      </c>
      <c r="R2224" s="13">
        <v>21.445426000000001</v>
      </c>
      <c r="S2224" s="13">
        <f t="shared" si="77"/>
        <v>2.7749826055079498E-3</v>
      </c>
    </row>
    <row r="2225" spans="17:19">
      <c r="Q2225" s="14">
        <v>39252</v>
      </c>
      <c r="R2225" s="13">
        <v>21.38608</v>
      </c>
      <c r="S2225" s="13">
        <f t="shared" si="77"/>
        <v>-2.7673033867455675E-3</v>
      </c>
    </row>
    <row r="2226" spans="17:19">
      <c r="Q2226" s="14">
        <v>39251</v>
      </c>
      <c r="R2226" s="13">
        <v>21.445426000000001</v>
      </c>
      <c r="S2226" s="13">
        <f t="shared" si="77"/>
        <v>-1.7578859676851669E-3</v>
      </c>
    </row>
    <row r="2227" spans="17:19">
      <c r="Q2227" s="14">
        <v>39248</v>
      </c>
      <c r="R2227" s="13">
        <v>21.483191000000001</v>
      </c>
      <c r="S2227" s="13">
        <f t="shared" si="77"/>
        <v>-4.0019913292427805E-3</v>
      </c>
    </row>
    <row r="2228" spans="17:19">
      <c r="Q2228" s="14">
        <v>39247</v>
      </c>
      <c r="R2228" s="13">
        <v>21.569512</v>
      </c>
      <c r="S2228" s="13">
        <f t="shared" si="77"/>
        <v>5.0276749973557095E-3</v>
      </c>
    </row>
    <row r="2229" spans="17:19">
      <c r="Q2229" s="14">
        <v>39246</v>
      </c>
      <c r="R2229" s="13">
        <v>21.46161</v>
      </c>
      <c r="S2229" s="13">
        <f t="shared" si="77"/>
        <v>7.5987244738308368E-3</v>
      </c>
    </row>
    <row r="2230" spans="17:19">
      <c r="Q2230" s="14">
        <v>39245</v>
      </c>
      <c r="R2230" s="13">
        <v>21.299759000000002</v>
      </c>
      <c r="S2230" s="13">
        <f t="shared" si="77"/>
        <v>-8.0401814403521857E-3</v>
      </c>
    </row>
    <row r="2231" spans="17:19">
      <c r="Q2231" s="14">
        <v>39244</v>
      </c>
      <c r="R2231" s="13">
        <v>21.472401000000001</v>
      </c>
      <c r="S2231" s="13">
        <f t="shared" si="77"/>
        <v>-1.4851551242614006E-2</v>
      </c>
    </row>
    <row r="2232" spans="17:19">
      <c r="Q2232" s="14">
        <v>39241</v>
      </c>
      <c r="R2232" s="13">
        <v>21.796106999999999</v>
      </c>
      <c r="S2232" s="13">
        <f t="shared" si="77"/>
        <v>2.4814467563127429E-3</v>
      </c>
    </row>
    <row r="2233" spans="17:19">
      <c r="Q2233" s="14">
        <v>39240</v>
      </c>
      <c r="R2233" s="13">
        <v>21.742155</v>
      </c>
      <c r="S2233" s="13">
        <f t="shared" si="77"/>
        <v>-8.6101019730853313E-3</v>
      </c>
    </row>
    <row r="2234" spans="17:19">
      <c r="Q2234" s="14">
        <v>39239</v>
      </c>
      <c r="R2234" s="13">
        <v>21.930983000000001</v>
      </c>
      <c r="S2234" s="13">
        <f t="shared" si="77"/>
        <v>-8.7782693438667892E-3</v>
      </c>
    </row>
    <row r="2235" spans="17:19">
      <c r="Q2235" s="14">
        <v>39238</v>
      </c>
      <c r="R2235" s="13">
        <v>22.125204</v>
      </c>
      <c r="S2235" s="13">
        <f t="shared" si="77"/>
        <v>2.9346617550746199E-3</v>
      </c>
    </row>
    <row r="2236" spans="17:19">
      <c r="Q2236" s="14">
        <v>39237</v>
      </c>
      <c r="R2236" s="13">
        <v>22.060464</v>
      </c>
      <c r="S2236" s="13">
        <f t="shared" si="77"/>
        <v>-2.6829344375020152E-3</v>
      </c>
    </row>
    <row r="2237" spans="17:19">
      <c r="Q2237" s="14">
        <v>39234</v>
      </c>
      <c r="R2237" s="13">
        <v>22.119810000000001</v>
      </c>
      <c r="S2237" s="13">
        <f t="shared" si="77"/>
        <v>6.1349743481137493E-3</v>
      </c>
    </row>
    <row r="2238" spans="17:19">
      <c r="Q2238" s="14">
        <v>39233</v>
      </c>
      <c r="R2238" s="13">
        <v>21.984933000000002</v>
      </c>
      <c r="S2238" s="13">
        <f t="shared" si="77"/>
        <v>0</v>
      </c>
    </row>
    <row r="2239" spans="17:19">
      <c r="Q2239" s="14">
        <v>39232</v>
      </c>
      <c r="R2239" s="13">
        <v>21.984933000000002</v>
      </c>
      <c r="S2239" s="13">
        <f t="shared" si="77"/>
        <v>6.1728445913366552E-3</v>
      </c>
    </row>
    <row r="2240" spans="17:19">
      <c r="Q2240" s="14">
        <v>39231</v>
      </c>
      <c r="R2240" s="13">
        <v>21.850055999999999</v>
      </c>
      <c r="S2240" s="13">
        <f t="shared" si="77"/>
        <v>4.9406422358700504E-4</v>
      </c>
    </row>
    <row r="2241" spans="17:19">
      <c r="Q2241" s="14">
        <v>39227</v>
      </c>
      <c r="R2241" s="13">
        <v>21.839265999999999</v>
      </c>
      <c r="S2241" s="13">
        <f t="shared" si="77"/>
        <v>9.9799921048727459E-3</v>
      </c>
    </row>
    <row r="2242" spans="17:19">
      <c r="Q2242" s="14">
        <v>39226</v>
      </c>
      <c r="R2242" s="13">
        <v>21.623463999999998</v>
      </c>
      <c r="S2242" s="13">
        <f t="shared" si="77"/>
        <v>-1.061460593972644E-2</v>
      </c>
    </row>
    <row r="2243" spans="17:19">
      <c r="Q2243" s="14">
        <v>39225</v>
      </c>
      <c r="R2243" s="13">
        <v>21.855450999999999</v>
      </c>
      <c r="S2243" s="13">
        <f t="shared" si="77"/>
        <v>-7.5943461789129809E-3</v>
      </c>
    </row>
    <row r="2244" spans="17:19">
      <c r="Q2244" s="14">
        <v>39224</v>
      </c>
      <c r="R2244" s="13">
        <v>22.022698999999999</v>
      </c>
      <c r="S2244" s="13">
        <f t="shared" si="77"/>
        <v>-5.602889990578854E-3</v>
      </c>
    </row>
    <row r="2245" spans="17:19">
      <c r="Q2245" s="14">
        <v>39223</v>
      </c>
      <c r="R2245" s="13">
        <v>22.146785000000001</v>
      </c>
      <c r="S2245" s="13">
        <f t="shared" si="77"/>
        <v>1.2194951041622959E-3</v>
      </c>
    </row>
    <row r="2246" spans="17:19">
      <c r="Q2246" s="14">
        <v>39220</v>
      </c>
      <c r="R2246" s="13">
        <v>22.119810000000001</v>
      </c>
      <c r="S2246" s="13">
        <f t="shared" si="77"/>
        <v>-6.782940515306252E-3</v>
      </c>
    </row>
    <row r="2247" spans="17:19">
      <c r="Q2247" s="14">
        <v>39219</v>
      </c>
      <c r="R2247" s="13">
        <v>22.270872000000001</v>
      </c>
      <c r="S2247" s="13">
        <f t="shared" si="77"/>
        <v>1.6986380580383731E-3</v>
      </c>
    </row>
    <row r="2248" spans="17:19">
      <c r="Q2248" s="14">
        <v>39218</v>
      </c>
      <c r="R2248" s="13">
        <v>22.233105999999999</v>
      </c>
      <c r="S2248" s="13">
        <f t="shared" si="77"/>
        <v>-1.3642921895780546E-2</v>
      </c>
    </row>
    <row r="2249" spans="17:19">
      <c r="Q2249" s="14">
        <v>39217</v>
      </c>
      <c r="R2249" s="13">
        <v>22.540626</v>
      </c>
      <c r="S2249" s="13">
        <f t="shared" ref="S2249:S2312" si="78">(R2249-R2250)/R2250</f>
        <v>-3.3396479932310576E-3</v>
      </c>
    </row>
    <row r="2250" spans="17:19">
      <c r="Q2250" s="14">
        <v>39216</v>
      </c>
      <c r="R2250" s="13">
        <v>22.616156</v>
      </c>
      <c r="S2250" s="13">
        <f t="shared" si="78"/>
        <v>-6.8704453515964683E-3</v>
      </c>
    </row>
    <row r="2251" spans="17:19">
      <c r="Q2251" s="14">
        <v>39213</v>
      </c>
      <c r="R2251" s="13">
        <v>22.772614000000001</v>
      </c>
      <c r="S2251" s="13">
        <f t="shared" si="78"/>
        <v>1.1859416216005272E-3</v>
      </c>
    </row>
    <row r="2252" spans="17:19">
      <c r="Q2252" s="14">
        <v>39212</v>
      </c>
      <c r="R2252" s="13">
        <v>22.745639000000001</v>
      </c>
      <c r="S2252" s="13">
        <f t="shared" si="78"/>
        <v>-6.831601490466163E-3</v>
      </c>
    </row>
    <row r="2253" spans="17:19">
      <c r="Q2253" s="14">
        <v>39211</v>
      </c>
      <c r="R2253" s="13">
        <v>22.902097000000001</v>
      </c>
      <c r="S2253" s="13">
        <f t="shared" si="78"/>
        <v>1.1792286834579589E-3</v>
      </c>
    </row>
    <row r="2254" spans="17:19">
      <c r="Q2254" s="14">
        <v>39210</v>
      </c>
      <c r="R2254" s="13">
        <v>22.875122000000001</v>
      </c>
      <c r="S2254" s="13">
        <f t="shared" si="78"/>
        <v>4.0256495473635192E-3</v>
      </c>
    </row>
    <row r="2255" spans="17:19">
      <c r="Q2255" s="14">
        <v>39209</v>
      </c>
      <c r="R2255" s="13">
        <v>22.783404000000001</v>
      </c>
      <c r="S2255" s="13">
        <f t="shared" si="78"/>
        <v>-1.4008934912241203E-2</v>
      </c>
    </row>
    <row r="2256" spans="17:19">
      <c r="Q2256" s="14">
        <v>39206</v>
      </c>
      <c r="R2256" s="13">
        <v>23.107109999999999</v>
      </c>
      <c r="S2256" s="13">
        <f t="shared" si="78"/>
        <v>9.1895338629583972E-3</v>
      </c>
    </row>
    <row r="2257" spans="17:19">
      <c r="Q2257" s="14">
        <v>39205</v>
      </c>
      <c r="R2257" s="13">
        <v>22.896699999999999</v>
      </c>
      <c r="S2257" s="13">
        <f t="shared" si="78"/>
        <v>-2.350782888433951E-3</v>
      </c>
    </row>
    <row r="2258" spans="17:19">
      <c r="Q2258" s="14">
        <v>39204</v>
      </c>
      <c r="R2258" s="13">
        <v>22.950652000000002</v>
      </c>
      <c r="S2258" s="13">
        <f t="shared" si="78"/>
        <v>1.6001952439090274E-2</v>
      </c>
    </row>
    <row r="2259" spans="17:19">
      <c r="Q2259" s="14">
        <v>39203</v>
      </c>
      <c r="R2259" s="13">
        <v>22.589181</v>
      </c>
      <c r="S2259" s="13">
        <f t="shared" si="78"/>
        <v>8.9156269411945644E-3</v>
      </c>
    </row>
    <row r="2260" spans="17:19">
      <c r="Q2260" s="14">
        <v>39202</v>
      </c>
      <c r="R2260" s="13">
        <v>22.389564</v>
      </c>
      <c r="S2260" s="13">
        <f t="shared" si="78"/>
        <v>1.7156895258693693E-2</v>
      </c>
    </row>
    <row r="2261" spans="17:19">
      <c r="Q2261" s="14">
        <v>39199</v>
      </c>
      <c r="R2261" s="13">
        <v>22.011907999999998</v>
      </c>
      <c r="S2261" s="13">
        <f t="shared" si="78"/>
        <v>-2.2754526960291767E-2</v>
      </c>
    </row>
    <row r="2262" spans="17:19">
      <c r="Q2262" s="14">
        <v>39198</v>
      </c>
      <c r="R2262" s="13">
        <v>22.524440999999999</v>
      </c>
      <c r="S2262" s="13">
        <f t="shared" si="78"/>
        <v>1.9038371264368213E-2</v>
      </c>
    </row>
    <row r="2263" spans="17:19">
      <c r="Q2263" s="14">
        <v>39197</v>
      </c>
      <c r="R2263" s="13">
        <v>22.103624</v>
      </c>
      <c r="S2263" s="13">
        <f t="shared" si="78"/>
        <v>1.4874425978288718E-2</v>
      </c>
    </row>
    <row r="2264" spans="17:19">
      <c r="Q2264" s="14">
        <v>39196</v>
      </c>
      <c r="R2264" s="13">
        <v>21.779664</v>
      </c>
      <c r="S2264" s="13">
        <f t="shared" si="78"/>
        <v>-9.7440900050618751E-4</v>
      </c>
    </row>
    <row r="2265" spans="17:19">
      <c r="Q2265" s="14">
        <v>39195</v>
      </c>
      <c r="R2265" s="13">
        <v>21.800906999999999</v>
      </c>
      <c r="S2265" s="13">
        <f t="shared" si="78"/>
        <v>2.7534371715738432E-2</v>
      </c>
    </row>
    <row r="2266" spans="17:19">
      <c r="Q2266" s="14">
        <v>39192</v>
      </c>
      <c r="R2266" s="13">
        <v>21.216718</v>
      </c>
      <c r="S2266" s="13">
        <f t="shared" si="78"/>
        <v>8.8384495187496075E-3</v>
      </c>
    </row>
    <row r="2267" spans="17:19">
      <c r="Q2267" s="14">
        <v>39191</v>
      </c>
      <c r="R2267" s="13">
        <v>21.030837999999999</v>
      </c>
      <c r="S2267" s="13">
        <f t="shared" si="78"/>
        <v>4.2105220387304854E-2</v>
      </c>
    </row>
    <row r="2268" spans="17:19">
      <c r="Q2268" s="14">
        <v>39190</v>
      </c>
      <c r="R2268" s="13">
        <v>20.181107999999998</v>
      </c>
      <c r="S2268" s="13">
        <f t="shared" si="78"/>
        <v>2.90314082774907E-3</v>
      </c>
    </row>
    <row r="2269" spans="17:19">
      <c r="Q2269" s="14">
        <v>39189</v>
      </c>
      <c r="R2269" s="13">
        <v>20.122689000000001</v>
      </c>
      <c r="S2269" s="13">
        <f t="shared" si="78"/>
        <v>2.6461438011016213E-3</v>
      </c>
    </row>
    <row r="2270" spans="17:19">
      <c r="Q2270" s="14">
        <v>39188</v>
      </c>
      <c r="R2270" s="13">
        <v>20.069582</v>
      </c>
      <c r="S2270" s="13">
        <f t="shared" si="78"/>
        <v>1.0596389586009262E-3</v>
      </c>
    </row>
    <row r="2271" spans="17:19">
      <c r="Q2271" s="14">
        <v>39185</v>
      </c>
      <c r="R2271" s="13">
        <v>20.048338000000001</v>
      </c>
      <c r="S2271" s="13">
        <f t="shared" si="78"/>
        <v>3.9893983952365413E-3</v>
      </c>
    </row>
    <row r="2272" spans="17:19">
      <c r="Q2272" s="14">
        <v>39184</v>
      </c>
      <c r="R2272" s="13">
        <v>19.968675000000001</v>
      </c>
      <c r="S2272" s="13">
        <f t="shared" si="78"/>
        <v>-6.0798897008956954E-3</v>
      </c>
    </row>
    <row r="2273" spans="17:19">
      <c r="Q2273" s="14">
        <v>39183</v>
      </c>
      <c r="R2273" s="13">
        <v>20.090824999999999</v>
      </c>
      <c r="S2273" s="13">
        <f t="shared" si="78"/>
        <v>-5.5204958313765824E-3</v>
      </c>
    </row>
    <row r="2274" spans="17:19">
      <c r="Q2274" s="14">
        <v>39182</v>
      </c>
      <c r="R2274" s="13">
        <v>20.202352000000001</v>
      </c>
      <c r="S2274" s="13">
        <f t="shared" si="78"/>
        <v>-7.8799961460623413E-4</v>
      </c>
    </row>
    <row r="2275" spans="17:19">
      <c r="Q2275" s="14">
        <v>39181</v>
      </c>
      <c r="R2275" s="13">
        <v>20.218284000000001</v>
      </c>
      <c r="S2275" s="13">
        <f t="shared" si="78"/>
        <v>1.3038795614101621E-2</v>
      </c>
    </row>
    <row r="2276" spans="17:19">
      <c r="Q2276" s="14">
        <v>39177</v>
      </c>
      <c r="R2276" s="13">
        <v>19.958055000000002</v>
      </c>
      <c r="S2276" s="13">
        <f t="shared" si="78"/>
        <v>2.1195713630044556E-2</v>
      </c>
    </row>
    <row r="2277" spans="17:19">
      <c r="Q2277" s="14">
        <v>39176</v>
      </c>
      <c r="R2277" s="13">
        <v>19.543810000000001</v>
      </c>
      <c r="S2277" s="13">
        <f t="shared" si="78"/>
        <v>1.2658195053937346E-2</v>
      </c>
    </row>
    <row r="2278" spans="17:19">
      <c r="Q2278" s="14">
        <v>39175</v>
      </c>
      <c r="R2278" s="13">
        <v>19.299513000000001</v>
      </c>
      <c r="S2278" s="13">
        <f t="shared" si="78"/>
        <v>-6.2892664020857561E-3</v>
      </c>
    </row>
    <row r="2279" spans="17:19">
      <c r="Q2279" s="14">
        <v>39174</v>
      </c>
      <c r="R2279" s="13">
        <v>19.421661</v>
      </c>
      <c r="S2279" s="13">
        <f t="shared" si="78"/>
        <v>2.4670865863412276E-3</v>
      </c>
    </row>
    <row r="2280" spans="17:19">
      <c r="Q2280" s="14">
        <v>39171</v>
      </c>
      <c r="R2280" s="13">
        <v>19.373864000000001</v>
      </c>
      <c r="S2280" s="13">
        <f t="shared" si="78"/>
        <v>-2.7410866179243033E-4</v>
      </c>
    </row>
    <row r="2281" spans="17:19">
      <c r="Q2281" s="14">
        <v>39170</v>
      </c>
      <c r="R2281" s="13">
        <v>19.379176000000001</v>
      </c>
      <c r="S2281" s="13">
        <f t="shared" si="78"/>
        <v>1.9221385505262083E-3</v>
      </c>
    </row>
    <row r="2282" spans="17:19">
      <c r="Q2282" s="14">
        <v>39169</v>
      </c>
      <c r="R2282" s="13">
        <v>19.341998</v>
      </c>
      <c r="S2282" s="13">
        <f t="shared" si="78"/>
        <v>-6.2756917859598587E-3</v>
      </c>
    </row>
    <row r="2283" spans="17:19">
      <c r="Q2283" s="14">
        <v>39168</v>
      </c>
      <c r="R2283" s="13">
        <v>19.464148999999999</v>
      </c>
      <c r="S2283" s="13">
        <f t="shared" si="78"/>
        <v>-4.0760220243648265E-3</v>
      </c>
    </row>
    <row r="2284" spans="17:19">
      <c r="Q2284" s="14">
        <v>39167</v>
      </c>
      <c r="R2284" s="13">
        <v>19.543810000000001</v>
      </c>
      <c r="S2284" s="13">
        <f t="shared" si="78"/>
        <v>-2.9802223002292575E-3</v>
      </c>
    </row>
    <row r="2285" spans="17:19">
      <c r="Q2285" s="14">
        <v>39164</v>
      </c>
      <c r="R2285" s="13">
        <v>19.602229000000001</v>
      </c>
      <c r="S2285" s="13">
        <f t="shared" si="78"/>
        <v>-5.3894152791142107E-3</v>
      </c>
    </row>
    <row r="2286" spans="17:19">
      <c r="Q2286" s="14">
        <v>39163</v>
      </c>
      <c r="R2286" s="13">
        <v>19.708445999999999</v>
      </c>
      <c r="S2286" s="13">
        <f t="shared" si="78"/>
        <v>3.7868310202227328E-3</v>
      </c>
    </row>
    <row r="2287" spans="17:19">
      <c r="Q2287" s="14">
        <v>39162</v>
      </c>
      <c r="R2287" s="13">
        <v>19.634094999999999</v>
      </c>
      <c r="S2287" s="13">
        <f t="shared" si="78"/>
        <v>8.1220660794851737E-4</v>
      </c>
    </row>
    <row r="2288" spans="17:19">
      <c r="Q2288" s="14">
        <v>39161</v>
      </c>
      <c r="R2288" s="13">
        <v>19.618161000000001</v>
      </c>
      <c r="S2288" s="13">
        <f t="shared" si="78"/>
        <v>-1.6216263530643578E-3</v>
      </c>
    </row>
    <row r="2289" spans="17:19">
      <c r="Q2289" s="14">
        <v>39160</v>
      </c>
      <c r="R2289" s="13">
        <v>19.650026</v>
      </c>
      <c r="S2289" s="13">
        <f t="shared" si="78"/>
        <v>3.7981321206037623E-3</v>
      </c>
    </row>
    <row r="2290" spans="17:19">
      <c r="Q2290" s="14">
        <v>39157</v>
      </c>
      <c r="R2290" s="13">
        <v>19.575675</v>
      </c>
      <c r="S2290" s="13">
        <f t="shared" si="78"/>
        <v>-5.9331683095413213E-3</v>
      </c>
    </row>
    <row r="2291" spans="17:19">
      <c r="Q2291" s="14">
        <v>39156</v>
      </c>
      <c r="R2291" s="13">
        <v>19.692513999999999</v>
      </c>
      <c r="S2291" s="13">
        <f t="shared" si="78"/>
        <v>8.4308187505062245E-3</v>
      </c>
    </row>
    <row r="2292" spans="17:19">
      <c r="Q2292" s="14">
        <v>39155</v>
      </c>
      <c r="R2292" s="13">
        <v>19.527878000000001</v>
      </c>
      <c r="S2292" s="13">
        <f t="shared" si="78"/>
        <v>1.3616511371228361E-3</v>
      </c>
    </row>
    <row r="2293" spans="17:19">
      <c r="Q2293" s="14">
        <v>39154</v>
      </c>
      <c r="R2293" s="13">
        <v>19.501324</v>
      </c>
      <c r="S2293" s="13">
        <f t="shared" si="78"/>
        <v>-2.7221508334025892E-4</v>
      </c>
    </row>
    <row r="2294" spans="17:19">
      <c r="Q2294" s="14">
        <v>39153</v>
      </c>
      <c r="R2294" s="13">
        <v>19.506633999999998</v>
      </c>
      <c r="S2294" s="13">
        <f t="shared" si="78"/>
        <v>-7.2972931435308121E-3</v>
      </c>
    </row>
    <row r="2295" spans="17:19">
      <c r="Q2295" s="14">
        <v>39150</v>
      </c>
      <c r="R2295" s="13">
        <v>19.650026</v>
      </c>
      <c r="S2295" s="13">
        <f t="shared" si="78"/>
        <v>6.8026980841979388E-3</v>
      </c>
    </row>
    <row r="2296" spans="17:19">
      <c r="Q2296" s="14">
        <v>39149</v>
      </c>
      <c r="R2296" s="13">
        <v>19.517256</v>
      </c>
      <c r="S2296" s="13">
        <f t="shared" si="78"/>
        <v>-1.448113544099418E-2</v>
      </c>
    </row>
    <row r="2297" spans="17:19">
      <c r="Q2297" s="14">
        <v>39148</v>
      </c>
      <c r="R2297" s="13">
        <v>19.804041000000002</v>
      </c>
      <c r="S2297" s="13">
        <f t="shared" si="78"/>
        <v>-6.659540485185779E-3</v>
      </c>
    </row>
    <row r="2298" spans="17:19">
      <c r="Q2298" s="14">
        <v>39147</v>
      </c>
      <c r="R2298" s="13">
        <v>19.936810999999999</v>
      </c>
      <c r="S2298" s="13">
        <f t="shared" si="78"/>
        <v>1.8724639905759455E-2</v>
      </c>
    </row>
    <row r="2299" spans="17:19">
      <c r="Q2299" s="14">
        <v>39146</v>
      </c>
      <c r="R2299" s="13">
        <v>19.570363</v>
      </c>
      <c r="S2299" s="13">
        <f t="shared" si="78"/>
        <v>-8.0754943438037345E-3</v>
      </c>
    </row>
    <row r="2300" spans="17:19">
      <c r="Q2300" s="14">
        <v>39143</v>
      </c>
      <c r="R2300" s="13">
        <v>19.729690000000002</v>
      </c>
      <c r="S2300" s="13">
        <f t="shared" si="78"/>
        <v>1.2261641473970648E-2</v>
      </c>
    </row>
    <row r="2301" spans="17:19">
      <c r="Q2301" s="14">
        <v>39142</v>
      </c>
      <c r="R2301" s="13">
        <v>19.490701999999999</v>
      </c>
      <c r="S2301" s="13">
        <f t="shared" si="78"/>
        <v>1.3252332904774266E-2</v>
      </c>
    </row>
    <row r="2302" spans="17:19">
      <c r="Q2302" s="14">
        <v>39141</v>
      </c>
      <c r="R2302" s="13">
        <v>19.235783000000001</v>
      </c>
      <c r="S2302" s="13">
        <f t="shared" si="78"/>
        <v>-1.3079005568911652E-2</v>
      </c>
    </row>
    <row r="2303" spans="17:19">
      <c r="Q2303" s="14">
        <v>39140</v>
      </c>
      <c r="R2303" s="13">
        <v>19.490701999999999</v>
      </c>
      <c r="S2303" s="13">
        <f t="shared" si="78"/>
        <v>-5.4200866983223689E-3</v>
      </c>
    </row>
    <row r="2304" spans="17:19">
      <c r="Q2304" s="14">
        <v>39139</v>
      </c>
      <c r="R2304" s="13">
        <v>19.596919</v>
      </c>
      <c r="S2304" s="13">
        <f t="shared" si="78"/>
        <v>1.9005872469497194E-3</v>
      </c>
    </row>
    <row r="2305" spans="17:19">
      <c r="Q2305" s="14">
        <v>39136</v>
      </c>
      <c r="R2305" s="13">
        <v>19.559743999999998</v>
      </c>
      <c r="S2305" s="13">
        <f t="shared" si="78"/>
        <v>-1.6263596957616243E-3</v>
      </c>
    </row>
    <row r="2306" spans="17:19">
      <c r="Q2306" s="14">
        <v>39135</v>
      </c>
      <c r="R2306" s="13">
        <v>19.591607</v>
      </c>
      <c r="S2306" s="13">
        <f t="shared" si="78"/>
        <v>-1.2580327737977326E-2</v>
      </c>
    </row>
    <row r="2307" spans="17:19">
      <c r="Q2307" s="14">
        <v>39134</v>
      </c>
      <c r="R2307" s="13">
        <v>19.841215999999999</v>
      </c>
      <c r="S2307" s="13">
        <f t="shared" si="78"/>
        <v>3.4330041786666481E-2</v>
      </c>
    </row>
    <row r="2308" spans="17:19">
      <c r="Q2308" s="14">
        <v>39133</v>
      </c>
      <c r="R2308" s="13">
        <v>19.182673999999999</v>
      </c>
      <c r="S2308" s="13">
        <f t="shared" si="78"/>
        <v>-1.3114741110177634E-2</v>
      </c>
    </row>
    <row r="2309" spans="17:19">
      <c r="Q2309" s="14">
        <v>39129</v>
      </c>
      <c r="R2309" s="13">
        <v>19.437593</v>
      </c>
      <c r="S2309" s="13">
        <f t="shared" si="78"/>
        <v>8.2644349448593134E-3</v>
      </c>
    </row>
    <row r="2310" spans="17:19">
      <c r="Q2310" s="14">
        <v>39128</v>
      </c>
      <c r="R2310" s="13">
        <v>19.278269000000002</v>
      </c>
      <c r="S2310" s="13">
        <f t="shared" si="78"/>
        <v>-9.2794857164381107E-3</v>
      </c>
    </row>
    <row r="2311" spans="17:19">
      <c r="Q2311" s="14">
        <v>39127</v>
      </c>
      <c r="R2311" s="13">
        <v>19.458836999999999</v>
      </c>
      <c r="S2311" s="13">
        <f t="shared" si="78"/>
        <v>4.9369315324365327E-3</v>
      </c>
    </row>
    <row r="2312" spans="17:19">
      <c r="Q2312" s="14">
        <v>39126</v>
      </c>
      <c r="R2312" s="13">
        <v>19.363242</v>
      </c>
      <c r="S2312" s="13">
        <f t="shared" si="78"/>
        <v>1.3340731156784457E-2</v>
      </c>
    </row>
    <row r="2313" spans="17:19">
      <c r="Q2313" s="14">
        <v>39125</v>
      </c>
      <c r="R2313" s="13">
        <v>19.108322999999999</v>
      </c>
      <c r="S2313" s="13">
        <f t="shared" ref="S2313:S2376" si="79">(R2313-R2314)/R2314</f>
        <v>-1.3876755720810435E-3</v>
      </c>
    </row>
    <row r="2314" spans="17:19">
      <c r="Q2314" s="14">
        <v>39122</v>
      </c>
      <c r="R2314" s="13">
        <v>19.134875999999998</v>
      </c>
      <c r="S2314" s="13">
        <f t="shared" si="79"/>
        <v>-1.6916896803451341E-2</v>
      </c>
    </row>
    <row r="2315" spans="17:19">
      <c r="Q2315" s="14">
        <v>39121</v>
      </c>
      <c r="R2315" s="13">
        <v>19.464148999999999</v>
      </c>
      <c r="S2315" s="13">
        <f t="shared" si="79"/>
        <v>-3.5344460924658112E-3</v>
      </c>
    </row>
    <row r="2316" spans="17:19">
      <c r="Q2316" s="14">
        <v>39120</v>
      </c>
      <c r="R2316" s="13">
        <v>19.533187999999999</v>
      </c>
      <c r="S2316" s="13">
        <f t="shared" si="79"/>
        <v>3.8209375000160628E-3</v>
      </c>
    </row>
    <row r="2317" spans="17:19">
      <c r="Q2317" s="14">
        <v>39119</v>
      </c>
      <c r="R2317" s="13">
        <v>19.458836999999999</v>
      </c>
      <c r="S2317" s="13">
        <f t="shared" si="79"/>
        <v>-2.7218710014879697E-3</v>
      </c>
    </row>
    <row r="2318" spans="17:19">
      <c r="Q2318" s="14">
        <v>39118</v>
      </c>
      <c r="R2318" s="13">
        <v>19.511945999999998</v>
      </c>
      <c r="S2318" s="13">
        <f t="shared" si="79"/>
        <v>5.473486721369619E-3</v>
      </c>
    </row>
    <row r="2319" spans="17:19">
      <c r="Q2319" s="14">
        <v>39115</v>
      </c>
      <c r="R2319" s="13">
        <v>19.405729000000001</v>
      </c>
      <c r="S2319" s="13">
        <f t="shared" si="79"/>
        <v>-7.6045675987928257E-3</v>
      </c>
    </row>
    <row r="2320" spans="17:19">
      <c r="Q2320" s="14">
        <v>39114</v>
      </c>
      <c r="R2320" s="13">
        <v>19.554431999999998</v>
      </c>
      <c r="S2320" s="13">
        <f t="shared" si="79"/>
        <v>1.3766524990990873E-2</v>
      </c>
    </row>
    <row r="2321" spans="17:19">
      <c r="Q2321" s="14">
        <v>39113</v>
      </c>
      <c r="R2321" s="13">
        <v>19.288891</v>
      </c>
      <c r="S2321" s="13">
        <f t="shared" si="79"/>
        <v>8.0489154985901729E-3</v>
      </c>
    </row>
    <row r="2322" spans="17:19">
      <c r="Q2322" s="14">
        <v>39112</v>
      </c>
      <c r="R2322" s="13">
        <v>19.134875999999998</v>
      </c>
      <c r="S2322" s="13">
        <f t="shared" si="79"/>
        <v>-8.8032927731736162E-3</v>
      </c>
    </row>
    <row r="2323" spans="17:19">
      <c r="Q2323" s="14">
        <v>39111</v>
      </c>
      <c r="R2323" s="13">
        <v>19.304822000000001</v>
      </c>
      <c r="S2323" s="13">
        <f t="shared" si="79"/>
        <v>-1.9221899533558239E-3</v>
      </c>
    </row>
    <row r="2324" spans="17:19">
      <c r="Q2324" s="14">
        <v>39108</v>
      </c>
      <c r="R2324" s="13">
        <v>19.342001</v>
      </c>
      <c r="S2324" s="13">
        <f t="shared" si="79"/>
        <v>1.2582045866896579E-2</v>
      </c>
    </row>
    <row r="2325" spans="17:19">
      <c r="Q2325" s="14">
        <v>39107</v>
      </c>
      <c r="R2325" s="13">
        <v>19.101662999999999</v>
      </c>
      <c r="S2325" s="13">
        <f t="shared" si="79"/>
        <v>-1.0822421263788648E-2</v>
      </c>
    </row>
    <row r="2326" spans="17:19">
      <c r="Q2326" s="14">
        <v>39106</v>
      </c>
      <c r="R2326" s="13">
        <v>19.310651</v>
      </c>
      <c r="S2326" s="13">
        <f t="shared" si="79"/>
        <v>2.7054567243994104E-4</v>
      </c>
    </row>
    <row r="2327" spans="17:19">
      <c r="Q2327" s="14">
        <v>39105</v>
      </c>
      <c r="R2327" s="13">
        <v>19.305427999999999</v>
      </c>
      <c r="S2327" s="13">
        <f t="shared" si="79"/>
        <v>1.8748299815120151E-2</v>
      </c>
    </row>
    <row r="2328" spans="17:19">
      <c r="Q2328" s="14">
        <v>39104</v>
      </c>
      <c r="R2328" s="13">
        <v>18.950144999999999</v>
      </c>
      <c r="S2328" s="13">
        <f t="shared" si="79"/>
        <v>8.6207405859545661E-3</v>
      </c>
    </row>
    <row r="2329" spans="17:19">
      <c r="Q2329" s="14">
        <v>39101</v>
      </c>
      <c r="R2329" s="13">
        <v>18.788177000000001</v>
      </c>
      <c r="S2329" s="13">
        <f t="shared" si="79"/>
        <v>3.0683308503337507E-3</v>
      </c>
    </row>
    <row r="2330" spans="17:19">
      <c r="Q2330" s="14">
        <v>39100</v>
      </c>
      <c r="R2330" s="13">
        <v>18.730705</v>
      </c>
      <c r="S2330" s="13">
        <f t="shared" si="79"/>
        <v>8.3750863143110114E-4</v>
      </c>
    </row>
    <row r="2331" spans="17:19">
      <c r="Q2331" s="14">
        <v>39099</v>
      </c>
      <c r="R2331" s="13">
        <v>18.715031</v>
      </c>
      <c r="S2331" s="13">
        <f t="shared" si="79"/>
        <v>3.3612949799582182E-3</v>
      </c>
    </row>
    <row r="2332" spans="17:19">
      <c r="Q2332" s="14">
        <v>39098</v>
      </c>
      <c r="R2332" s="13">
        <v>18.652335000000001</v>
      </c>
      <c r="S2332" s="13">
        <f t="shared" si="79"/>
        <v>2.8090730333182206E-3</v>
      </c>
    </row>
    <row r="2333" spans="17:19">
      <c r="Q2333" s="14">
        <v>39094</v>
      </c>
      <c r="R2333" s="13">
        <v>18.600086000000001</v>
      </c>
      <c r="S2333" s="13">
        <f t="shared" si="79"/>
        <v>8.7843012194301594E-3</v>
      </c>
    </row>
    <row r="2334" spans="17:19">
      <c r="Q2334" s="14">
        <v>39093</v>
      </c>
      <c r="R2334" s="13">
        <v>18.438120000000001</v>
      </c>
      <c r="S2334" s="13">
        <f t="shared" si="79"/>
        <v>-1.9449896784451502E-2</v>
      </c>
    </row>
    <row r="2335" spans="17:19">
      <c r="Q2335" s="14">
        <v>39092</v>
      </c>
      <c r="R2335" s="13">
        <v>18.803853</v>
      </c>
      <c r="S2335" s="13">
        <f t="shared" si="79"/>
        <v>1.3517444531935157E-2</v>
      </c>
    </row>
    <row r="2336" spans="17:19">
      <c r="Q2336" s="14">
        <v>39091</v>
      </c>
      <c r="R2336" s="13">
        <v>18.553063000000002</v>
      </c>
      <c r="S2336" s="13">
        <f t="shared" si="79"/>
        <v>-6.7133486072564171E-3</v>
      </c>
    </row>
    <row r="2337" spans="17:19">
      <c r="Q2337" s="14">
        <v>39090</v>
      </c>
      <c r="R2337" s="13">
        <v>18.678457999999999</v>
      </c>
      <c r="S2337" s="13">
        <f t="shared" si="79"/>
        <v>-1.9542046176680462E-3</v>
      </c>
    </row>
    <row r="2338" spans="17:19">
      <c r="Q2338" s="14">
        <v>39087</v>
      </c>
      <c r="R2338" s="13">
        <v>18.715031</v>
      </c>
      <c r="S2338" s="13">
        <f t="shared" si="79"/>
        <v>-1.0223792181505558E-2</v>
      </c>
    </row>
    <row r="2339" spans="17:19">
      <c r="Q2339" s="14">
        <v>39086</v>
      </c>
      <c r="R2339" s="13">
        <v>18.908346000000002</v>
      </c>
      <c r="S2339" s="13">
        <f t="shared" si="79"/>
        <v>7.5167000776564736E-3</v>
      </c>
    </row>
    <row r="2340" spans="17:19">
      <c r="Q2340" s="14">
        <v>39085</v>
      </c>
      <c r="R2340" s="13">
        <v>18.767278000000001</v>
      </c>
      <c r="S2340" s="13">
        <f t="shared" si="79"/>
        <v>-2.2222781054061017E-3</v>
      </c>
    </row>
    <row r="2341" spans="17:19">
      <c r="Q2341" s="14">
        <v>39080</v>
      </c>
      <c r="R2341" s="13">
        <v>18.809076999999998</v>
      </c>
      <c r="S2341" s="13">
        <f t="shared" si="79"/>
        <v>8.340160640410403E-4</v>
      </c>
    </row>
    <row r="2342" spans="17:19">
      <c r="Q2342" s="14">
        <v>39079</v>
      </c>
      <c r="R2342" s="13">
        <v>18.793403000000001</v>
      </c>
      <c r="S2342" s="13">
        <f t="shared" si="79"/>
        <v>-8.3332106088975443E-4</v>
      </c>
    </row>
    <row r="2343" spans="17:19">
      <c r="Q2343" s="14">
        <v>39078</v>
      </c>
      <c r="R2343" s="13">
        <v>18.809076999999998</v>
      </c>
      <c r="S2343" s="13">
        <f t="shared" si="79"/>
        <v>2.1276608452491127E-2</v>
      </c>
    </row>
    <row r="2344" spans="17:19">
      <c r="Q2344" s="14">
        <v>39077</v>
      </c>
      <c r="R2344" s="13">
        <v>18.417221000000001</v>
      </c>
      <c r="S2344" s="13">
        <f t="shared" si="79"/>
        <v>2.4709290842023179E-2</v>
      </c>
    </row>
    <row r="2345" spans="17:19">
      <c r="Q2345" s="14">
        <v>39073</v>
      </c>
      <c r="R2345" s="13">
        <v>17.973117999999999</v>
      </c>
      <c r="S2345" s="13">
        <f t="shared" si="79"/>
        <v>6.6005616643694379E-2</v>
      </c>
    </row>
    <row r="2346" spans="17:19">
      <c r="Q2346" s="14">
        <v>39072</v>
      </c>
      <c r="R2346" s="13">
        <v>16.860247000000001</v>
      </c>
      <c r="S2346" s="13">
        <f t="shared" si="79"/>
        <v>-3.0892546066829478E-3</v>
      </c>
    </row>
    <row r="2347" spans="17:19">
      <c r="Q2347" s="14">
        <v>39071</v>
      </c>
      <c r="R2347" s="13">
        <v>16.912493999999999</v>
      </c>
      <c r="S2347" s="13">
        <f t="shared" si="79"/>
        <v>-7.0552091590141038E-3</v>
      </c>
    </row>
    <row r="2348" spans="17:19">
      <c r="Q2348" s="14">
        <v>39070</v>
      </c>
      <c r="R2348" s="13">
        <v>17.032662999999999</v>
      </c>
      <c r="S2348" s="13">
        <f t="shared" si="79"/>
        <v>-9.1950306713159185E-4</v>
      </c>
    </row>
    <row r="2349" spans="17:19">
      <c r="Q2349" s="14">
        <v>39069</v>
      </c>
      <c r="R2349" s="13">
        <v>17.048338999999999</v>
      </c>
      <c r="S2349" s="13">
        <f t="shared" si="79"/>
        <v>-1.2242492868457322E-3</v>
      </c>
    </row>
    <row r="2350" spans="17:19">
      <c r="Q2350" s="14">
        <v>39066</v>
      </c>
      <c r="R2350" s="13">
        <v>17.069236</v>
      </c>
      <c r="S2350" s="13">
        <f t="shared" si="79"/>
        <v>2.7623314592137905E-3</v>
      </c>
    </row>
    <row r="2351" spans="17:19">
      <c r="Q2351" s="14">
        <v>39065</v>
      </c>
      <c r="R2351" s="13">
        <v>17.022214999999999</v>
      </c>
      <c r="S2351" s="13">
        <f t="shared" si="79"/>
        <v>9.2937813595600008E-3</v>
      </c>
    </row>
    <row r="2352" spans="17:19">
      <c r="Q2352" s="14">
        <v>39064</v>
      </c>
      <c r="R2352" s="13">
        <v>16.865470999999999</v>
      </c>
      <c r="S2352" s="13">
        <f t="shared" si="79"/>
        <v>5.6074540113641921E-3</v>
      </c>
    </row>
    <row r="2353" spans="17:19">
      <c r="Q2353" s="14">
        <v>39063</v>
      </c>
      <c r="R2353" s="13">
        <v>16.771426000000002</v>
      </c>
      <c r="S2353" s="13">
        <f t="shared" si="79"/>
        <v>-3.1150434544370624E-4</v>
      </c>
    </row>
    <row r="2354" spans="17:19">
      <c r="Q2354" s="14">
        <v>39062</v>
      </c>
      <c r="R2354" s="13">
        <v>16.776651999999999</v>
      </c>
      <c r="S2354" s="13">
        <f t="shared" si="79"/>
        <v>0</v>
      </c>
    </row>
    <row r="2355" spans="17:19">
      <c r="Q2355" s="14">
        <v>39059</v>
      </c>
      <c r="R2355" s="13">
        <v>16.776651999999999</v>
      </c>
      <c r="S2355" s="13">
        <f t="shared" si="79"/>
        <v>3.1160141063716609E-4</v>
      </c>
    </row>
    <row r="2356" spans="17:19">
      <c r="Q2356" s="14">
        <v>39058</v>
      </c>
      <c r="R2356" s="13">
        <v>16.771426000000002</v>
      </c>
      <c r="S2356" s="13">
        <f t="shared" si="79"/>
        <v>-1.533741376788807E-2</v>
      </c>
    </row>
    <row r="2357" spans="17:19">
      <c r="Q2357" s="14">
        <v>39057</v>
      </c>
      <c r="R2357" s="13">
        <v>17.032662999999999</v>
      </c>
      <c r="S2357" s="13">
        <f t="shared" si="79"/>
        <v>1.05393514170434E-2</v>
      </c>
    </row>
    <row r="2358" spans="17:19">
      <c r="Q2358" s="14">
        <v>39056</v>
      </c>
      <c r="R2358" s="13">
        <v>16.855022000000002</v>
      </c>
      <c r="S2358" s="13">
        <f t="shared" si="79"/>
        <v>3.4213916064313879E-3</v>
      </c>
    </row>
    <row r="2359" spans="17:19">
      <c r="Q2359" s="14">
        <v>39055</v>
      </c>
      <c r="R2359" s="13">
        <v>16.797550999999999</v>
      </c>
      <c r="S2359" s="13">
        <f t="shared" si="79"/>
        <v>-1.5527523892820256E-3</v>
      </c>
    </row>
    <row r="2360" spans="17:19">
      <c r="Q2360" s="14">
        <v>39052</v>
      </c>
      <c r="R2360" s="13">
        <v>16.823674</v>
      </c>
      <c r="S2360" s="13">
        <f t="shared" si="79"/>
        <v>3.1152986037083987E-3</v>
      </c>
    </row>
    <row r="2361" spans="17:19">
      <c r="Q2361" s="14">
        <v>39051</v>
      </c>
      <c r="R2361" s="13">
        <v>16.771426000000002</v>
      </c>
      <c r="S2361" s="13">
        <f t="shared" si="79"/>
        <v>0</v>
      </c>
    </row>
    <row r="2362" spans="17:19">
      <c r="Q2362" s="14">
        <v>39050</v>
      </c>
      <c r="R2362" s="13">
        <v>16.771426000000002</v>
      </c>
      <c r="S2362" s="13">
        <f t="shared" si="79"/>
        <v>3.1157921155917684E-4</v>
      </c>
    </row>
    <row r="2363" spans="17:19">
      <c r="Q2363" s="14">
        <v>39049</v>
      </c>
      <c r="R2363" s="13">
        <v>16.766202</v>
      </c>
      <c r="S2363" s="13">
        <f t="shared" si="79"/>
        <v>-3.1148216019328905E-4</v>
      </c>
    </row>
    <row r="2364" spans="17:19">
      <c r="Q2364" s="14">
        <v>39048</v>
      </c>
      <c r="R2364" s="13">
        <v>16.771426000000002</v>
      </c>
      <c r="S2364" s="13">
        <f t="shared" si="79"/>
        <v>-1.5552862438099964E-3</v>
      </c>
    </row>
    <row r="2365" spans="17:19">
      <c r="Q2365" s="14">
        <v>39045</v>
      </c>
      <c r="R2365" s="13">
        <v>16.797550999999999</v>
      </c>
      <c r="S2365" s="13">
        <f t="shared" si="79"/>
        <v>-1.8626888106399028E-3</v>
      </c>
    </row>
    <row r="2366" spans="17:19">
      <c r="Q2366" s="14">
        <v>39043</v>
      </c>
      <c r="R2366" s="13">
        <v>16.828897999999999</v>
      </c>
      <c r="S2366" s="13">
        <f t="shared" si="79"/>
        <v>-1.5499238149913374E-3</v>
      </c>
    </row>
    <row r="2367" spans="17:19">
      <c r="Q2367" s="14">
        <v>39042</v>
      </c>
      <c r="R2367" s="13">
        <v>16.855022000000002</v>
      </c>
      <c r="S2367" s="13">
        <f t="shared" si="79"/>
        <v>0</v>
      </c>
    </row>
    <row r="2368" spans="17:19">
      <c r="Q2368" s="14">
        <v>39041</v>
      </c>
      <c r="R2368" s="13">
        <v>16.855022000000002</v>
      </c>
      <c r="S2368" s="13">
        <f t="shared" si="79"/>
        <v>1.2414070372775278E-3</v>
      </c>
    </row>
    <row r="2369" spans="17:19">
      <c r="Q2369" s="14">
        <v>39038</v>
      </c>
      <c r="R2369" s="13">
        <v>16.834123999999999</v>
      </c>
      <c r="S2369" s="13">
        <f t="shared" si="79"/>
        <v>6.2114850775156114E-4</v>
      </c>
    </row>
    <row r="2370" spans="17:19">
      <c r="Q2370" s="14">
        <v>39037</v>
      </c>
      <c r="R2370" s="13">
        <v>16.823674</v>
      </c>
      <c r="S2370" s="13">
        <f t="shared" si="79"/>
        <v>5.9356976748289117E-3</v>
      </c>
    </row>
    <row r="2371" spans="17:19">
      <c r="Q2371" s="14">
        <v>39036</v>
      </c>
      <c r="R2371" s="13">
        <v>16.724402999999999</v>
      </c>
      <c r="S2371" s="13">
        <f t="shared" si="79"/>
        <v>4.7080286336089574E-3</v>
      </c>
    </row>
    <row r="2372" spans="17:19">
      <c r="Q2372" s="14">
        <v>39035</v>
      </c>
      <c r="R2372" s="13">
        <v>16.646032999999999</v>
      </c>
      <c r="S2372" s="13">
        <f t="shared" si="79"/>
        <v>-8.7118371041533874E-3</v>
      </c>
    </row>
    <row r="2373" spans="17:19">
      <c r="Q2373" s="14">
        <v>39034</v>
      </c>
      <c r="R2373" s="13">
        <v>16.792325000000002</v>
      </c>
      <c r="S2373" s="13">
        <f t="shared" si="79"/>
        <v>3.1210127502982652E-3</v>
      </c>
    </row>
    <row r="2374" spans="17:19">
      <c r="Q2374" s="14">
        <v>39031</v>
      </c>
      <c r="R2374" s="13">
        <v>16.740079000000001</v>
      </c>
      <c r="S2374" s="13">
        <f t="shared" si="79"/>
        <v>-3.1190837883946876E-4</v>
      </c>
    </row>
    <row r="2375" spans="17:19">
      <c r="Q2375" s="14">
        <v>39030</v>
      </c>
      <c r="R2375" s="13">
        <v>16.745301999999999</v>
      </c>
      <c r="S2375" s="13">
        <f t="shared" si="79"/>
        <v>2.8159786516933683E-3</v>
      </c>
    </row>
    <row r="2376" spans="17:19">
      <c r="Q2376" s="14">
        <v>39029</v>
      </c>
      <c r="R2376" s="13">
        <v>16.69828</v>
      </c>
      <c r="S2376" s="13">
        <f t="shared" si="79"/>
        <v>7.2486545662530932E-3</v>
      </c>
    </row>
    <row r="2377" spans="17:19">
      <c r="Q2377" s="14">
        <v>39028</v>
      </c>
      <c r="R2377" s="13">
        <v>16.578111</v>
      </c>
      <c r="S2377" s="13">
        <f t="shared" ref="S2377:S2440" si="80">(R2377-R2378)/R2378</f>
        <v>4.4317573530147612E-3</v>
      </c>
    </row>
    <row r="2378" spans="17:19">
      <c r="Q2378" s="14">
        <v>39027</v>
      </c>
      <c r="R2378" s="13">
        <v>16.504964999999999</v>
      </c>
      <c r="S2378" s="13">
        <f t="shared" si="80"/>
        <v>7.0130477563145107E-3</v>
      </c>
    </row>
    <row r="2379" spans="17:19">
      <c r="Q2379" s="14">
        <v>39024</v>
      </c>
      <c r="R2379" s="13">
        <v>16.390021000000001</v>
      </c>
      <c r="S2379" s="13">
        <f t="shared" si="80"/>
        <v>-1.103398647646521E-2</v>
      </c>
    </row>
    <row r="2380" spans="17:19">
      <c r="Q2380" s="14">
        <v>39023</v>
      </c>
      <c r="R2380" s="13">
        <v>16.572886</v>
      </c>
      <c r="S2380" s="13">
        <f t="shared" si="80"/>
        <v>-8.4401333161501241E-3</v>
      </c>
    </row>
    <row r="2381" spans="17:19">
      <c r="Q2381" s="14">
        <v>39022</v>
      </c>
      <c r="R2381" s="13">
        <v>16.713954000000001</v>
      </c>
      <c r="S2381" s="13">
        <f t="shared" si="80"/>
        <v>-1.2488308083733989E-3</v>
      </c>
    </row>
    <row r="2382" spans="17:19">
      <c r="Q2382" s="14">
        <v>39021</v>
      </c>
      <c r="R2382" s="13">
        <v>16.734853000000001</v>
      </c>
      <c r="S2382" s="13">
        <f t="shared" si="80"/>
        <v>1.3607535709764673E-2</v>
      </c>
    </row>
    <row r="2383" spans="17:19">
      <c r="Q2383" s="14">
        <v>39020</v>
      </c>
      <c r="R2383" s="13">
        <v>16.510190000000001</v>
      </c>
      <c r="S2383" s="13">
        <f t="shared" si="80"/>
        <v>-1.3732850364684659E-2</v>
      </c>
    </row>
    <row r="2384" spans="17:19">
      <c r="Q2384" s="14">
        <v>39017</v>
      </c>
      <c r="R2384" s="13">
        <v>16.740079000000001</v>
      </c>
      <c r="S2384" s="13">
        <f t="shared" si="80"/>
        <v>-2.8010198307031778E-3</v>
      </c>
    </row>
    <row r="2385" spans="17:19">
      <c r="Q2385" s="14">
        <v>39016</v>
      </c>
      <c r="R2385" s="13">
        <v>16.787099999999999</v>
      </c>
      <c r="S2385" s="13">
        <f t="shared" si="80"/>
        <v>6.767196053414538E-3</v>
      </c>
    </row>
    <row r="2386" spans="17:19">
      <c r="Q2386" s="14">
        <v>39015</v>
      </c>
      <c r="R2386" s="13">
        <v>16.674261999999999</v>
      </c>
      <c r="S2386" s="13">
        <f t="shared" si="80"/>
        <v>5.5675022865233331E-3</v>
      </c>
    </row>
    <row r="2387" spans="17:19">
      <c r="Q2387" s="14">
        <v>39014</v>
      </c>
      <c r="R2387" s="13">
        <v>16.581942000000002</v>
      </c>
      <c r="S2387" s="13">
        <f t="shared" si="80"/>
        <v>2.1699454576377835E-3</v>
      </c>
    </row>
    <row r="2388" spans="17:19">
      <c r="Q2388" s="14">
        <v>39013</v>
      </c>
      <c r="R2388" s="13">
        <v>16.546037999999999</v>
      </c>
      <c r="S2388" s="13">
        <f t="shared" si="80"/>
        <v>3.1007969392735075E-4</v>
      </c>
    </row>
    <row r="2389" spans="17:19">
      <c r="Q2389" s="14">
        <v>39010</v>
      </c>
      <c r="R2389" s="13">
        <v>16.540908999999999</v>
      </c>
      <c r="S2389" s="13">
        <f t="shared" si="80"/>
        <v>1.0021870595708544E-2</v>
      </c>
    </row>
    <row r="2390" spans="17:19">
      <c r="Q2390" s="14">
        <v>39009</v>
      </c>
      <c r="R2390" s="13">
        <v>16.376783</v>
      </c>
      <c r="S2390" s="13">
        <f t="shared" si="80"/>
        <v>4.4038697874968762E-3</v>
      </c>
    </row>
    <row r="2391" spans="17:19">
      <c r="Q2391" s="14">
        <v>39008</v>
      </c>
      <c r="R2391" s="13">
        <v>16.304977999999998</v>
      </c>
      <c r="S2391" s="13">
        <f t="shared" si="80"/>
        <v>1.0489583948557254E-2</v>
      </c>
    </row>
    <row r="2392" spans="17:19">
      <c r="Q2392" s="14">
        <v>39007</v>
      </c>
      <c r="R2392" s="13">
        <v>16.135721</v>
      </c>
      <c r="S2392" s="13">
        <f t="shared" si="80"/>
        <v>8.9801158196135423E-3</v>
      </c>
    </row>
    <row r="2393" spans="17:19">
      <c r="Q2393" s="14">
        <v>39006</v>
      </c>
      <c r="R2393" s="13">
        <v>15.99211</v>
      </c>
      <c r="S2393" s="13">
        <f t="shared" si="80"/>
        <v>3.8635171816286304E-3</v>
      </c>
    </row>
    <row r="2394" spans="17:19">
      <c r="Q2394" s="14">
        <v>39003</v>
      </c>
      <c r="R2394" s="13">
        <v>15.930562</v>
      </c>
      <c r="S2394" s="13">
        <f t="shared" si="80"/>
        <v>6.4808000816780828E-3</v>
      </c>
    </row>
    <row r="2395" spans="17:19">
      <c r="Q2395" s="14">
        <v>39002</v>
      </c>
      <c r="R2395" s="13">
        <v>15.827984000000001</v>
      </c>
      <c r="S2395" s="13">
        <f t="shared" si="80"/>
        <v>-2.263127710322685E-3</v>
      </c>
    </row>
    <row r="2396" spans="17:19">
      <c r="Q2396" s="14">
        <v>39001</v>
      </c>
      <c r="R2396" s="13">
        <v>15.863886000000001</v>
      </c>
      <c r="S2396" s="13">
        <f t="shared" si="80"/>
        <v>1.9435849412557048E-3</v>
      </c>
    </row>
    <row r="2397" spans="17:19">
      <c r="Q2397" s="14">
        <v>39000</v>
      </c>
      <c r="R2397" s="13">
        <v>15.833113000000001</v>
      </c>
      <c r="S2397" s="13">
        <f t="shared" si="80"/>
        <v>1.0144050247433535E-2</v>
      </c>
    </row>
    <row r="2398" spans="17:19">
      <c r="Q2398" s="14">
        <v>38999</v>
      </c>
      <c r="R2398" s="13">
        <v>15.674113999999999</v>
      </c>
      <c r="S2398" s="13">
        <f t="shared" si="80"/>
        <v>8.9137661786937647E-3</v>
      </c>
    </row>
    <row r="2399" spans="17:19">
      <c r="Q2399" s="14">
        <v>38996</v>
      </c>
      <c r="R2399" s="13">
        <v>15.535633000000001</v>
      </c>
      <c r="S2399" s="13">
        <f t="shared" si="80"/>
        <v>-9.1592432109126008E-3</v>
      </c>
    </row>
    <row r="2400" spans="17:19">
      <c r="Q2400" s="14">
        <v>38995</v>
      </c>
      <c r="R2400" s="13">
        <v>15.679243</v>
      </c>
      <c r="S2400" s="13">
        <f t="shared" si="80"/>
        <v>2.2950340339701154E-3</v>
      </c>
    </row>
    <row r="2401" spans="17:19">
      <c r="Q2401" s="14">
        <v>38994</v>
      </c>
      <c r="R2401" s="13">
        <v>15.643340999999999</v>
      </c>
      <c r="S2401" s="13">
        <f t="shared" si="80"/>
        <v>1.666665258541792E-2</v>
      </c>
    </row>
    <row r="2402" spans="17:19">
      <c r="Q2402" s="14">
        <v>38993</v>
      </c>
      <c r="R2402" s="13">
        <v>15.386893000000001</v>
      </c>
      <c r="S2402" s="13">
        <f t="shared" si="80"/>
        <v>-1.3157858449795929E-2</v>
      </c>
    </row>
    <row r="2403" spans="17:19">
      <c r="Q2403" s="14">
        <v>38992</v>
      </c>
      <c r="R2403" s="13">
        <v>15.592051</v>
      </c>
      <c r="S2403" s="13">
        <f t="shared" si="80"/>
        <v>-6.5359931049031785E-3</v>
      </c>
    </row>
    <row r="2404" spans="17:19">
      <c r="Q2404" s="14">
        <v>38989</v>
      </c>
      <c r="R2404" s="13">
        <v>15.694630999999999</v>
      </c>
      <c r="S2404" s="13">
        <f t="shared" si="80"/>
        <v>5.2562784838648905E-3</v>
      </c>
    </row>
    <row r="2405" spans="17:19">
      <c r="Q2405" s="14">
        <v>38988</v>
      </c>
      <c r="R2405" s="13">
        <v>15.612567</v>
      </c>
      <c r="S2405" s="13">
        <f t="shared" si="80"/>
        <v>9.8652448711885644E-4</v>
      </c>
    </row>
    <row r="2406" spans="17:19">
      <c r="Q2406" s="14">
        <v>38987</v>
      </c>
      <c r="R2406" s="13">
        <v>15.59718</v>
      </c>
      <c r="S2406" s="13">
        <f t="shared" si="80"/>
        <v>-1.3623125916634719E-2</v>
      </c>
    </row>
    <row r="2407" spans="17:19">
      <c r="Q2407" s="14">
        <v>38986</v>
      </c>
      <c r="R2407" s="13">
        <v>15.812597</v>
      </c>
      <c r="S2407" s="13">
        <f t="shared" si="80"/>
        <v>9.1653671249287035E-3</v>
      </c>
    </row>
    <row r="2408" spans="17:19">
      <c r="Q2408" s="14">
        <v>38985</v>
      </c>
      <c r="R2408" s="13">
        <v>15.668984999999999</v>
      </c>
      <c r="S2408" s="13">
        <f t="shared" si="80"/>
        <v>-1.1006812313289465E-2</v>
      </c>
    </row>
    <row r="2409" spans="17:19">
      <c r="Q2409" s="14">
        <v>38982</v>
      </c>
      <c r="R2409" s="13">
        <v>15.84337</v>
      </c>
      <c r="S2409" s="13">
        <f t="shared" si="80"/>
        <v>-1.9386870914937604E-3</v>
      </c>
    </row>
    <row r="2410" spans="17:19">
      <c r="Q2410" s="14">
        <v>38981</v>
      </c>
      <c r="R2410" s="13">
        <v>15.874145</v>
      </c>
      <c r="S2410" s="13">
        <f t="shared" si="80"/>
        <v>-1.527201512871788E-2</v>
      </c>
    </row>
    <row r="2411" spans="17:19">
      <c r="Q2411" s="14">
        <v>38980</v>
      </c>
      <c r="R2411" s="13">
        <v>16.120335000000001</v>
      </c>
      <c r="S2411" s="13">
        <f t="shared" si="80"/>
        <v>-3.3517828467608368E-2</v>
      </c>
    </row>
    <row r="2412" spans="17:19">
      <c r="Q2412" s="14">
        <v>38979</v>
      </c>
      <c r="R2412" s="13">
        <v>16.679392</v>
      </c>
      <c r="S2412" s="13">
        <f t="shared" si="80"/>
        <v>-1.4545437787604502E-2</v>
      </c>
    </row>
    <row r="2413" spans="17:19">
      <c r="Q2413" s="14">
        <v>38978</v>
      </c>
      <c r="R2413" s="13">
        <v>16.925581999999999</v>
      </c>
      <c r="S2413" s="13">
        <f t="shared" si="80"/>
        <v>4.8721413186959533E-3</v>
      </c>
    </row>
    <row r="2414" spans="17:19">
      <c r="Q2414" s="14">
        <v>38975</v>
      </c>
      <c r="R2414" s="13">
        <v>16.843518</v>
      </c>
      <c r="S2414" s="13">
        <f t="shared" si="80"/>
        <v>-3.0357849012421735E-3</v>
      </c>
    </row>
    <row r="2415" spans="17:19">
      <c r="Q2415" s="14">
        <v>38974</v>
      </c>
      <c r="R2415" s="13">
        <v>16.894807</v>
      </c>
      <c r="S2415" s="13">
        <f t="shared" si="80"/>
        <v>5.4944845661530012E-3</v>
      </c>
    </row>
    <row r="2416" spans="17:19">
      <c r="Q2416" s="14">
        <v>38973</v>
      </c>
      <c r="R2416" s="13">
        <v>16.802485999999998</v>
      </c>
      <c r="S2416" s="13">
        <f t="shared" si="80"/>
        <v>-3.0432940936623663E-3</v>
      </c>
    </row>
    <row r="2417" spans="17:19">
      <c r="Q2417" s="14">
        <v>38972</v>
      </c>
      <c r="R2417" s="13">
        <v>16.853777000000001</v>
      </c>
      <c r="S2417" s="13">
        <f t="shared" si="80"/>
        <v>8.9039616556349302E-3</v>
      </c>
    </row>
    <row r="2418" spans="17:19">
      <c r="Q2418" s="14">
        <v>38971</v>
      </c>
      <c r="R2418" s="13">
        <v>16.705036</v>
      </c>
      <c r="S2418" s="13">
        <f t="shared" si="80"/>
        <v>-2.4503063972803867E-3</v>
      </c>
    </row>
    <row r="2419" spans="17:19">
      <c r="Q2419" s="14">
        <v>38968</v>
      </c>
      <c r="R2419" s="13">
        <v>16.746068999999999</v>
      </c>
      <c r="S2419" s="13">
        <f t="shared" si="80"/>
        <v>-5.7855490759116364E-3</v>
      </c>
    </row>
    <row r="2420" spans="17:19">
      <c r="Q2420" s="14">
        <v>38967</v>
      </c>
      <c r="R2420" s="13">
        <v>16.843518</v>
      </c>
      <c r="S2420" s="13">
        <f t="shared" si="80"/>
        <v>-1.3517608488348711E-2</v>
      </c>
    </row>
    <row r="2421" spans="17:19">
      <c r="Q2421" s="14">
        <v>38966</v>
      </c>
      <c r="R2421" s="13">
        <v>17.074321999999999</v>
      </c>
      <c r="S2421" s="13">
        <f t="shared" si="80"/>
        <v>1.2777638879867858E-2</v>
      </c>
    </row>
    <row r="2422" spans="17:19">
      <c r="Q2422" s="14">
        <v>38965</v>
      </c>
      <c r="R2422" s="13">
        <v>16.858905</v>
      </c>
      <c r="S2422" s="13">
        <f t="shared" si="80"/>
        <v>-3.9394214036479538E-3</v>
      </c>
    </row>
    <row r="2423" spans="17:19">
      <c r="Q2423" s="14">
        <v>38961</v>
      </c>
      <c r="R2423" s="13">
        <v>16.925581999999999</v>
      </c>
      <c r="S2423" s="13">
        <f t="shared" si="80"/>
        <v>-1.2106621831173552E-3</v>
      </c>
    </row>
    <row r="2424" spans="17:19">
      <c r="Q2424" s="14">
        <v>38960</v>
      </c>
      <c r="R2424" s="13">
        <v>16.946097999999999</v>
      </c>
      <c r="S2424" s="13">
        <f t="shared" si="80"/>
        <v>9.0888096246394615E-4</v>
      </c>
    </row>
    <row r="2425" spans="17:19">
      <c r="Q2425" s="14">
        <v>38959</v>
      </c>
      <c r="R2425" s="13">
        <v>16.930710000000001</v>
      </c>
      <c r="S2425" s="13">
        <f t="shared" si="80"/>
        <v>4.5647334719096117E-3</v>
      </c>
    </row>
    <row r="2426" spans="17:19">
      <c r="Q2426" s="14">
        <v>38958</v>
      </c>
      <c r="R2426" s="13">
        <v>16.853777000000001</v>
      </c>
      <c r="S2426" s="13">
        <f t="shared" si="80"/>
        <v>-9.345683975210765E-3</v>
      </c>
    </row>
    <row r="2427" spans="17:19">
      <c r="Q2427" s="14">
        <v>38957</v>
      </c>
      <c r="R2427" s="13">
        <v>17.012772999999999</v>
      </c>
      <c r="S2427" s="13">
        <f t="shared" si="80"/>
        <v>-9.5552154864712562E-3</v>
      </c>
    </row>
    <row r="2428" spans="17:19">
      <c r="Q2428" s="14">
        <v>38954</v>
      </c>
      <c r="R2428" s="13">
        <v>17.176901999999998</v>
      </c>
      <c r="S2428" s="13">
        <f t="shared" si="80"/>
        <v>1.1476916059538449E-2</v>
      </c>
    </row>
    <row r="2429" spans="17:19">
      <c r="Q2429" s="14">
        <v>38953</v>
      </c>
      <c r="R2429" s="13">
        <v>16.982001</v>
      </c>
      <c r="S2429" s="13">
        <f t="shared" si="80"/>
        <v>1.1301119624969427E-2</v>
      </c>
    </row>
    <row r="2430" spans="17:19">
      <c r="Q2430" s="14">
        <v>38952</v>
      </c>
      <c r="R2430" s="13">
        <v>16.79223</v>
      </c>
      <c r="S2430" s="13">
        <f t="shared" si="80"/>
        <v>-1.6816700771980442E-2</v>
      </c>
    </row>
    <row r="2431" spans="17:19">
      <c r="Q2431" s="14">
        <v>38951</v>
      </c>
      <c r="R2431" s="13">
        <v>17.079450000000001</v>
      </c>
      <c r="S2431" s="13">
        <f t="shared" si="80"/>
        <v>-3.5906312800823288E-3</v>
      </c>
    </row>
    <row r="2432" spans="17:19">
      <c r="Q2432" s="14">
        <v>38950</v>
      </c>
      <c r="R2432" s="13">
        <v>17.140996999999999</v>
      </c>
      <c r="S2432" s="13">
        <f t="shared" si="80"/>
        <v>0</v>
      </c>
    </row>
    <row r="2433" spans="17:19">
      <c r="Q2433" s="14">
        <v>38947</v>
      </c>
      <c r="R2433" s="13">
        <v>17.140996999999999</v>
      </c>
      <c r="S2433" s="13">
        <f t="shared" si="80"/>
        <v>2.9925532227161245E-4</v>
      </c>
    </row>
    <row r="2434" spans="17:19">
      <c r="Q2434" s="14">
        <v>38946</v>
      </c>
      <c r="R2434" s="13">
        <v>17.135869</v>
      </c>
      <c r="S2434" s="13">
        <f t="shared" si="80"/>
        <v>2.9934490282697832E-4</v>
      </c>
    </row>
    <row r="2435" spans="17:19">
      <c r="Q2435" s="14">
        <v>38945</v>
      </c>
      <c r="R2435" s="13">
        <v>17.130741</v>
      </c>
      <c r="S2435" s="13">
        <f t="shared" si="80"/>
        <v>-2.9850372744082382E-3</v>
      </c>
    </row>
    <row r="2436" spans="17:19">
      <c r="Q2436" s="14">
        <v>38944</v>
      </c>
      <c r="R2436" s="13">
        <v>17.182030000000001</v>
      </c>
      <c r="S2436" s="13">
        <f t="shared" si="80"/>
        <v>5.4021399662218866E-3</v>
      </c>
    </row>
    <row r="2437" spans="17:19">
      <c r="Q2437" s="14">
        <v>38943</v>
      </c>
      <c r="R2437" s="13">
        <v>17.089708999999999</v>
      </c>
      <c r="S2437" s="13">
        <f t="shared" si="80"/>
        <v>-5.3731136542074405E-3</v>
      </c>
    </row>
    <row r="2438" spans="17:19">
      <c r="Q2438" s="14">
        <v>38940</v>
      </c>
      <c r="R2438" s="13">
        <v>17.182030000000001</v>
      </c>
      <c r="S2438" s="13">
        <f t="shared" si="80"/>
        <v>9.0361490004704711E-3</v>
      </c>
    </row>
    <row r="2439" spans="17:19">
      <c r="Q2439" s="14">
        <v>38939</v>
      </c>
      <c r="R2439" s="13">
        <v>17.028161000000001</v>
      </c>
      <c r="S2439" s="13">
        <f t="shared" si="80"/>
        <v>6.975968817865958E-3</v>
      </c>
    </row>
    <row r="2440" spans="17:19">
      <c r="Q2440" s="14">
        <v>38938</v>
      </c>
      <c r="R2440" s="13">
        <v>16.910195999999999</v>
      </c>
      <c r="S2440" s="13">
        <f t="shared" si="80"/>
        <v>-9.0903816483235006E-4</v>
      </c>
    </row>
    <row r="2441" spans="17:19">
      <c r="Q2441" s="14">
        <v>38937</v>
      </c>
      <c r="R2441" s="13">
        <v>16.925581999999999</v>
      </c>
      <c r="S2441" s="13">
        <f t="shared" ref="S2441:S2504" si="81">(R2441-R2442)/R2442</f>
        <v>6.0976037451579493E-3</v>
      </c>
    </row>
    <row r="2442" spans="17:19">
      <c r="Q2442" s="14">
        <v>38936</v>
      </c>
      <c r="R2442" s="13">
        <v>16.823001999999999</v>
      </c>
      <c r="S2442" s="13">
        <f t="shared" si="81"/>
        <v>-8.4643877676477443E-3</v>
      </c>
    </row>
    <row r="2443" spans="17:19">
      <c r="Q2443" s="14">
        <v>38933</v>
      </c>
      <c r="R2443" s="13">
        <v>16.966614</v>
      </c>
      <c r="S2443" s="13">
        <f t="shared" si="81"/>
        <v>1.0693568275640287E-2</v>
      </c>
    </row>
    <row r="2444" spans="17:19">
      <c r="Q2444" s="14">
        <v>38932</v>
      </c>
      <c r="R2444" s="13">
        <v>16.787099999999999</v>
      </c>
      <c r="S2444" s="13">
        <f t="shared" si="81"/>
        <v>9.1743759268957711E-4</v>
      </c>
    </row>
    <row r="2445" spans="17:19">
      <c r="Q2445" s="14">
        <v>38931</v>
      </c>
      <c r="R2445" s="13">
        <v>16.771712999999998</v>
      </c>
      <c r="S2445" s="13">
        <f t="shared" si="81"/>
        <v>-3.0487424301560797E-3</v>
      </c>
    </row>
    <row r="2446" spans="17:19">
      <c r="Q2446" s="14">
        <v>38930</v>
      </c>
      <c r="R2446" s="13">
        <v>16.823001999999999</v>
      </c>
      <c r="S2446" s="13">
        <f t="shared" si="81"/>
        <v>3.3649670895971001E-3</v>
      </c>
    </row>
    <row r="2447" spans="17:19">
      <c r="Q2447" s="14">
        <v>38929</v>
      </c>
      <c r="R2447" s="13">
        <v>16.766583000000001</v>
      </c>
      <c r="S2447" s="13">
        <f t="shared" si="81"/>
        <v>3.684338064281987E-3</v>
      </c>
    </row>
    <row r="2448" spans="17:19">
      <c r="Q2448" s="14">
        <v>38926</v>
      </c>
      <c r="R2448" s="13">
        <v>16.705036</v>
      </c>
      <c r="S2448" s="13">
        <f t="shared" si="81"/>
        <v>6.1444363021780361E-4</v>
      </c>
    </row>
    <row r="2449" spans="17:19">
      <c r="Q2449" s="14">
        <v>38925</v>
      </c>
      <c r="R2449" s="13">
        <v>16.694777999999999</v>
      </c>
      <c r="S2449" s="13">
        <f t="shared" si="81"/>
        <v>2.3094549567428645E-3</v>
      </c>
    </row>
    <row r="2450" spans="17:19">
      <c r="Q2450" s="14">
        <v>38924</v>
      </c>
      <c r="R2450" s="13">
        <v>16.656310999999999</v>
      </c>
      <c r="S2450" s="13">
        <f t="shared" si="81"/>
        <v>4.5591514528592961E-3</v>
      </c>
    </row>
    <row r="2451" spans="17:19">
      <c r="Q2451" s="14">
        <v>38923</v>
      </c>
      <c r="R2451" s="13">
        <v>16.580717</v>
      </c>
      <c r="S2451" s="13">
        <f t="shared" si="81"/>
        <v>7.965746209212643E-3</v>
      </c>
    </row>
    <row r="2452" spans="17:19">
      <c r="Q2452" s="14">
        <v>38922</v>
      </c>
      <c r="R2452" s="13">
        <v>16.449683</v>
      </c>
      <c r="S2452" s="13">
        <f t="shared" si="81"/>
        <v>3.9988610954541084E-3</v>
      </c>
    </row>
    <row r="2453" spans="17:19">
      <c r="Q2453" s="14">
        <v>38919</v>
      </c>
      <c r="R2453" s="13">
        <v>16.384164999999999</v>
      </c>
      <c r="S2453" s="13">
        <f t="shared" si="81"/>
        <v>-2.4548107569163338E-3</v>
      </c>
    </row>
    <row r="2454" spans="17:19">
      <c r="Q2454" s="14">
        <v>38918</v>
      </c>
      <c r="R2454" s="13">
        <v>16.424484</v>
      </c>
      <c r="S2454" s="13">
        <f t="shared" si="81"/>
        <v>1.52648082337873E-2</v>
      </c>
    </row>
    <row r="2455" spans="17:19">
      <c r="Q2455" s="14">
        <v>38917</v>
      </c>
      <c r="R2455" s="13">
        <v>16.177537000000001</v>
      </c>
      <c r="S2455" s="13">
        <f t="shared" si="81"/>
        <v>-3.7244700168093088E-3</v>
      </c>
    </row>
    <row r="2456" spans="17:19">
      <c r="Q2456" s="14">
        <v>38916</v>
      </c>
      <c r="R2456" s="13">
        <v>16.238015000000001</v>
      </c>
      <c r="S2456" s="13">
        <f t="shared" si="81"/>
        <v>-7.6993973603531355E-3</v>
      </c>
    </row>
    <row r="2457" spans="17:19">
      <c r="Q2457" s="14">
        <v>38915</v>
      </c>
      <c r="R2457" s="13">
        <v>16.364007999999998</v>
      </c>
      <c r="S2457" s="13">
        <f t="shared" si="81"/>
        <v>-2.1511912164957486E-3</v>
      </c>
    </row>
    <row r="2458" spans="17:19">
      <c r="Q2458" s="14">
        <v>38912</v>
      </c>
      <c r="R2458" s="13">
        <v>16.399286</v>
      </c>
      <c r="S2458" s="13">
        <f t="shared" si="81"/>
        <v>1.5388948685263941E-3</v>
      </c>
    </row>
    <row r="2459" spans="17:19">
      <c r="Q2459" s="14">
        <v>38911</v>
      </c>
      <c r="R2459" s="13">
        <v>16.374088</v>
      </c>
      <c r="S2459" s="13">
        <f t="shared" si="81"/>
        <v>6.159860102734054E-4</v>
      </c>
    </row>
    <row r="2460" spans="17:19">
      <c r="Q2460" s="14">
        <v>38910</v>
      </c>
      <c r="R2460" s="13">
        <v>16.364007999999998</v>
      </c>
      <c r="S2460" s="13">
        <f t="shared" si="81"/>
        <v>-6.1560680509363866E-4</v>
      </c>
    </row>
    <row r="2461" spans="17:19">
      <c r="Q2461" s="14">
        <v>38909</v>
      </c>
      <c r="R2461" s="13">
        <v>16.374088</v>
      </c>
      <c r="S2461" s="13">
        <f t="shared" si="81"/>
        <v>-2.1498697755902422E-3</v>
      </c>
    </row>
    <row r="2462" spans="17:19">
      <c r="Q2462" s="14">
        <v>38908</v>
      </c>
      <c r="R2462" s="13">
        <v>16.409365999999999</v>
      </c>
      <c r="S2462" s="13">
        <f t="shared" si="81"/>
        <v>2.1545016736198158E-3</v>
      </c>
    </row>
    <row r="2463" spans="17:19">
      <c r="Q2463" s="14">
        <v>38905</v>
      </c>
      <c r="R2463" s="13">
        <v>16.374088</v>
      </c>
      <c r="S2463" s="13">
        <f t="shared" si="81"/>
        <v>2.4684443621065177E-3</v>
      </c>
    </row>
    <row r="2464" spans="17:19">
      <c r="Q2464" s="14">
        <v>38904</v>
      </c>
      <c r="R2464" s="13">
        <v>16.333769</v>
      </c>
      <c r="S2464" s="13">
        <f t="shared" si="81"/>
        <v>-8.8685492564830239E-3</v>
      </c>
    </row>
    <row r="2465" spans="17:19">
      <c r="Q2465" s="14">
        <v>38903</v>
      </c>
      <c r="R2465" s="13">
        <v>16.479921999999998</v>
      </c>
      <c r="S2465" s="13">
        <f t="shared" si="81"/>
        <v>-5.4744425335008532E-3</v>
      </c>
    </row>
    <row r="2466" spans="17:19">
      <c r="Q2466" s="14">
        <v>38901</v>
      </c>
      <c r="R2466" s="13">
        <v>16.570637000000001</v>
      </c>
      <c r="S2466" s="13">
        <f t="shared" si="81"/>
        <v>-3.6363170642877453E-3</v>
      </c>
    </row>
    <row r="2467" spans="17:19">
      <c r="Q2467" s="14">
        <v>38898</v>
      </c>
      <c r="R2467" s="13">
        <v>16.631112999999999</v>
      </c>
      <c r="S2467" s="13">
        <f t="shared" si="81"/>
        <v>1.2269984953306282E-2</v>
      </c>
    </row>
    <row r="2468" spans="17:19">
      <c r="Q2468" s="14">
        <v>38897</v>
      </c>
      <c r="R2468" s="13">
        <v>16.429523</v>
      </c>
      <c r="S2468" s="13">
        <f t="shared" si="81"/>
        <v>5.5521186123246831E-3</v>
      </c>
    </row>
    <row r="2469" spans="17:19">
      <c r="Q2469" s="14">
        <v>38896</v>
      </c>
      <c r="R2469" s="13">
        <v>16.338808</v>
      </c>
      <c r="S2469" s="13">
        <f t="shared" si="81"/>
        <v>2.163825870839119E-3</v>
      </c>
    </row>
    <row r="2470" spans="17:19">
      <c r="Q2470" s="14">
        <v>38895</v>
      </c>
      <c r="R2470" s="13">
        <v>16.303529999999999</v>
      </c>
      <c r="S2470" s="13">
        <f t="shared" si="81"/>
        <v>3.0916972620348817E-4</v>
      </c>
    </row>
    <row r="2471" spans="17:19">
      <c r="Q2471" s="14">
        <v>38894</v>
      </c>
      <c r="R2471" s="13">
        <v>16.298490999999999</v>
      </c>
      <c r="S2471" s="13">
        <f t="shared" si="81"/>
        <v>-1.5436461696864698E-3</v>
      </c>
    </row>
    <row r="2472" spans="17:19">
      <c r="Q2472" s="14">
        <v>38891</v>
      </c>
      <c r="R2472" s="13">
        <v>16.323689000000002</v>
      </c>
      <c r="S2472" s="13">
        <f t="shared" si="81"/>
        <v>7.15169064528055E-3</v>
      </c>
    </row>
    <row r="2473" spans="17:19">
      <c r="Q2473" s="14">
        <v>38890</v>
      </c>
      <c r="R2473" s="13">
        <v>16.207775999999999</v>
      </c>
      <c r="S2473" s="13">
        <f t="shared" si="81"/>
        <v>-4.95045219573603E-3</v>
      </c>
    </row>
    <row r="2474" spans="17:19">
      <c r="Q2474" s="14">
        <v>38889</v>
      </c>
      <c r="R2474" s="13">
        <v>16.288411</v>
      </c>
      <c r="S2474" s="13">
        <f t="shared" si="81"/>
        <v>-2.4692061170709673E-3</v>
      </c>
    </row>
    <row r="2475" spans="17:19">
      <c r="Q2475" s="14">
        <v>38888</v>
      </c>
      <c r="R2475" s="13">
        <v>16.32873</v>
      </c>
      <c r="S2475" s="13">
        <f t="shared" si="81"/>
        <v>6.8366007711870682E-3</v>
      </c>
    </row>
    <row r="2476" spans="17:19">
      <c r="Q2476" s="14">
        <v>38887</v>
      </c>
      <c r="R2476" s="13">
        <v>16.217855</v>
      </c>
      <c r="S2476" s="13">
        <f t="shared" si="81"/>
        <v>-1.5513708197978432E-3</v>
      </c>
    </row>
    <row r="2477" spans="17:19">
      <c r="Q2477" s="14">
        <v>38884</v>
      </c>
      <c r="R2477" s="13">
        <v>16.243054000000001</v>
      </c>
      <c r="S2477" s="13">
        <f t="shared" si="81"/>
        <v>9.3955565863044176E-3</v>
      </c>
    </row>
    <row r="2478" spans="17:19">
      <c r="Q2478" s="14">
        <v>38883</v>
      </c>
      <c r="R2478" s="13">
        <v>16.091861999999999</v>
      </c>
      <c r="S2478" s="13">
        <f t="shared" si="81"/>
        <v>-4.3654359143538947E-3</v>
      </c>
    </row>
    <row r="2479" spans="17:19">
      <c r="Q2479" s="14">
        <v>38882</v>
      </c>
      <c r="R2479" s="13">
        <v>16.162417999999999</v>
      </c>
      <c r="S2479" s="13">
        <f t="shared" si="81"/>
        <v>-2.4884067426386184E-3</v>
      </c>
    </row>
    <row r="2480" spans="17:19">
      <c r="Q2480" s="14">
        <v>38881</v>
      </c>
      <c r="R2480" s="13">
        <v>16.202736999999999</v>
      </c>
      <c r="S2480" s="13">
        <f t="shared" si="81"/>
        <v>-1.2288710446787721E-2</v>
      </c>
    </row>
    <row r="2481" spans="17:19">
      <c r="Q2481" s="14">
        <v>38880</v>
      </c>
      <c r="R2481" s="13">
        <v>16.404325</v>
      </c>
      <c r="S2481" s="13">
        <f t="shared" si="81"/>
        <v>-6.4102350558829582E-3</v>
      </c>
    </row>
    <row r="2482" spans="17:19">
      <c r="Q2482" s="14">
        <v>38877</v>
      </c>
      <c r="R2482" s="13">
        <v>16.510159000000002</v>
      </c>
      <c r="S2482" s="13">
        <f t="shared" si="81"/>
        <v>3.6764234301658763E-3</v>
      </c>
    </row>
    <row r="2483" spans="17:19">
      <c r="Q2483" s="14">
        <v>38876</v>
      </c>
      <c r="R2483" s="13">
        <v>16.449683</v>
      </c>
      <c r="S2483" s="13">
        <f t="shared" si="81"/>
        <v>-9.4082138804154579E-3</v>
      </c>
    </row>
    <row r="2484" spans="17:19">
      <c r="Q2484" s="14">
        <v>38875</v>
      </c>
      <c r="R2484" s="13">
        <v>16.605915</v>
      </c>
      <c r="S2484" s="13">
        <f t="shared" si="81"/>
        <v>-3.9298963640315857E-3</v>
      </c>
    </row>
    <row r="2485" spans="17:19">
      <c r="Q2485" s="14">
        <v>38874</v>
      </c>
      <c r="R2485" s="13">
        <v>16.671431999999999</v>
      </c>
      <c r="S2485" s="13">
        <f t="shared" si="81"/>
        <v>-9.0605901722903088E-4</v>
      </c>
    </row>
    <row r="2486" spans="17:19">
      <c r="Q2486" s="14">
        <v>38873</v>
      </c>
      <c r="R2486" s="13">
        <v>16.686551000000001</v>
      </c>
      <c r="S2486" s="13">
        <f t="shared" si="81"/>
        <v>-1.8087804906061873E-3</v>
      </c>
    </row>
    <row r="2487" spans="17:19">
      <c r="Q2487" s="14">
        <v>38870</v>
      </c>
      <c r="R2487" s="13">
        <v>16.716788000000001</v>
      </c>
      <c r="S2487" s="13">
        <f t="shared" si="81"/>
        <v>3.3272209842274661E-3</v>
      </c>
    </row>
    <row r="2488" spans="17:19">
      <c r="Q2488" s="14">
        <v>38869</v>
      </c>
      <c r="R2488" s="13">
        <v>16.661352000000001</v>
      </c>
      <c r="S2488" s="13">
        <f t="shared" si="81"/>
        <v>1.4421640278014286E-2</v>
      </c>
    </row>
    <row r="2489" spans="17:19">
      <c r="Q2489" s="14">
        <v>38868</v>
      </c>
      <c r="R2489" s="13">
        <v>16.424484</v>
      </c>
      <c r="S2489" s="13">
        <f t="shared" si="81"/>
        <v>2.0670199632584513E-2</v>
      </c>
    </row>
    <row r="2490" spans="17:19">
      <c r="Q2490" s="14">
        <v>38867</v>
      </c>
      <c r="R2490" s="13">
        <v>16.091861999999999</v>
      </c>
      <c r="S2490" s="13">
        <f t="shared" si="81"/>
        <v>1.2365217344257341E-2</v>
      </c>
    </row>
    <row r="2491" spans="17:19">
      <c r="Q2491" s="14">
        <v>38863</v>
      </c>
      <c r="R2491" s="13">
        <v>15.895313</v>
      </c>
      <c r="S2491" s="13">
        <f t="shared" si="81"/>
        <v>-5.3609955380103189E-3</v>
      </c>
    </row>
    <row r="2492" spans="17:19">
      <c r="Q2492" s="14">
        <v>38862</v>
      </c>
      <c r="R2492" s="13">
        <v>15.980987000000001</v>
      </c>
      <c r="S2492" s="13">
        <f t="shared" si="81"/>
        <v>-4.395651907380318E-3</v>
      </c>
    </row>
    <row r="2493" spans="17:19">
      <c r="Q2493" s="14">
        <v>38861</v>
      </c>
      <c r="R2493" s="13">
        <v>16.051544</v>
      </c>
      <c r="S2493" s="13">
        <f t="shared" si="81"/>
        <v>-1.1790270474998171E-2</v>
      </c>
    </row>
    <row r="2494" spans="17:19">
      <c r="Q2494" s="14">
        <v>38860</v>
      </c>
      <c r="R2494" s="13">
        <v>16.243054000000001</v>
      </c>
      <c r="S2494" s="13">
        <f t="shared" si="81"/>
        <v>-3.709380729203906E-3</v>
      </c>
    </row>
    <row r="2495" spans="17:19">
      <c r="Q2495" s="14">
        <v>38859</v>
      </c>
      <c r="R2495" s="13">
        <v>16.303529999999999</v>
      </c>
      <c r="S2495" s="13">
        <f t="shared" si="81"/>
        <v>-9.4917532829455736E-3</v>
      </c>
    </row>
    <row r="2496" spans="17:19">
      <c r="Q2496" s="14">
        <v>38856</v>
      </c>
      <c r="R2496" s="13">
        <v>16.459762000000001</v>
      </c>
      <c r="S2496" s="13">
        <f t="shared" si="81"/>
        <v>3.1585589405826439E-2</v>
      </c>
    </row>
    <row r="2497" spans="17:19">
      <c r="Q2497" s="14">
        <v>38855</v>
      </c>
      <c r="R2497" s="13">
        <v>15.955788999999999</v>
      </c>
      <c r="S2497" s="13">
        <f t="shared" si="81"/>
        <v>-1.6159103654583222E-2</v>
      </c>
    </row>
    <row r="2498" spans="17:19">
      <c r="Q2498" s="14">
        <v>38854</v>
      </c>
      <c r="R2498" s="13">
        <v>16.217855</v>
      </c>
      <c r="S2498" s="13">
        <f t="shared" si="81"/>
        <v>-1.3791055616649417E-2</v>
      </c>
    </row>
    <row r="2499" spans="17:19">
      <c r="Q2499" s="14">
        <v>38853</v>
      </c>
      <c r="R2499" s="13">
        <v>16.444644</v>
      </c>
      <c r="S2499" s="13">
        <f t="shared" si="81"/>
        <v>2.7658521230741529E-3</v>
      </c>
    </row>
    <row r="2500" spans="17:19">
      <c r="Q2500" s="14">
        <v>38852</v>
      </c>
      <c r="R2500" s="13">
        <v>16.399286</v>
      </c>
      <c r="S2500" s="13">
        <f t="shared" si="81"/>
        <v>-1.2277516079258217E-3</v>
      </c>
    </row>
    <row r="2501" spans="17:19">
      <c r="Q2501" s="14">
        <v>38849</v>
      </c>
      <c r="R2501" s="13">
        <v>16.419445</v>
      </c>
      <c r="S2501" s="13">
        <f t="shared" si="81"/>
        <v>0</v>
      </c>
    </row>
    <row r="2502" spans="17:19">
      <c r="Q2502" s="14">
        <v>38848</v>
      </c>
      <c r="R2502" s="13">
        <v>16.419445</v>
      </c>
      <c r="S2502" s="13">
        <f t="shared" si="81"/>
        <v>-7.6150291328020139E-3</v>
      </c>
    </row>
    <row r="2503" spans="17:19">
      <c r="Q2503" s="14">
        <v>38847</v>
      </c>
      <c r="R2503" s="13">
        <v>16.545438999999998</v>
      </c>
      <c r="S2503" s="13">
        <f t="shared" si="81"/>
        <v>2.4428177438271677E-3</v>
      </c>
    </row>
    <row r="2504" spans="17:19">
      <c r="Q2504" s="14">
        <v>38846</v>
      </c>
      <c r="R2504" s="13">
        <v>16.505120000000002</v>
      </c>
      <c r="S2504" s="13">
        <f t="shared" si="81"/>
        <v>-3.3475323323966543E-3</v>
      </c>
    </row>
    <row r="2505" spans="17:19">
      <c r="Q2505" s="14">
        <v>38845</v>
      </c>
      <c r="R2505" s="13">
        <v>16.560556999999999</v>
      </c>
      <c r="S2505" s="13">
        <f t="shared" ref="S2505:S2568" si="82">(R2505-R2506)/R2506</f>
        <v>-7.2507225065356852E-3</v>
      </c>
    </row>
    <row r="2506" spans="17:19">
      <c r="Q2506" s="14">
        <v>38842</v>
      </c>
      <c r="R2506" s="13">
        <v>16.681509999999999</v>
      </c>
      <c r="S2506" s="13">
        <f t="shared" si="82"/>
        <v>1.1304610355597799E-2</v>
      </c>
    </row>
    <row r="2507" spans="17:19">
      <c r="Q2507" s="14">
        <v>38841</v>
      </c>
      <c r="R2507" s="13">
        <v>16.495039999999999</v>
      </c>
      <c r="S2507" s="13">
        <f t="shared" si="82"/>
        <v>-6.0735118178748774E-3</v>
      </c>
    </row>
    <row r="2508" spans="17:19">
      <c r="Q2508" s="14">
        <v>38840</v>
      </c>
      <c r="R2508" s="13">
        <v>16.595835000000001</v>
      </c>
      <c r="S2508" s="13">
        <f t="shared" si="82"/>
        <v>-1.1111107800746077E-2</v>
      </c>
    </row>
    <row r="2509" spans="17:19">
      <c r="Q2509" s="14">
        <v>38839</v>
      </c>
      <c r="R2509" s="13">
        <v>16.782305000000001</v>
      </c>
      <c r="S2509" s="13">
        <f t="shared" si="82"/>
        <v>1.8049711832592622E-3</v>
      </c>
    </row>
    <row r="2510" spans="17:19">
      <c r="Q2510" s="14">
        <v>38838</v>
      </c>
      <c r="R2510" s="13">
        <v>16.752068000000001</v>
      </c>
      <c r="S2510" s="13">
        <f t="shared" si="82"/>
        <v>-1.2184191520385676E-2</v>
      </c>
    </row>
    <row r="2511" spans="17:19">
      <c r="Q2511" s="14">
        <v>38835</v>
      </c>
      <c r="R2511" s="13">
        <v>16.958696</v>
      </c>
      <c r="S2511" s="13">
        <f t="shared" si="82"/>
        <v>1.2943982518683001E-2</v>
      </c>
    </row>
    <row r="2512" spans="17:19">
      <c r="Q2512" s="14">
        <v>38834</v>
      </c>
      <c r="R2512" s="13">
        <v>16.741987999999999</v>
      </c>
      <c r="S2512" s="13">
        <f t="shared" si="82"/>
        <v>-1.6868856013170772E-2</v>
      </c>
    </row>
    <row r="2513" spans="17:19">
      <c r="Q2513" s="14">
        <v>38833</v>
      </c>
      <c r="R2513" s="13">
        <v>17.029252</v>
      </c>
      <c r="S2513" s="13">
        <f t="shared" si="82"/>
        <v>5.5051314603663873E-3</v>
      </c>
    </row>
    <row r="2514" spans="17:19">
      <c r="Q2514" s="14">
        <v>38832</v>
      </c>
      <c r="R2514" s="13">
        <v>16.936017</v>
      </c>
      <c r="S2514" s="13">
        <f t="shared" si="82"/>
        <v>-5.8480129177951833E-4</v>
      </c>
    </row>
    <row r="2515" spans="17:19">
      <c r="Q2515" s="14">
        <v>38831</v>
      </c>
      <c r="R2515" s="13">
        <v>16.945927000000001</v>
      </c>
      <c r="S2515" s="13">
        <f t="shared" si="82"/>
        <v>-8.7637422099000697E-4</v>
      </c>
    </row>
    <row r="2516" spans="17:19">
      <c r="Q2516" s="14">
        <v>38828</v>
      </c>
      <c r="R2516" s="13">
        <v>16.960791</v>
      </c>
      <c r="S2516" s="13">
        <f t="shared" si="82"/>
        <v>2.3425117661899316E-3</v>
      </c>
    </row>
    <row r="2517" spans="17:19">
      <c r="Q2517" s="14">
        <v>38827</v>
      </c>
      <c r="R2517" s="13">
        <v>16.921153</v>
      </c>
      <c r="S2517" s="13">
        <f t="shared" si="82"/>
        <v>2.9369469478951089E-3</v>
      </c>
    </row>
    <row r="2518" spans="17:19">
      <c r="Q2518" s="14">
        <v>38826</v>
      </c>
      <c r="R2518" s="13">
        <v>16.871601999999999</v>
      </c>
      <c r="S2518" s="13">
        <f t="shared" si="82"/>
        <v>-1.7316077325862541E-2</v>
      </c>
    </row>
    <row r="2519" spans="17:19">
      <c r="Q2519" s="14">
        <v>38825</v>
      </c>
      <c r="R2519" s="13">
        <v>17.168900000000001</v>
      </c>
      <c r="S2519" s="13">
        <f t="shared" si="82"/>
        <v>2.2425545292333947E-2</v>
      </c>
    </row>
    <row r="2520" spans="17:19">
      <c r="Q2520" s="14">
        <v>38824</v>
      </c>
      <c r="R2520" s="13">
        <v>16.792323</v>
      </c>
      <c r="S2520" s="13">
        <f t="shared" si="82"/>
        <v>8.9312005912154536E-3</v>
      </c>
    </row>
    <row r="2521" spans="17:19">
      <c r="Q2521" s="14">
        <v>38820</v>
      </c>
      <c r="R2521" s="13">
        <v>16.643675000000002</v>
      </c>
      <c r="S2521" s="13">
        <f t="shared" si="82"/>
        <v>-6.2129621402972901E-3</v>
      </c>
    </row>
    <row r="2522" spans="17:19">
      <c r="Q2522" s="14">
        <v>38819</v>
      </c>
      <c r="R2522" s="13">
        <v>16.747727999999999</v>
      </c>
      <c r="S2522" s="13">
        <f t="shared" si="82"/>
        <v>-1.1821047906286312E-3</v>
      </c>
    </row>
    <row r="2523" spans="17:19">
      <c r="Q2523" s="14">
        <v>38818</v>
      </c>
      <c r="R2523" s="13">
        <v>16.767548999999999</v>
      </c>
      <c r="S2523" s="13">
        <f t="shared" si="82"/>
        <v>3.2612251843529469E-3</v>
      </c>
    </row>
    <row r="2524" spans="17:19">
      <c r="Q2524" s="14">
        <v>38817</v>
      </c>
      <c r="R2524" s="13">
        <v>16.713044</v>
      </c>
      <c r="S2524" s="13">
        <f t="shared" si="82"/>
        <v>-1.1844953738941095E-3</v>
      </c>
    </row>
    <row r="2525" spans="17:19">
      <c r="Q2525" s="14">
        <v>38814</v>
      </c>
      <c r="R2525" s="13">
        <v>16.732863999999999</v>
      </c>
      <c r="S2525" s="13">
        <f t="shared" si="82"/>
        <v>-5.3019093448344904E-3</v>
      </c>
    </row>
    <row r="2526" spans="17:19">
      <c r="Q2526" s="14">
        <v>38813</v>
      </c>
      <c r="R2526" s="13">
        <v>16.822053</v>
      </c>
      <c r="S2526" s="13">
        <f t="shared" si="82"/>
        <v>1.6467052752129265E-2</v>
      </c>
    </row>
    <row r="2527" spans="17:19">
      <c r="Q2527" s="14">
        <v>38812</v>
      </c>
      <c r="R2527" s="13">
        <v>16.549531000000002</v>
      </c>
      <c r="S2527" s="13">
        <f t="shared" si="82"/>
        <v>3.3042686138071457E-3</v>
      </c>
    </row>
    <row r="2528" spans="17:19">
      <c r="Q2528" s="14">
        <v>38811</v>
      </c>
      <c r="R2528" s="13">
        <v>16.495027</v>
      </c>
      <c r="S2528" s="13">
        <f t="shared" si="82"/>
        <v>-7.4537424257923018E-3</v>
      </c>
    </row>
    <row r="2529" spans="17:19">
      <c r="Q2529" s="14">
        <v>38810</v>
      </c>
      <c r="R2529" s="13">
        <v>16.6189</v>
      </c>
      <c r="S2529" s="13">
        <f t="shared" si="82"/>
        <v>-1.3239263041630679E-2</v>
      </c>
    </row>
    <row r="2530" spans="17:19">
      <c r="Q2530" s="14">
        <v>38807</v>
      </c>
      <c r="R2530" s="13">
        <v>16.841874000000001</v>
      </c>
      <c r="S2530" s="13">
        <f t="shared" si="82"/>
        <v>1.1908367593094608E-2</v>
      </c>
    </row>
    <row r="2531" spans="17:19">
      <c r="Q2531" s="14">
        <v>38806</v>
      </c>
      <c r="R2531" s="13">
        <v>16.643675000000002</v>
      </c>
      <c r="S2531" s="13">
        <f t="shared" si="82"/>
        <v>6.2911961525600512E-3</v>
      </c>
    </row>
    <row r="2532" spans="17:19">
      <c r="Q2532" s="14">
        <v>38805</v>
      </c>
      <c r="R2532" s="13">
        <v>16.539621</v>
      </c>
      <c r="S2532" s="13">
        <f t="shared" si="82"/>
        <v>-9.4955857464705928E-3</v>
      </c>
    </row>
    <row r="2533" spans="17:19">
      <c r="Q2533" s="14">
        <v>38804</v>
      </c>
      <c r="R2533" s="13">
        <v>16.698180000000001</v>
      </c>
      <c r="S2533" s="13">
        <f t="shared" si="82"/>
        <v>8.9112995722147076E-4</v>
      </c>
    </row>
    <row r="2534" spans="17:19">
      <c r="Q2534" s="14">
        <v>38803</v>
      </c>
      <c r="R2534" s="13">
        <v>16.683312999999998</v>
      </c>
      <c r="S2534" s="13">
        <f t="shared" si="82"/>
        <v>5.3746126792094395E-3</v>
      </c>
    </row>
    <row r="2535" spans="17:19">
      <c r="Q2535" s="14">
        <v>38800</v>
      </c>
      <c r="R2535" s="13">
        <v>16.594125999999999</v>
      </c>
      <c r="S2535" s="13">
        <f t="shared" si="82"/>
        <v>1.3313237389081432E-2</v>
      </c>
    </row>
    <row r="2536" spans="17:19">
      <c r="Q2536" s="14">
        <v>38799</v>
      </c>
      <c r="R2536" s="13">
        <v>16.376107000000001</v>
      </c>
      <c r="S2536" s="13">
        <f t="shared" si="82"/>
        <v>-5.4167869195912138E-3</v>
      </c>
    </row>
    <row r="2537" spans="17:19">
      <c r="Q2537" s="14">
        <v>38798</v>
      </c>
      <c r="R2537" s="13">
        <v>16.465295999999999</v>
      </c>
      <c r="S2537" s="13">
        <f t="shared" si="82"/>
        <v>-1.3067967974945966E-2</v>
      </c>
    </row>
    <row r="2538" spans="17:19">
      <c r="Q2538" s="14">
        <v>38797</v>
      </c>
      <c r="R2538" s="13">
        <v>16.683312999999998</v>
      </c>
      <c r="S2538" s="13">
        <f t="shared" si="82"/>
        <v>-1.0578950202625167E-2</v>
      </c>
    </row>
    <row r="2539" spans="17:19">
      <c r="Q2539" s="14">
        <v>38796</v>
      </c>
      <c r="R2539" s="13">
        <v>16.861692000000001</v>
      </c>
      <c r="S2539" s="13">
        <f t="shared" si="82"/>
        <v>6.5068976409990717E-3</v>
      </c>
    </row>
    <row r="2540" spans="17:19">
      <c r="Q2540" s="14">
        <v>38793</v>
      </c>
      <c r="R2540" s="13">
        <v>16.752683999999999</v>
      </c>
      <c r="S2540" s="13">
        <f t="shared" si="82"/>
        <v>-5.8805650346059222E-3</v>
      </c>
    </row>
    <row r="2541" spans="17:19">
      <c r="Q2541" s="14">
        <v>38792</v>
      </c>
      <c r="R2541" s="13">
        <v>16.851782</v>
      </c>
      <c r="S2541" s="13">
        <f t="shared" si="82"/>
        <v>8.8282190362864044E-4</v>
      </c>
    </row>
    <row r="2542" spans="17:19">
      <c r="Q2542" s="14">
        <v>38791</v>
      </c>
      <c r="R2542" s="13">
        <v>16.836918000000001</v>
      </c>
      <c r="S2542" s="13">
        <f t="shared" si="82"/>
        <v>-4.9780886680712367E-3</v>
      </c>
    </row>
    <row r="2543" spans="17:19">
      <c r="Q2543" s="14">
        <v>38790</v>
      </c>
      <c r="R2543" s="13">
        <v>16.921153</v>
      </c>
      <c r="S2543" s="13">
        <f t="shared" si="82"/>
        <v>8.8627201318729788E-3</v>
      </c>
    </row>
    <row r="2544" spans="17:19">
      <c r="Q2544" s="14">
        <v>38789</v>
      </c>
      <c r="R2544" s="13">
        <v>16.772503</v>
      </c>
      <c r="S2544" s="13">
        <f t="shared" si="82"/>
        <v>1.7756316844508367E-3</v>
      </c>
    </row>
    <row r="2545" spans="17:19">
      <c r="Q2545" s="14">
        <v>38786</v>
      </c>
      <c r="R2545" s="13">
        <v>16.742774000000001</v>
      </c>
      <c r="S2545" s="13">
        <f t="shared" si="82"/>
        <v>9.2592938646117572E-3</v>
      </c>
    </row>
    <row r="2546" spans="17:19">
      <c r="Q2546" s="14">
        <v>38785</v>
      </c>
      <c r="R2546" s="13">
        <v>16.589169999999999</v>
      </c>
      <c r="S2546" s="13">
        <f t="shared" si="82"/>
        <v>6.9173034922901293E-3</v>
      </c>
    </row>
    <row r="2547" spans="17:19">
      <c r="Q2547" s="14">
        <v>38784</v>
      </c>
      <c r="R2547" s="13">
        <v>16.475206</v>
      </c>
      <c r="S2547" s="13">
        <f t="shared" si="82"/>
        <v>-1.8013398051747623E-3</v>
      </c>
    </row>
    <row r="2548" spans="17:19">
      <c r="Q2548" s="14">
        <v>38783</v>
      </c>
      <c r="R2548" s="13">
        <v>16.504937000000002</v>
      </c>
      <c r="S2548" s="13">
        <f t="shared" si="82"/>
        <v>-1.3621517511885447E-2</v>
      </c>
    </row>
    <row r="2549" spans="17:19">
      <c r="Q2549" s="14">
        <v>38782</v>
      </c>
      <c r="R2549" s="13">
        <v>16.732863999999999</v>
      </c>
      <c r="S2549" s="13">
        <f t="shared" si="82"/>
        <v>-1.1706118122189767E-2</v>
      </c>
    </row>
    <row r="2550" spans="17:19">
      <c r="Q2550" s="14">
        <v>38779</v>
      </c>
      <c r="R2550" s="13">
        <v>16.931061</v>
      </c>
      <c r="S2550" s="13">
        <f t="shared" si="82"/>
        <v>-1.9512221393585924E-2</v>
      </c>
    </row>
    <row r="2551" spans="17:19">
      <c r="Q2551" s="14">
        <v>38778</v>
      </c>
      <c r="R2551" s="13">
        <v>17.267997999999999</v>
      </c>
      <c r="S2551" s="13">
        <f t="shared" si="82"/>
        <v>-4.2857580267650274E-3</v>
      </c>
    </row>
    <row r="2552" spans="17:19">
      <c r="Q2552" s="14">
        <v>38777</v>
      </c>
      <c r="R2552" s="13">
        <v>17.342323</v>
      </c>
      <c r="S2552" s="13">
        <f t="shared" si="82"/>
        <v>7.1942600637258736E-3</v>
      </c>
    </row>
    <row r="2553" spans="17:19">
      <c r="Q2553" s="14">
        <v>38776</v>
      </c>
      <c r="R2553" s="13">
        <v>17.218449</v>
      </c>
      <c r="S2553" s="13">
        <f t="shared" si="82"/>
        <v>-1.0253478982115451E-2</v>
      </c>
    </row>
    <row r="2554" spans="17:19">
      <c r="Q2554" s="14">
        <v>38775</v>
      </c>
      <c r="R2554" s="13">
        <v>17.396826999999998</v>
      </c>
      <c r="S2554" s="13">
        <f t="shared" si="82"/>
        <v>-8.5373667303558734E-4</v>
      </c>
    </row>
    <row r="2555" spans="17:19">
      <c r="Q2555" s="14">
        <v>38772</v>
      </c>
      <c r="R2555" s="13">
        <v>17.411691999999999</v>
      </c>
      <c r="S2555" s="13">
        <f t="shared" si="82"/>
        <v>1.0060348866814856E-2</v>
      </c>
    </row>
    <row r="2556" spans="17:19">
      <c r="Q2556" s="14">
        <v>38771</v>
      </c>
      <c r="R2556" s="13">
        <v>17.238268999999999</v>
      </c>
      <c r="S2556" s="13">
        <f t="shared" si="82"/>
        <v>-5.7159768590032299E-3</v>
      </c>
    </row>
    <row r="2557" spans="17:19">
      <c r="Q2557" s="14">
        <v>38770</v>
      </c>
      <c r="R2557" s="13">
        <v>17.337368999999999</v>
      </c>
      <c r="S2557" s="13">
        <f t="shared" si="82"/>
        <v>1.1445615741905444E-3</v>
      </c>
    </row>
    <row r="2558" spans="17:19">
      <c r="Q2558" s="14">
        <v>38769</v>
      </c>
      <c r="R2558" s="13">
        <v>17.317547999999999</v>
      </c>
      <c r="S2558" s="13">
        <f t="shared" si="82"/>
        <v>1.4326215100016449E-3</v>
      </c>
    </row>
    <row r="2559" spans="17:19">
      <c r="Q2559" s="14">
        <v>38765</v>
      </c>
      <c r="R2559" s="13">
        <v>17.292774000000001</v>
      </c>
      <c r="S2559" s="13">
        <f t="shared" si="82"/>
        <v>1.2768499460168052E-2</v>
      </c>
    </row>
    <row r="2560" spans="17:19">
      <c r="Q2560" s="14">
        <v>38764</v>
      </c>
      <c r="R2560" s="13">
        <v>17.074755</v>
      </c>
      <c r="S2560" s="13">
        <f t="shared" si="82"/>
        <v>6.1313908011225602E-3</v>
      </c>
    </row>
    <row r="2561" spans="17:19">
      <c r="Q2561" s="14">
        <v>38763</v>
      </c>
      <c r="R2561" s="13">
        <v>16.970700999999998</v>
      </c>
      <c r="S2561" s="13">
        <f t="shared" si="82"/>
        <v>3.5995099951694053E-2</v>
      </c>
    </row>
    <row r="2562" spans="17:19">
      <c r="Q2562" s="14">
        <v>38762</v>
      </c>
      <c r="R2562" s="13">
        <v>16.381063000000001</v>
      </c>
      <c r="S2562" s="13">
        <f t="shared" si="82"/>
        <v>9.465684060579134E-3</v>
      </c>
    </row>
    <row r="2563" spans="17:19">
      <c r="Q2563" s="14">
        <v>38761</v>
      </c>
      <c r="R2563" s="13">
        <v>16.227459</v>
      </c>
      <c r="S2563" s="13">
        <f t="shared" si="82"/>
        <v>2.1419429344259155E-3</v>
      </c>
    </row>
    <row r="2564" spans="17:19">
      <c r="Q2564" s="14">
        <v>38758</v>
      </c>
      <c r="R2564" s="13">
        <v>16.192775000000001</v>
      </c>
      <c r="S2564" s="13">
        <f t="shared" si="82"/>
        <v>-3.0505488654546478E-3</v>
      </c>
    </row>
    <row r="2565" spans="17:19">
      <c r="Q2565" s="14">
        <v>38757</v>
      </c>
      <c r="R2565" s="13">
        <v>16.242322999999999</v>
      </c>
      <c r="S2565" s="13">
        <f t="shared" si="82"/>
        <v>9.1597828101117507E-4</v>
      </c>
    </row>
    <row r="2566" spans="17:19">
      <c r="Q2566" s="14">
        <v>38756</v>
      </c>
      <c r="R2566" s="13">
        <v>16.227459</v>
      </c>
      <c r="S2566" s="13">
        <f t="shared" si="82"/>
        <v>-1.2198965746817842E-3</v>
      </c>
    </row>
    <row r="2567" spans="17:19">
      <c r="Q2567" s="14">
        <v>38755</v>
      </c>
      <c r="R2567" s="13">
        <v>16.247278999999999</v>
      </c>
      <c r="S2567" s="13">
        <f t="shared" si="82"/>
        <v>5.8282807534437266E-3</v>
      </c>
    </row>
    <row r="2568" spans="17:19">
      <c r="Q2568" s="14">
        <v>38754</v>
      </c>
      <c r="R2568" s="13">
        <v>16.153134000000001</v>
      </c>
      <c r="S2568" s="13">
        <f t="shared" si="82"/>
        <v>-4.5801995247683695E-3</v>
      </c>
    </row>
    <row r="2569" spans="17:19">
      <c r="Q2569" s="14">
        <v>38751</v>
      </c>
      <c r="R2569" s="13">
        <v>16.227459</v>
      </c>
      <c r="S2569" s="13">
        <f t="shared" ref="S2569:S2632" si="83">(R2569-R2570)/R2570</f>
        <v>-7.5757737916536038E-3</v>
      </c>
    </row>
    <row r="2570" spans="17:19">
      <c r="Q2570" s="14">
        <v>38750</v>
      </c>
      <c r="R2570" s="13">
        <v>16.351333</v>
      </c>
      <c r="S2570" s="13">
        <f t="shared" si="83"/>
        <v>-5.1250440660212801E-3</v>
      </c>
    </row>
    <row r="2571" spans="17:19">
      <c r="Q2571" s="14">
        <v>38749</v>
      </c>
      <c r="R2571" s="13">
        <v>16.435566000000001</v>
      </c>
      <c r="S2571" s="13">
        <f t="shared" si="83"/>
        <v>-2.7059808456966834E-3</v>
      </c>
    </row>
    <row r="2572" spans="17:19">
      <c r="Q2572" s="14">
        <v>38748</v>
      </c>
      <c r="R2572" s="13">
        <v>16.480160999999999</v>
      </c>
      <c r="S2572" s="13">
        <f t="shared" si="83"/>
        <v>-2.1477004281115136E-2</v>
      </c>
    </row>
    <row r="2573" spans="17:19">
      <c r="Q2573" s="14">
        <v>38747</v>
      </c>
      <c r="R2573" s="13">
        <v>16.841874000000001</v>
      </c>
      <c r="S2573" s="13">
        <f t="shared" si="83"/>
        <v>4.1359956829341623E-3</v>
      </c>
    </row>
    <row r="2574" spans="17:19">
      <c r="Q2574" s="14">
        <v>38744</v>
      </c>
      <c r="R2574" s="13">
        <v>16.772503</v>
      </c>
      <c r="S2574" s="13">
        <f t="shared" si="83"/>
        <v>-1.4771998847569367E-4</v>
      </c>
    </row>
    <row r="2575" spans="17:19">
      <c r="Q2575" s="14">
        <v>38743</v>
      </c>
      <c r="R2575" s="13">
        <v>16.774981</v>
      </c>
      <c r="S2575" s="13">
        <f t="shared" si="83"/>
        <v>7.6090638186968283E-3</v>
      </c>
    </row>
    <row r="2576" spans="17:19">
      <c r="Q2576" s="14">
        <v>38742</v>
      </c>
      <c r="R2576" s="13">
        <v>16.648302999999999</v>
      </c>
      <c r="S2576" s="13">
        <f t="shared" si="83"/>
        <v>-2.3358507395033661E-3</v>
      </c>
    </row>
    <row r="2577" spans="17:19">
      <c r="Q2577" s="14">
        <v>38741</v>
      </c>
      <c r="R2577" s="13">
        <v>16.687282</v>
      </c>
      <c r="S2577" s="13">
        <f t="shared" si="83"/>
        <v>1.7226107187741823E-2</v>
      </c>
    </row>
    <row r="2578" spans="17:19">
      <c r="Q2578" s="14">
        <v>38740</v>
      </c>
      <c r="R2578" s="13">
        <v>16.404693000000002</v>
      </c>
      <c r="S2578" s="13">
        <f t="shared" si="83"/>
        <v>-5.9368465737290441E-4</v>
      </c>
    </row>
    <row r="2579" spans="17:19">
      <c r="Q2579" s="14">
        <v>38737</v>
      </c>
      <c r="R2579" s="13">
        <v>16.414438000000001</v>
      </c>
      <c r="S2579" s="13">
        <f t="shared" si="83"/>
        <v>-5.0207107044281905E-3</v>
      </c>
    </row>
    <row r="2580" spans="17:19">
      <c r="Q2580" s="14">
        <v>38736</v>
      </c>
      <c r="R2580" s="13">
        <v>16.497266</v>
      </c>
      <c r="S2580" s="13">
        <f t="shared" si="83"/>
        <v>9.8419592515719915E-3</v>
      </c>
    </row>
    <row r="2581" spans="17:19">
      <c r="Q2581" s="14">
        <v>38735</v>
      </c>
      <c r="R2581" s="13">
        <v>16.336483000000001</v>
      </c>
      <c r="S2581" s="13">
        <f t="shared" si="83"/>
        <v>5.3973272952196893E-3</v>
      </c>
    </row>
    <row r="2582" spans="17:19">
      <c r="Q2582" s="14">
        <v>38734</v>
      </c>
      <c r="R2582" s="13">
        <v>16.248783</v>
      </c>
      <c r="S2582" s="13">
        <f t="shared" si="83"/>
        <v>-6.8494017271113839E-3</v>
      </c>
    </row>
    <row r="2583" spans="17:19">
      <c r="Q2583" s="14">
        <v>38730</v>
      </c>
      <c r="R2583" s="13">
        <v>16.360845000000001</v>
      </c>
      <c r="S2583" s="13">
        <f t="shared" si="83"/>
        <v>8.4084967711022685E-3</v>
      </c>
    </row>
    <row r="2584" spans="17:19">
      <c r="Q2584" s="14">
        <v>38729</v>
      </c>
      <c r="R2584" s="13">
        <v>16.224422000000001</v>
      </c>
      <c r="S2584" s="13">
        <f t="shared" si="83"/>
        <v>-3.292477210215338E-3</v>
      </c>
    </row>
    <row r="2585" spans="17:19">
      <c r="Q2585" s="14">
        <v>38728</v>
      </c>
      <c r="R2585" s="13">
        <v>16.278016999999998</v>
      </c>
      <c r="S2585" s="13">
        <f t="shared" si="83"/>
        <v>-2.3887976922221392E-3</v>
      </c>
    </row>
    <row r="2586" spans="17:19">
      <c r="Q2586" s="14">
        <v>38727</v>
      </c>
      <c r="R2586" s="13">
        <v>16.316994999999999</v>
      </c>
      <c r="S2586" s="13">
        <f t="shared" si="83"/>
        <v>9.3430292647089502E-3</v>
      </c>
    </row>
    <row r="2587" spans="17:19">
      <c r="Q2587" s="14">
        <v>38726</v>
      </c>
      <c r="R2587" s="13">
        <v>16.165956000000001</v>
      </c>
      <c r="S2587" s="13">
        <f t="shared" si="83"/>
        <v>1.8115821905105142E-3</v>
      </c>
    </row>
    <row r="2588" spans="17:19">
      <c r="Q2588" s="14">
        <v>38723</v>
      </c>
      <c r="R2588" s="13">
        <v>16.136723</v>
      </c>
      <c r="S2588" s="13">
        <f t="shared" si="83"/>
        <v>-2.1090447563971537E-3</v>
      </c>
    </row>
    <row r="2589" spans="17:19">
      <c r="Q2589" s="14">
        <v>38722</v>
      </c>
      <c r="R2589" s="13">
        <v>16.170828</v>
      </c>
      <c r="S2589" s="13">
        <f t="shared" si="83"/>
        <v>0</v>
      </c>
    </row>
    <row r="2590" spans="17:19">
      <c r="Q2590" s="14">
        <v>38721</v>
      </c>
      <c r="R2590" s="13">
        <v>16.170828</v>
      </c>
      <c r="S2590" s="13">
        <f t="shared" si="83"/>
        <v>4.2360195240315028E-3</v>
      </c>
    </row>
    <row r="2591" spans="17:19">
      <c r="Q2591" s="14">
        <v>38720</v>
      </c>
      <c r="R2591" s="13">
        <v>16.102616999999999</v>
      </c>
      <c r="S2591" s="13">
        <f t="shared" si="83"/>
        <v>2.0376651695970451E-2</v>
      </c>
    </row>
    <row r="2592" spans="17:19">
      <c r="Q2592" s="14">
        <v>38716</v>
      </c>
      <c r="R2592" s="13">
        <v>15.781052000000001</v>
      </c>
      <c r="S2592" s="13">
        <f t="shared" si="83"/>
        <v>-3.0869271202035387E-4</v>
      </c>
    </row>
    <row r="2593" spans="17:19">
      <c r="Q2593" s="14">
        <v>38715</v>
      </c>
      <c r="R2593" s="13">
        <v>15.785925000000001</v>
      </c>
      <c r="S2593" s="13">
        <f t="shared" si="83"/>
        <v>-8.5678957108455359E-3</v>
      </c>
    </row>
    <row r="2594" spans="17:19">
      <c r="Q2594" s="14">
        <v>38714</v>
      </c>
      <c r="R2594" s="13">
        <v>15.922345999999999</v>
      </c>
      <c r="S2594" s="13">
        <f t="shared" si="83"/>
        <v>-5.1750143531719391E-3</v>
      </c>
    </row>
    <row r="2595" spans="17:19">
      <c r="Q2595" s="14">
        <v>38713</v>
      </c>
      <c r="R2595" s="13">
        <v>16.005172999999999</v>
      </c>
      <c r="S2595" s="13">
        <f t="shared" si="83"/>
        <v>2.1354238802313344E-3</v>
      </c>
    </row>
    <row r="2596" spans="17:19">
      <c r="Q2596" s="14">
        <v>38709</v>
      </c>
      <c r="R2596" s="13">
        <v>15.971068000000001</v>
      </c>
      <c r="S2596" s="13">
        <f t="shared" si="83"/>
        <v>-1.1757565999753895E-2</v>
      </c>
    </row>
    <row r="2597" spans="17:19">
      <c r="Q2597" s="14">
        <v>38708</v>
      </c>
      <c r="R2597" s="13">
        <v>16.161083000000001</v>
      </c>
      <c r="S2597" s="13">
        <f t="shared" si="83"/>
        <v>1.2072536073881161E-3</v>
      </c>
    </row>
    <row r="2598" spans="17:19">
      <c r="Q2598" s="14">
        <v>38707</v>
      </c>
      <c r="R2598" s="13">
        <v>16.141596</v>
      </c>
      <c r="S2598" s="13">
        <f t="shared" si="83"/>
        <v>1.2088370335217407E-3</v>
      </c>
    </row>
    <row r="2599" spans="17:19">
      <c r="Q2599" s="14">
        <v>38706</v>
      </c>
      <c r="R2599" s="13">
        <v>16.122107</v>
      </c>
      <c r="S2599" s="13">
        <f t="shared" si="83"/>
        <v>4.248875164009909E-3</v>
      </c>
    </row>
    <row r="2600" spans="17:19">
      <c r="Q2600" s="14">
        <v>38705</v>
      </c>
      <c r="R2600" s="13">
        <v>16.053896000000002</v>
      </c>
      <c r="S2600" s="13">
        <f t="shared" si="83"/>
        <v>-1.5151517978596167E-3</v>
      </c>
    </row>
    <row r="2601" spans="17:19">
      <c r="Q2601" s="14">
        <v>38702</v>
      </c>
      <c r="R2601" s="13">
        <v>16.078257000000001</v>
      </c>
      <c r="S2601" s="13">
        <f t="shared" si="83"/>
        <v>-1.5127975781823503E-3</v>
      </c>
    </row>
    <row r="2602" spans="17:19">
      <c r="Q2602" s="14">
        <v>38701</v>
      </c>
      <c r="R2602" s="13">
        <v>16.102616999999999</v>
      </c>
      <c r="S2602" s="13">
        <f t="shared" si="83"/>
        <v>-6.9110838957147742E-3</v>
      </c>
    </row>
    <row r="2603" spans="17:19">
      <c r="Q2603" s="14">
        <v>38700</v>
      </c>
      <c r="R2603" s="13">
        <v>16.214677999999999</v>
      </c>
      <c r="S2603" s="13">
        <f t="shared" si="83"/>
        <v>1.8048349686680964E-2</v>
      </c>
    </row>
    <row r="2604" spans="17:19">
      <c r="Q2604" s="14">
        <v>38699</v>
      </c>
      <c r="R2604" s="13">
        <v>15.927218</v>
      </c>
      <c r="S2604" s="13">
        <f t="shared" si="83"/>
        <v>2.3161142430150189E-2</v>
      </c>
    </row>
    <row r="2605" spans="17:19">
      <c r="Q2605" s="14">
        <v>38698</v>
      </c>
      <c r="R2605" s="13">
        <v>15.566675999999999</v>
      </c>
      <c r="S2605" s="13">
        <f t="shared" si="83"/>
        <v>6.2992138200525672E-3</v>
      </c>
    </row>
    <row r="2606" spans="17:19">
      <c r="Q2606" s="14">
        <v>38695</v>
      </c>
      <c r="R2606" s="13">
        <v>15.469232</v>
      </c>
      <c r="S2606" s="13">
        <f t="shared" si="83"/>
        <v>-2.8266465683608731E-3</v>
      </c>
    </row>
    <row r="2607" spans="17:19">
      <c r="Q2607" s="14">
        <v>38694</v>
      </c>
      <c r="R2607" s="13">
        <v>15.513082000000001</v>
      </c>
      <c r="S2607" s="13">
        <f t="shared" si="83"/>
        <v>3.1422068144683276E-4</v>
      </c>
    </row>
    <row r="2608" spans="17:19">
      <c r="Q2608" s="14">
        <v>38693</v>
      </c>
      <c r="R2608" s="13">
        <v>15.508209000000001</v>
      </c>
      <c r="S2608" s="13">
        <f t="shared" si="83"/>
        <v>-2.5070773253063981E-3</v>
      </c>
    </row>
    <row r="2609" spans="17:19">
      <c r="Q2609" s="14">
        <v>38692</v>
      </c>
      <c r="R2609" s="13">
        <v>15.547186999999999</v>
      </c>
      <c r="S2609" s="13">
        <f t="shared" si="83"/>
        <v>3.4591720241503466E-3</v>
      </c>
    </row>
    <row r="2610" spans="17:19">
      <c r="Q2610" s="14">
        <v>38691</v>
      </c>
      <c r="R2610" s="13">
        <v>15.493592</v>
      </c>
      <c r="S2610" s="13">
        <f t="shared" si="83"/>
        <v>-2.8222148793862487E-3</v>
      </c>
    </row>
    <row r="2611" spans="17:19">
      <c r="Q2611" s="14">
        <v>38688</v>
      </c>
      <c r="R2611" s="13">
        <v>15.537442</v>
      </c>
      <c r="S2611" s="13">
        <f t="shared" si="83"/>
        <v>3.1366348260465936E-4</v>
      </c>
    </row>
    <row r="2612" spans="17:19">
      <c r="Q2612" s="14">
        <v>38687</v>
      </c>
      <c r="R2612" s="13">
        <v>15.53257</v>
      </c>
      <c r="S2612" s="13">
        <f t="shared" si="83"/>
        <v>-3.7500392052177331E-3</v>
      </c>
    </row>
    <row r="2613" spans="17:19">
      <c r="Q2613" s="14">
        <v>38686</v>
      </c>
      <c r="R2613" s="13">
        <v>15.591037</v>
      </c>
      <c r="S2613" s="13">
        <f t="shared" si="83"/>
        <v>-2.804625322843768E-3</v>
      </c>
    </row>
    <row r="2614" spans="17:19">
      <c r="Q2614" s="14">
        <v>38685</v>
      </c>
      <c r="R2614" s="13">
        <v>15.634887000000001</v>
      </c>
      <c r="S2614" s="13">
        <f t="shared" si="83"/>
        <v>-1.2615374374938671E-2</v>
      </c>
    </row>
    <row r="2615" spans="17:19">
      <c r="Q2615" s="14">
        <v>38684</v>
      </c>
      <c r="R2615" s="13">
        <v>15.834647</v>
      </c>
      <c r="S2615" s="13">
        <f t="shared" si="83"/>
        <v>1.6896136466329516E-2</v>
      </c>
    </row>
    <row r="2616" spans="17:19">
      <c r="Q2616" s="14">
        <v>38681</v>
      </c>
      <c r="R2616" s="13">
        <v>15.571548</v>
      </c>
      <c r="S2616" s="13">
        <f t="shared" si="83"/>
        <v>7.2486881356412817E-3</v>
      </c>
    </row>
    <row r="2617" spans="17:19">
      <c r="Q2617" s="14">
        <v>38679</v>
      </c>
      <c r="R2617" s="13">
        <v>15.459486999999999</v>
      </c>
      <c r="S2617" s="13">
        <f t="shared" si="83"/>
        <v>-1.1218501291374958E-2</v>
      </c>
    </row>
    <row r="2618" spans="17:19">
      <c r="Q2618" s="14">
        <v>38678</v>
      </c>
      <c r="R2618" s="13">
        <v>15.634887000000001</v>
      </c>
      <c r="S2618" s="13">
        <f t="shared" si="83"/>
        <v>-6.8090765157022472E-3</v>
      </c>
    </row>
    <row r="2619" spans="17:19">
      <c r="Q2619" s="14">
        <v>38677</v>
      </c>
      <c r="R2619" s="13">
        <v>15.742076000000001</v>
      </c>
      <c r="S2619" s="13">
        <f t="shared" si="83"/>
        <v>-3.3928289705758763E-3</v>
      </c>
    </row>
    <row r="2620" spans="17:19">
      <c r="Q2620" s="14">
        <v>38674</v>
      </c>
      <c r="R2620" s="13">
        <v>15.795667999999999</v>
      </c>
      <c r="S2620" s="13">
        <f t="shared" si="83"/>
        <v>4.6482175387687133E-3</v>
      </c>
    </row>
    <row r="2621" spans="17:19">
      <c r="Q2621" s="14">
        <v>38673</v>
      </c>
      <c r="R2621" s="13">
        <v>15.722586</v>
      </c>
      <c r="S2621" s="13">
        <f t="shared" si="83"/>
        <v>6.2363593239664269E-3</v>
      </c>
    </row>
    <row r="2622" spans="17:19">
      <c r="Q2622" s="14">
        <v>38672</v>
      </c>
      <c r="R2622" s="13">
        <v>15.625142</v>
      </c>
      <c r="S2622" s="13">
        <f t="shared" si="83"/>
        <v>-5.2729919906900277E-3</v>
      </c>
    </row>
    <row r="2623" spans="17:19">
      <c r="Q2623" s="14">
        <v>38671</v>
      </c>
      <c r="R2623" s="13">
        <v>15.70797</v>
      </c>
      <c r="S2623" s="13">
        <f t="shared" si="83"/>
        <v>-2.5687523349150344E-2</v>
      </c>
    </row>
    <row r="2624" spans="17:19">
      <c r="Q2624" s="14">
        <v>38670</v>
      </c>
      <c r="R2624" s="13">
        <v>16.122107</v>
      </c>
      <c r="S2624" s="13">
        <f t="shared" si="83"/>
        <v>1.2855935109800433E-2</v>
      </c>
    </row>
    <row r="2625" spans="17:19">
      <c r="Q2625" s="14">
        <v>38667</v>
      </c>
      <c r="R2625" s="13">
        <v>15.917472999999999</v>
      </c>
      <c r="S2625" s="13">
        <f t="shared" si="83"/>
        <v>8.9560331489604468E-3</v>
      </c>
    </row>
    <row r="2626" spans="17:19">
      <c r="Q2626" s="14">
        <v>38666</v>
      </c>
      <c r="R2626" s="13">
        <v>15.776180999999999</v>
      </c>
      <c r="S2626" s="13">
        <f t="shared" si="83"/>
        <v>-1.8494929553565206E-3</v>
      </c>
    </row>
    <row r="2627" spans="17:19">
      <c r="Q2627" s="14">
        <v>38665</v>
      </c>
      <c r="R2627" s="13">
        <v>15.805413</v>
      </c>
      <c r="S2627" s="13">
        <f t="shared" si="83"/>
        <v>-1.8462047180464868E-3</v>
      </c>
    </row>
    <row r="2628" spans="17:19">
      <c r="Q2628" s="14">
        <v>38664</v>
      </c>
      <c r="R2628" s="13">
        <v>15.834647</v>
      </c>
      <c r="S2628" s="13">
        <f t="shared" si="83"/>
        <v>2.4677019040917555E-3</v>
      </c>
    </row>
    <row r="2629" spans="17:19">
      <c r="Q2629" s="14">
        <v>38663</v>
      </c>
      <c r="R2629" s="13">
        <v>15.795667999999999</v>
      </c>
      <c r="S2629" s="13">
        <f t="shared" si="83"/>
        <v>-5.2164257108213872E-3</v>
      </c>
    </row>
    <row r="2630" spans="17:19">
      <c r="Q2630" s="14">
        <v>38660</v>
      </c>
      <c r="R2630" s="13">
        <v>15.878496999999999</v>
      </c>
      <c r="S2630" s="13">
        <f t="shared" si="83"/>
        <v>-1.2124888441358112E-2</v>
      </c>
    </row>
    <row r="2631" spans="17:19">
      <c r="Q2631" s="14">
        <v>38659</v>
      </c>
      <c r="R2631" s="13">
        <v>16.073384999999998</v>
      </c>
      <c r="S2631" s="13">
        <f t="shared" si="83"/>
        <v>1.9783697847732335E-2</v>
      </c>
    </row>
    <row r="2632" spans="17:19">
      <c r="Q2632" s="14">
        <v>38658</v>
      </c>
      <c r="R2632" s="13">
        <v>15.761563000000001</v>
      </c>
      <c r="S2632" s="13">
        <f t="shared" si="83"/>
        <v>7.7881639856575884E-3</v>
      </c>
    </row>
    <row r="2633" spans="17:19">
      <c r="Q2633" s="14">
        <v>38657</v>
      </c>
      <c r="R2633" s="13">
        <v>15.639758</v>
      </c>
      <c r="S2633" s="13">
        <f t="shared" ref="S2633:S2696" si="84">(R2633-R2634)/R2634</f>
        <v>-2.4019476978671926E-2</v>
      </c>
    </row>
    <row r="2634" spans="17:19">
      <c r="Q2634" s="14">
        <v>38656</v>
      </c>
      <c r="R2634" s="13">
        <v>16.024661999999999</v>
      </c>
      <c r="S2634" s="13">
        <f t="shared" si="84"/>
        <v>-1.7915860120077214E-2</v>
      </c>
    </row>
    <row r="2635" spans="17:19">
      <c r="Q2635" s="14">
        <v>38653</v>
      </c>
      <c r="R2635" s="13">
        <v>16.316994999999999</v>
      </c>
      <c r="S2635" s="13">
        <f t="shared" si="84"/>
        <v>-1.1219274206728655E-2</v>
      </c>
    </row>
    <row r="2636" spans="17:19">
      <c r="Q2636" s="14">
        <v>38652</v>
      </c>
      <c r="R2636" s="13">
        <v>16.502137000000001</v>
      </c>
      <c r="S2636" s="13">
        <f t="shared" si="84"/>
        <v>-1.3543076731328844E-2</v>
      </c>
    </row>
    <row r="2637" spans="17:19">
      <c r="Q2637" s="14">
        <v>38651</v>
      </c>
      <c r="R2637" s="13">
        <v>16.728694999999998</v>
      </c>
      <c r="S2637" s="13">
        <f t="shared" si="84"/>
        <v>2.1656470680202652E-2</v>
      </c>
    </row>
    <row r="2638" spans="17:19">
      <c r="Q2638" s="14">
        <v>38650</v>
      </c>
      <c r="R2638" s="13">
        <v>16.374089999999999</v>
      </c>
      <c r="S2638" s="13">
        <f t="shared" si="84"/>
        <v>-8.7726326080405455E-4</v>
      </c>
    </row>
    <row r="2639" spans="17:19">
      <c r="Q2639" s="14">
        <v>38649</v>
      </c>
      <c r="R2639" s="13">
        <v>16.388466999999999</v>
      </c>
      <c r="S2639" s="13">
        <f t="shared" si="84"/>
        <v>8.2548048389191556E-3</v>
      </c>
    </row>
    <row r="2640" spans="17:19">
      <c r="Q2640" s="14">
        <v>38646</v>
      </c>
      <c r="R2640" s="13">
        <v>16.254290999999998</v>
      </c>
      <c r="S2640" s="13">
        <f t="shared" si="84"/>
        <v>-3.232476255753629E-3</v>
      </c>
    </row>
    <row r="2641" spans="17:19">
      <c r="Q2641" s="14">
        <v>38645</v>
      </c>
      <c r="R2641" s="13">
        <v>16.307003000000002</v>
      </c>
      <c r="S2641" s="13">
        <f t="shared" si="84"/>
        <v>-1.3623211636667097E-2</v>
      </c>
    </row>
    <row r="2642" spans="17:19">
      <c r="Q2642" s="14">
        <v>38644</v>
      </c>
      <c r="R2642" s="13">
        <v>16.532225</v>
      </c>
      <c r="S2642" s="13">
        <f t="shared" si="84"/>
        <v>1.5004325006445038E-2</v>
      </c>
    </row>
    <row r="2643" spans="17:19">
      <c r="Q2643" s="14">
        <v>38643</v>
      </c>
      <c r="R2643" s="13">
        <v>16.287837</v>
      </c>
      <c r="S2643" s="13">
        <f t="shared" si="84"/>
        <v>-4.9765112116286663E-3</v>
      </c>
    </row>
    <row r="2644" spans="17:19">
      <c r="Q2644" s="14">
        <v>38642</v>
      </c>
      <c r="R2644" s="13">
        <v>16.369299000000002</v>
      </c>
      <c r="S2644" s="13">
        <f t="shared" si="84"/>
        <v>2.0615444374855813E-2</v>
      </c>
    </row>
    <row r="2645" spans="17:19">
      <c r="Q2645" s="14">
        <v>38639</v>
      </c>
      <c r="R2645" s="13">
        <v>16.038654999999999</v>
      </c>
      <c r="S2645" s="13">
        <f t="shared" si="84"/>
        <v>1.63984676951782E-2</v>
      </c>
    </row>
    <row r="2646" spans="17:19">
      <c r="Q2646" s="14">
        <v>38638</v>
      </c>
      <c r="R2646" s="13">
        <v>15.779889000000001</v>
      </c>
      <c r="S2646" s="13">
        <f t="shared" si="84"/>
        <v>-1.7014918678903545E-2</v>
      </c>
    </row>
    <row r="2647" spans="17:19">
      <c r="Q2647" s="14">
        <v>38637</v>
      </c>
      <c r="R2647" s="13">
        <v>16.05303</v>
      </c>
      <c r="S2647" s="13">
        <f t="shared" si="84"/>
        <v>-4.7534666170523212E-3</v>
      </c>
    </row>
    <row r="2648" spans="17:19">
      <c r="Q2648" s="14">
        <v>38636</v>
      </c>
      <c r="R2648" s="13">
        <v>16.129702000000002</v>
      </c>
      <c r="S2648" s="13">
        <f t="shared" si="84"/>
        <v>-1.5213552719071049E-2</v>
      </c>
    </row>
    <row r="2649" spans="17:19">
      <c r="Q2649" s="14">
        <v>38635</v>
      </c>
      <c r="R2649" s="13">
        <v>16.378882999999998</v>
      </c>
      <c r="S2649" s="13">
        <f t="shared" si="84"/>
        <v>-5.8173967477330325E-3</v>
      </c>
    </row>
    <row r="2650" spans="17:19">
      <c r="Q2650" s="14">
        <v>38632</v>
      </c>
      <c r="R2650" s="13">
        <v>16.474723000000001</v>
      </c>
      <c r="S2650" s="13">
        <f t="shared" si="84"/>
        <v>1.5657416045178712E-2</v>
      </c>
    </row>
    <row r="2651" spans="17:19">
      <c r="Q2651" s="14">
        <v>38631</v>
      </c>
      <c r="R2651" s="13">
        <v>16.220748</v>
      </c>
      <c r="S2651" s="13">
        <f t="shared" si="84"/>
        <v>-7.3313947201400559E-3</v>
      </c>
    </row>
    <row r="2652" spans="17:19">
      <c r="Q2652" s="14">
        <v>38630</v>
      </c>
      <c r="R2652" s="13">
        <v>16.340547000000001</v>
      </c>
      <c r="S2652" s="13">
        <f t="shared" si="84"/>
        <v>-1.8422641168054723E-2</v>
      </c>
    </row>
    <row r="2653" spans="17:19">
      <c r="Q2653" s="14">
        <v>38629</v>
      </c>
      <c r="R2653" s="13">
        <v>16.647233</v>
      </c>
      <c r="S2653" s="13">
        <f t="shared" si="84"/>
        <v>-4.0137439034313559E-3</v>
      </c>
    </row>
    <row r="2654" spans="17:19">
      <c r="Q2654" s="14">
        <v>38628</v>
      </c>
      <c r="R2654" s="13">
        <v>16.714320000000001</v>
      </c>
      <c r="S2654" s="13">
        <f t="shared" si="84"/>
        <v>-3.4285479878961591E-3</v>
      </c>
    </row>
    <row r="2655" spans="17:19">
      <c r="Q2655" s="14">
        <v>38625</v>
      </c>
      <c r="R2655" s="13">
        <v>16.771823000000001</v>
      </c>
      <c r="S2655" s="13">
        <f t="shared" si="84"/>
        <v>1.4306302839951835E-3</v>
      </c>
    </row>
    <row r="2656" spans="17:19">
      <c r="Q2656" s="14">
        <v>38624</v>
      </c>
      <c r="R2656" s="13">
        <v>16.747862999999999</v>
      </c>
      <c r="S2656" s="13">
        <f t="shared" si="84"/>
        <v>-5.7198446923429431E-4</v>
      </c>
    </row>
    <row r="2657" spans="17:19">
      <c r="Q2657" s="14">
        <v>38623</v>
      </c>
      <c r="R2657" s="13">
        <v>16.757448</v>
      </c>
      <c r="S2657" s="13">
        <f t="shared" si="84"/>
        <v>2.0057517670514688E-3</v>
      </c>
    </row>
    <row r="2658" spans="17:19">
      <c r="Q2658" s="14">
        <v>38622</v>
      </c>
      <c r="R2658" s="13">
        <v>16.723904000000001</v>
      </c>
      <c r="S2658" s="13">
        <f t="shared" si="84"/>
        <v>1.1887507764363269E-2</v>
      </c>
    </row>
    <row r="2659" spans="17:19">
      <c r="Q2659" s="14">
        <v>38621</v>
      </c>
      <c r="R2659" s="13">
        <v>16.527434</v>
      </c>
      <c r="S2659" s="13">
        <f t="shared" si="84"/>
        <v>7.8901449934507886E-3</v>
      </c>
    </row>
    <row r="2660" spans="17:19">
      <c r="Q2660" s="14">
        <v>38618</v>
      </c>
      <c r="R2660" s="13">
        <v>16.398050999999999</v>
      </c>
      <c r="S2660" s="13">
        <f t="shared" si="84"/>
        <v>-1.0982594602314783E-2</v>
      </c>
    </row>
    <row r="2661" spans="17:19">
      <c r="Q2661" s="14">
        <v>38617</v>
      </c>
      <c r="R2661" s="13">
        <v>16.580144000000001</v>
      </c>
      <c r="S2661" s="13">
        <f t="shared" si="84"/>
        <v>1.7370138128548131E-3</v>
      </c>
    </row>
    <row r="2662" spans="17:19">
      <c r="Q2662" s="14">
        <v>38616</v>
      </c>
      <c r="R2662" s="13">
        <v>16.551393999999998</v>
      </c>
      <c r="S2662" s="13">
        <f t="shared" si="84"/>
        <v>2.9036918471644587E-3</v>
      </c>
    </row>
    <row r="2663" spans="17:19">
      <c r="Q2663" s="14">
        <v>38615</v>
      </c>
      <c r="R2663" s="13">
        <v>16.503473</v>
      </c>
      <c r="S2663" s="13">
        <f t="shared" si="84"/>
        <v>-5.1993016401475235E-3</v>
      </c>
    </row>
    <row r="2664" spans="17:19">
      <c r="Q2664" s="14">
        <v>38614</v>
      </c>
      <c r="R2664" s="13">
        <v>16.589728000000001</v>
      </c>
      <c r="S2664" s="13">
        <f t="shared" si="84"/>
        <v>1.5547000089864281E-2</v>
      </c>
    </row>
    <row r="2665" spans="17:19">
      <c r="Q2665" s="14">
        <v>38611</v>
      </c>
      <c r="R2665" s="13">
        <v>16.335756</v>
      </c>
      <c r="S2665" s="13">
        <f t="shared" si="84"/>
        <v>2.9420112688996252E-3</v>
      </c>
    </row>
    <row r="2666" spans="17:19">
      <c r="Q2666" s="14">
        <v>38610</v>
      </c>
      <c r="R2666" s="13">
        <v>16.287837</v>
      </c>
      <c r="S2666" s="13">
        <f t="shared" si="84"/>
        <v>-2.9405937458345442E-4</v>
      </c>
    </row>
    <row r="2667" spans="17:19">
      <c r="Q2667" s="14">
        <v>38609</v>
      </c>
      <c r="R2667" s="13">
        <v>16.292628000000001</v>
      </c>
      <c r="S2667" s="13">
        <f t="shared" si="84"/>
        <v>1.4727080623498699E-3</v>
      </c>
    </row>
    <row r="2668" spans="17:19">
      <c r="Q2668" s="14">
        <v>38608</v>
      </c>
      <c r="R2668" s="13">
        <v>16.268668999999999</v>
      </c>
      <c r="S2668" s="13">
        <f t="shared" si="84"/>
        <v>-4.6906947178829593E-3</v>
      </c>
    </row>
    <row r="2669" spans="17:19">
      <c r="Q2669" s="14">
        <v>38607</v>
      </c>
      <c r="R2669" s="13">
        <v>16.34534</v>
      </c>
      <c r="S2669" s="13">
        <f t="shared" si="84"/>
        <v>8.8029096139080403E-4</v>
      </c>
    </row>
    <row r="2670" spans="17:19">
      <c r="Q2670" s="14">
        <v>38604</v>
      </c>
      <c r="R2670" s="13">
        <v>16.330964000000002</v>
      </c>
      <c r="S2670" s="13">
        <f t="shared" si="84"/>
        <v>3.5336062521431552E-3</v>
      </c>
    </row>
    <row r="2671" spans="17:19">
      <c r="Q2671" s="14">
        <v>38603</v>
      </c>
      <c r="R2671" s="13">
        <v>16.27346</v>
      </c>
      <c r="S2671" s="13">
        <f t="shared" si="84"/>
        <v>1.2220571139249417E-2</v>
      </c>
    </row>
    <row r="2672" spans="17:19">
      <c r="Q2672" s="14">
        <v>38602</v>
      </c>
      <c r="R2672" s="13">
        <v>16.076989999999999</v>
      </c>
      <c r="S2672" s="13">
        <f t="shared" si="84"/>
        <v>-1.6129019426338802E-2</v>
      </c>
    </row>
    <row r="2673" spans="17:19">
      <c r="Q2673" s="14">
        <v>38601</v>
      </c>
      <c r="R2673" s="13">
        <v>16.340547000000001</v>
      </c>
      <c r="S2673" s="13">
        <f t="shared" si="84"/>
        <v>-2.1801541790304236E-2</v>
      </c>
    </row>
    <row r="2674" spans="17:19">
      <c r="Q2674" s="14">
        <v>38597</v>
      </c>
      <c r="R2674" s="13">
        <v>16.704736</v>
      </c>
      <c r="S2674" s="13">
        <f t="shared" si="84"/>
        <v>-2.2896038606059787E-3</v>
      </c>
    </row>
    <row r="2675" spans="17:19">
      <c r="Q2675" s="14">
        <v>38596</v>
      </c>
      <c r="R2675" s="13">
        <v>16.743071</v>
      </c>
      <c r="S2675" s="13">
        <f t="shared" si="84"/>
        <v>1.0118517536247987E-2</v>
      </c>
    </row>
    <row r="2676" spans="17:19">
      <c r="Q2676" s="14">
        <v>38595</v>
      </c>
      <c r="R2676" s="13">
        <v>16.575353</v>
      </c>
      <c r="S2676" s="13">
        <f t="shared" si="84"/>
        <v>1.9151461804061961E-2</v>
      </c>
    </row>
    <row r="2677" spans="17:19">
      <c r="Q2677" s="14">
        <v>38594</v>
      </c>
      <c r="R2677" s="13">
        <v>16.263876</v>
      </c>
      <c r="S2677" s="13">
        <f t="shared" si="84"/>
        <v>2.955052236510017E-3</v>
      </c>
    </row>
    <row r="2678" spans="17:19">
      <c r="Q2678" s="14">
        <v>38593</v>
      </c>
      <c r="R2678" s="13">
        <v>16.215957</v>
      </c>
      <c r="S2678" s="13">
        <f t="shared" si="84"/>
        <v>0</v>
      </c>
    </row>
    <row r="2679" spans="17:19">
      <c r="Q2679" s="14">
        <v>38590</v>
      </c>
      <c r="R2679" s="13">
        <v>16.215957</v>
      </c>
      <c r="S2679" s="13">
        <f t="shared" si="84"/>
        <v>7.742661018171902E-3</v>
      </c>
    </row>
    <row r="2680" spans="17:19">
      <c r="Q2680" s="14">
        <v>38589</v>
      </c>
      <c r="R2680" s="13">
        <v>16.091367000000002</v>
      </c>
      <c r="S2680" s="13">
        <f t="shared" si="84"/>
        <v>-5.0369666308843286E-3</v>
      </c>
    </row>
    <row r="2681" spans="17:19">
      <c r="Q2681" s="14">
        <v>38588</v>
      </c>
      <c r="R2681" s="13">
        <v>16.172829</v>
      </c>
      <c r="S2681" s="13">
        <f t="shared" si="84"/>
        <v>4.4643331271964262E-3</v>
      </c>
    </row>
    <row r="2682" spans="17:19">
      <c r="Q2682" s="14">
        <v>38587</v>
      </c>
      <c r="R2682" s="13">
        <v>16.100949</v>
      </c>
      <c r="S2682" s="13">
        <f t="shared" si="84"/>
        <v>-5.9172222346045899E-3</v>
      </c>
    </row>
    <row r="2683" spans="17:19">
      <c r="Q2683" s="14">
        <v>38586</v>
      </c>
      <c r="R2683" s="13">
        <v>16.196788999999999</v>
      </c>
      <c r="S2683" s="13">
        <f t="shared" si="84"/>
        <v>2.9594867143307606E-4</v>
      </c>
    </row>
    <row r="2684" spans="17:19">
      <c r="Q2684" s="14">
        <v>38583</v>
      </c>
      <c r="R2684" s="13">
        <v>16.191997000000001</v>
      </c>
      <c r="S2684" s="13">
        <f t="shared" si="84"/>
        <v>1.7464678881816676E-2</v>
      </c>
    </row>
    <row r="2685" spans="17:19">
      <c r="Q2685" s="14">
        <v>38582</v>
      </c>
      <c r="R2685" s="13">
        <v>15.914063000000001</v>
      </c>
      <c r="S2685" s="13">
        <f t="shared" si="84"/>
        <v>1.8098478764630257E-3</v>
      </c>
    </row>
    <row r="2686" spans="17:19">
      <c r="Q2686" s="14">
        <v>38581</v>
      </c>
      <c r="R2686" s="13">
        <v>15.885313</v>
      </c>
      <c r="S2686" s="13">
        <f t="shared" si="84"/>
        <v>-1.6320460812428283E-2</v>
      </c>
    </row>
    <row r="2687" spans="17:19">
      <c r="Q2687" s="14">
        <v>38580</v>
      </c>
      <c r="R2687" s="13">
        <v>16.148869999999999</v>
      </c>
      <c r="S2687" s="13">
        <f t="shared" si="84"/>
        <v>-7.9482116416301363E-3</v>
      </c>
    </row>
    <row r="2688" spans="17:19">
      <c r="Q2688" s="14">
        <v>38579</v>
      </c>
      <c r="R2688" s="13">
        <v>16.278252999999999</v>
      </c>
      <c r="S2688" s="13">
        <f t="shared" si="84"/>
        <v>9.2097795731128605E-3</v>
      </c>
    </row>
    <row r="2689" spans="17:19">
      <c r="Q2689" s="14">
        <v>38576</v>
      </c>
      <c r="R2689" s="13">
        <v>16.129702000000002</v>
      </c>
      <c r="S2689" s="13">
        <f t="shared" si="84"/>
        <v>4.7945258434377379E-2</v>
      </c>
    </row>
    <row r="2690" spans="17:19">
      <c r="Q2690" s="14">
        <v>38575</v>
      </c>
      <c r="R2690" s="13">
        <v>15.391741</v>
      </c>
      <c r="S2690" s="13">
        <f t="shared" si="84"/>
        <v>-1.0169534470885793E-2</v>
      </c>
    </row>
    <row r="2691" spans="17:19">
      <c r="Q2691" s="14">
        <v>38574</v>
      </c>
      <c r="R2691" s="13">
        <v>15.549875999999999</v>
      </c>
      <c r="S2691" s="13">
        <f t="shared" si="84"/>
        <v>-1.5384777392031513E-3</v>
      </c>
    </row>
    <row r="2692" spans="17:19">
      <c r="Q2692" s="14">
        <v>38573</v>
      </c>
      <c r="R2692" s="13">
        <v>15.573836</v>
      </c>
      <c r="S2692" s="13">
        <f t="shared" si="84"/>
        <v>-1.0654412560183844E-2</v>
      </c>
    </row>
    <row r="2693" spans="17:19">
      <c r="Q2693" s="14">
        <v>38572</v>
      </c>
      <c r="R2693" s="13">
        <v>15.741553</v>
      </c>
      <c r="S2693" s="13">
        <f t="shared" si="84"/>
        <v>-9.0498688946198495E-3</v>
      </c>
    </row>
    <row r="2694" spans="17:19">
      <c r="Q2694" s="14">
        <v>38569</v>
      </c>
      <c r="R2694" s="13">
        <v>15.885313</v>
      </c>
      <c r="S2694" s="13">
        <f t="shared" si="84"/>
        <v>3.025813846118133E-3</v>
      </c>
    </row>
    <row r="2695" spans="17:19">
      <c r="Q2695" s="14">
        <v>38568</v>
      </c>
      <c r="R2695" s="13">
        <v>15.837391999999999</v>
      </c>
      <c r="S2695" s="13">
        <f t="shared" si="84"/>
        <v>-1.6369035141965884E-2</v>
      </c>
    </row>
    <row r="2696" spans="17:19">
      <c r="Q2696" s="14">
        <v>38567</v>
      </c>
      <c r="R2696" s="13">
        <v>16.100949</v>
      </c>
      <c r="S2696" s="13">
        <f t="shared" si="84"/>
        <v>-6.5050952486407233E-3</v>
      </c>
    </row>
    <row r="2697" spans="17:19">
      <c r="Q2697" s="14">
        <v>38566</v>
      </c>
      <c r="R2697" s="13">
        <v>16.206372999999999</v>
      </c>
      <c r="S2697" s="13">
        <f t="shared" ref="S2697:S2760" si="85">(R2697-R2698)/R2698</f>
        <v>-5.9102278083250095E-4</v>
      </c>
    </row>
    <row r="2698" spans="17:19">
      <c r="Q2698" s="14">
        <v>38565</v>
      </c>
      <c r="R2698" s="13">
        <v>16.215957</v>
      </c>
      <c r="S2698" s="13">
        <f t="shared" si="85"/>
        <v>-1.1682304507486672E-2</v>
      </c>
    </row>
    <row r="2699" spans="17:19">
      <c r="Q2699" s="14">
        <v>38562</v>
      </c>
      <c r="R2699" s="13">
        <v>16.407636</v>
      </c>
      <c r="S2699" s="13">
        <f t="shared" si="85"/>
        <v>4.6948851274179844E-3</v>
      </c>
    </row>
    <row r="2700" spans="17:19">
      <c r="Q2700" s="14">
        <v>38561</v>
      </c>
      <c r="R2700" s="13">
        <v>16.330964000000002</v>
      </c>
      <c r="S2700" s="13">
        <f t="shared" si="85"/>
        <v>-1.1722841853682693E-3</v>
      </c>
    </row>
    <row r="2701" spans="17:19">
      <c r="Q2701" s="14">
        <v>38560</v>
      </c>
      <c r="R2701" s="13">
        <v>16.350131000000001</v>
      </c>
      <c r="S2701" s="13">
        <f t="shared" si="85"/>
        <v>-4.5222335590096889E-3</v>
      </c>
    </row>
    <row r="2702" spans="17:19">
      <c r="Q2702" s="14">
        <v>38559</v>
      </c>
      <c r="R2702" s="13">
        <v>16.424406000000001</v>
      </c>
      <c r="S2702" s="13">
        <f t="shared" si="85"/>
        <v>1.7246143891648312E-3</v>
      </c>
    </row>
    <row r="2703" spans="17:19">
      <c r="Q2703" s="14">
        <v>38558</v>
      </c>
      <c r="R2703" s="13">
        <v>16.396128999999998</v>
      </c>
      <c r="S2703" s="13">
        <f t="shared" si="85"/>
        <v>-2.0080807736508502E-3</v>
      </c>
    </row>
    <row r="2704" spans="17:19">
      <c r="Q2704" s="14">
        <v>38555</v>
      </c>
      <c r="R2704" s="13">
        <v>16.429120000000001</v>
      </c>
      <c r="S2704" s="13">
        <f t="shared" si="85"/>
        <v>4.9006055416233934E-3</v>
      </c>
    </row>
    <row r="2705" spans="17:19">
      <c r="Q2705" s="14">
        <v>38554</v>
      </c>
      <c r="R2705" s="13">
        <v>16.349</v>
      </c>
      <c r="S2705" s="13">
        <f t="shared" si="85"/>
        <v>-1.4208565465740513E-2</v>
      </c>
    </row>
    <row r="2706" spans="17:19">
      <c r="Q2706" s="14">
        <v>38553</v>
      </c>
      <c r="R2706" s="13">
        <v>16.584644000000001</v>
      </c>
      <c r="S2706" s="13">
        <f t="shared" si="85"/>
        <v>5.4285211972040217E-3</v>
      </c>
    </row>
    <row r="2707" spans="17:19">
      <c r="Q2707" s="14">
        <v>38552</v>
      </c>
      <c r="R2707" s="13">
        <v>16.495100000000001</v>
      </c>
      <c r="S2707" s="13">
        <f t="shared" si="85"/>
        <v>-2.8557901144557463E-4</v>
      </c>
    </row>
    <row r="2708" spans="17:19">
      <c r="Q2708" s="14">
        <v>38551</v>
      </c>
      <c r="R2708" s="13">
        <v>16.499811999999999</v>
      </c>
      <c r="S2708" s="13">
        <f t="shared" si="85"/>
        <v>-6.5267720001132637E-3</v>
      </c>
    </row>
    <row r="2709" spans="17:19">
      <c r="Q2709" s="14">
        <v>38548</v>
      </c>
      <c r="R2709" s="13">
        <v>16.60821</v>
      </c>
      <c r="S2709" s="13">
        <f t="shared" si="85"/>
        <v>1.1190906995357915E-2</v>
      </c>
    </row>
    <row r="2710" spans="17:19">
      <c r="Q2710" s="14">
        <v>38547</v>
      </c>
      <c r="R2710" s="13">
        <v>16.424406000000001</v>
      </c>
      <c r="S2710" s="13">
        <f t="shared" si="85"/>
        <v>-5.4224452148097903E-3</v>
      </c>
    </row>
    <row r="2711" spans="17:19">
      <c r="Q2711" s="14">
        <v>38546</v>
      </c>
      <c r="R2711" s="13">
        <v>16.513952</v>
      </c>
      <c r="S2711" s="13">
        <f t="shared" si="85"/>
        <v>-2.8525309310737122E-4</v>
      </c>
    </row>
    <row r="2712" spans="17:19">
      <c r="Q2712" s="14">
        <v>38545</v>
      </c>
      <c r="R2712" s="13">
        <v>16.518664000000001</v>
      </c>
      <c r="S2712" s="13">
        <f t="shared" si="85"/>
        <v>8.3429424630342749E-3</v>
      </c>
    </row>
    <row r="2713" spans="17:19">
      <c r="Q2713" s="14">
        <v>38544</v>
      </c>
      <c r="R2713" s="13">
        <v>16.381989999999998</v>
      </c>
      <c r="S2713" s="13">
        <f t="shared" si="85"/>
        <v>5.4961057103459637E-3</v>
      </c>
    </row>
    <row r="2714" spans="17:19">
      <c r="Q2714" s="14">
        <v>38541</v>
      </c>
      <c r="R2714" s="13">
        <v>16.292445000000001</v>
      </c>
      <c r="S2714" s="13">
        <f t="shared" si="85"/>
        <v>8.1655965152035593E-3</v>
      </c>
    </row>
    <row r="2715" spans="17:19">
      <c r="Q2715" s="14">
        <v>38540</v>
      </c>
      <c r="R2715" s="13">
        <v>16.160485000000001</v>
      </c>
      <c r="S2715" s="13">
        <f t="shared" si="85"/>
        <v>1.4602537869523164E-3</v>
      </c>
    </row>
    <row r="2716" spans="17:19">
      <c r="Q2716" s="14">
        <v>38539</v>
      </c>
      <c r="R2716" s="13">
        <v>16.136921000000001</v>
      </c>
      <c r="S2716" s="13">
        <f t="shared" si="85"/>
        <v>0</v>
      </c>
    </row>
    <row r="2717" spans="17:19">
      <c r="Q2717" s="14">
        <v>38538</v>
      </c>
      <c r="R2717" s="13">
        <v>16.136921000000001</v>
      </c>
      <c r="S2717" s="13">
        <f t="shared" si="85"/>
        <v>3.222986968233144E-3</v>
      </c>
    </row>
    <row r="2718" spans="17:19">
      <c r="Q2718" s="14">
        <v>38534</v>
      </c>
      <c r="R2718" s="13">
        <v>16.085079</v>
      </c>
      <c r="S2718" s="13">
        <f t="shared" si="85"/>
        <v>2.9562541440728885E-2</v>
      </c>
    </row>
    <row r="2719" spans="17:19">
      <c r="Q2719" s="14">
        <v>38533</v>
      </c>
      <c r="R2719" s="13">
        <v>15.623217</v>
      </c>
      <c r="S2719" s="13">
        <f t="shared" si="85"/>
        <v>7.2927290116521423E-3</v>
      </c>
    </row>
    <row r="2720" spans="17:19">
      <c r="Q2720" s="14">
        <v>38532</v>
      </c>
      <c r="R2720" s="13">
        <v>15.510106</v>
      </c>
      <c r="S2720" s="13">
        <f t="shared" si="85"/>
        <v>-1.2139900178749264E-3</v>
      </c>
    </row>
    <row r="2721" spans="17:19">
      <c r="Q2721" s="14">
        <v>38531</v>
      </c>
      <c r="R2721" s="13">
        <v>15.528957999999999</v>
      </c>
      <c r="S2721" s="13">
        <f t="shared" si="85"/>
        <v>-5.433209654208993E-3</v>
      </c>
    </row>
    <row r="2722" spans="17:19">
      <c r="Q2722" s="14">
        <v>38530</v>
      </c>
      <c r="R2722" s="13">
        <v>15.613791000000001</v>
      </c>
      <c r="S2722" s="13">
        <f t="shared" si="85"/>
        <v>6.9909219978544291E-3</v>
      </c>
    </row>
    <row r="2723" spans="17:19">
      <c r="Q2723" s="14">
        <v>38527</v>
      </c>
      <c r="R2723" s="13">
        <v>15.505394000000001</v>
      </c>
      <c r="S2723" s="13">
        <f t="shared" si="85"/>
        <v>0</v>
      </c>
    </row>
    <row r="2724" spans="17:19">
      <c r="Q2724" s="14">
        <v>38526</v>
      </c>
      <c r="R2724" s="13">
        <v>15.505394000000001</v>
      </c>
      <c r="S2724" s="13">
        <f t="shared" si="85"/>
        <v>-3.0303121879324641E-3</v>
      </c>
    </row>
    <row r="2725" spans="17:19">
      <c r="Q2725" s="14">
        <v>38525</v>
      </c>
      <c r="R2725" s="13">
        <v>15.552523000000001</v>
      </c>
      <c r="S2725" s="13">
        <f t="shared" si="85"/>
        <v>-9.0089728441778844E-3</v>
      </c>
    </row>
    <row r="2726" spans="17:19">
      <c r="Q2726" s="14">
        <v>38524</v>
      </c>
      <c r="R2726" s="13">
        <v>15.693909</v>
      </c>
      <c r="S2726" s="13">
        <f t="shared" si="85"/>
        <v>-1.499223189376585E-3</v>
      </c>
    </row>
    <row r="2727" spans="17:19">
      <c r="Q2727" s="14">
        <v>38523</v>
      </c>
      <c r="R2727" s="13">
        <v>15.717473</v>
      </c>
      <c r="S2727" s="13">
        <f t="shared" si="85"/>
        <v>-1.4971057501350859E-3</v>
      </c>
    </row>
    <row r="2728" spans="17:19">
      <c r="Q2728" s="14">
        <v>38520</v>
      </c>
      <c r="R2728" s="13">
        <v>15.741039000000001</v>
      </c>
      <c r="S2728" s="13">
        <f t="shared" si="85"/>
        <v>-4.1740950649834544E-3</v>
      </c>
    </row>
    <row r="2729" spans="17:19">
      <c r="Q2729" s="14">
        <v>38519</v>
      </c>
      <c r="R2729" s="13">
        <v>15.807019</v>
      </c>
      <c r="S2729" s="13">
        <f t="shared" si="85"/>
        <v>-1.2658222313472548E-2</v>
      </c>
    </row>
    <row r="2730" spans="17:19">
      <c r="Q2730" s="14">
        <v>38518</v>
      </c>
      <c r="R2730" s="13">
        <v>16.009672999999999</v>
      </c>
      <c r="S2730" s="13">
        <f t="shared" si="85"/>
        <v>6.5185509684433608E-3</v>
      </c>
    </row>
    <row r="2731" spans="17:19">
      <c r="Q2731" s="14">
        <v>38517</v>
      </c>
      <c r="R2731" s="13">
        <v>15.905989</v>
      </c>
      <c r="S2731" s="13">
        <f t="shared" si="85"/>
        <v>-5.8910340571618498E-3</v>
      </c>
    </row>
    <row r="2732" spans="17:19">
      <c r="Q2732" s="14">
        <v>38516</v>
      </c>
      <c r="R2732" s="13">
        <v>16.000247000000002</v>
      </c>
      <c r="S2732" s="13">
        <f t="shared" si="85"/>
        <v>5.9259439950575679E-3</v>
      </c>
    </row>
    <row r="2733" spans="17:19">
      <c r="Q2733" s="14">
        <v>38513</v>
      </c>
      <c r="R2733" s="13">
        <v>15.905989</v>
      </c>
      <c r="S2733" s="13">
        <f t="shared" si="85"/>
        <v>-2.9615288477859056E-4</v>
      </c>
    </row>
    <row r="2734" spans="17:19">
      <c r="Q2734" s="14">
        <v>38512</v>
      </c>
      <c r="R2734" s="13">
        <v>15.910701</v>
      </c>
      <c r="S2734" s="13">
        <f t="shared" si="85"/>
        <v>1.0475842022396979E-2</v>
      </c>
    </row>
    <row r="2735" spans="17:19">
      <c r="Q2735" s="14">
        <v>38511</v>
      </c>
      <c r="R2735" s="13">
        <v>15.745751</v>
      </c>
      <c r="S2735" s="13">
        <f t="shared" si="85"/>
        <v>-1.0367236490711458E-2</v>
      </c>
    </row>
    <row r="2736" spans="17:19">
      <c r="Q2736" s="14">
        <v>38510</v>
      </c>
      <c r="R2736" s="13">
        <v>15.910701</v>
      </c>
      <c r="S2736" s="13">
        <f t="shared" si="85"/>
        <v>-7.0588700777860485E-3</v>
      </c>
    </row>
    <row r="2737" spans="17:19">
      <c r="Q2737" s="14">
        <v>38509</v>
      </c>
      <c r="R2737" s="13">
        <v>16.023810999999998</v>
      </c>
      <c r="S2737" s="13">
        <f t="shared" si="85"/>
        <v>-1.1751166249644796E-3</v>
      </c>
    </row>
    <row r="2738" spans="17:19">
      <c r="Q2738" s="14">
        <v>38506</v>
      </c>
      <c r="R2738" s="13">
        <v>16.042663000000001</v>
      </c>
      <c r="S2738" s="13">
        <f t="shared" si="85"/>
        <v>1.7657874467236954E-3</v>
      </c>
    </row>
    <row r="2739" spans="17:19">
      <c r="Q2739" s="14">
        <v>38505</v>
      </c>
      <c r="R2739" s="13">
        <v>16.014385000000001</v>
      </c>
      <c r="S2739" s="13">
        <f t="shared" si="85"/>
        <v>1.1309546175173902E-2</v>
      </c>
    </row>
    <row r="2740" spans="17:19">
      <c r="Q2740" s="14">
        <v>38504</v>
      </c>
      <c r="R2740" s="13">
        <v>15.835295</v>
      </c>
      <c r="S2740" s="13">
        <f t="shared" si="85"/>
        <v>8.1006877429526426E-3</v>
      </c>
    </row>
    <row r="2741" spans="17:19">
      <c r="Q2741" s="14">
        <v>38503</v>
      </c>
      <c r="R2741" s="13">
        <v>15.708049000000001</v>
      </c>
      <c r="S2741" s="13">
        <f t="shared" si="85"/>
        <v>2.4060733825580429E-3</v>
      </c>
    </row>
    <row r="2742" spans="17:19">
      <c r="Q2742" s="14">
        <v>38499</v>
      </c>
      <c r="R2742" s="13">
        <v>15.670344999999999</v>
      </c>
      <c r="S2742" s="13">
        <f t="shared" si="85"/>
        <v>-1.8884584611953626E-2</v>
      </c>
    </row>
    <row r="2743" spans="17:19">
      <c r="Q2743" s="14">
        <v>38498</v>
      </c>
      <c r="R2743" s="13">
        <v>15.971969</v>
      </c>
      <c r="S2743" s="13">
        <f t="shared" si="85"/>
        <v>2.0697687097774491E-3</v>
      </c>
    </row>
    <row r="2744" spans="17:19">
      <c r="Q2744" s="14">
        <v>38497</v>
      </c>
      <c r="R2744" s="13">
        <v>15.938979</v>
      </c>
      <c r="S2744" s="13">
        <f t="shared" si="85"/>
        <v>9.2510048357871012E-3</v>
      </c>
    </row>
    <row r="2745" spans="17:19">
      <c r="Q2745" s="14">
        <v>38496</v>
      </c>
      <c r="R2745" s="13">
        <v>15.792878999999999</v>
      </c>
      <c r="S2745" s="13">
        <f t="shared" si="85"/>
        <v>-1.3831689446706916E-2</v>
      </c>
    </row>
    <row r="2746" spans="17:19">
      <c r="Q2746" s="14">
        <v>38495</v>
      </c>
      <c r="R2746" s="13">
        <v>16.014385000000001</v>
      </c>
      <c r="S2746" s="13">
        <f t="shared" si="85"/>
        <v>-9.3294254316850199E-3</v>
      </c>
    </row>
    <row r="2747" spans="17:19">
      <c r="Q2747" s="14">
        <v>38492</v>
      </c>
      <c r="R2747" s="13">
        <v>16.165196999999999</v>
      </c>
      <c r="S2747" s="13">
        <f t="shared" si="85"/>
        <v>9.1202382855614106E-3</v>
      </c>
    </row>
    <row r="2748" spans="17:19">
      <c r="Q2748" s="14">
        <v>38491</v>
      </c>
      <c r="R2748" s="13">
        <v>16.019099000000001</v>
      </c>
      <c r="S2748" s="13">
        <f t="shared" si="85"/>
        <v>1.3114819623480862E-2</v>
      </c>
    </row>
    <row r="2749" spans="17:19">
      <c r="Q2749" s="14">
        <v>38490</v>
      </c>
      <c r="R2749" s="13">
        <v>15.811731</v>
      </c>
      <c r="S2749" s="13">
        <f t="shared" si="85"/>
        <v>1.4925101818343044E-3</v>
      </c>
    </row>
    <row r="2750" spans="17:19">
      <c r="Q2750" s="14">
        <v>38489</v>
      </c>
      <c r="R2750" s="13">
        <v>15.788167</v>
      </c>
      <c r="S2750" s="13">
        <f t="shared" si="85"/>
        <v>1.1168075709480084E-2</v>
      </c>
    </row>
    <row r="2751" spans="17:19">
      <c r="Q2751" s="14">
        <v>38488</v>
      </c>
      <c r="R2751" s="13">
        <v>15.613791000000001</v>
      </c>
      <c r="S2751" s="13">
        <f t="shared" si="85"/>
        <v>1.5012359861867039E-2</v>
      </c>
    </row>
    <row r="2752" spans="17:19">
      <c r="Q2752" s="14">
        <v>38485</v>
      </c>
      <c r="R2752" s="13">
        <v>15.382858000000001</v>
      </c>
      <c r="S2752" s="13">
        <f t="shared" si="85"/>
        <v>-3.063511254407053E-4</v>
      </c>
    </row>
    <row r="2753" spans="17:19">
      <c r="Q2753" s="14">
        <v>38484</v>
      </c>
      <c r="R2753" s="13">
        <v>15.387572</v>
      </c>
      <c r="S2753" s="13">
        <f t="shared" si="85"/>
        <v>0</v>
      </c>
    </row>
    <row r="2754" spans="17:19">
      <c r="Q2754" s="14">
        <v>38483</v>
      </c>
      <c r="R2754" s="13">
        <v>15.387572</v>
      </c>
      <c r="S2754" s="13">
        <f t="shared" si="85"/>
        <v>-2.5373116461207889E-2</v>
      </c>
    </row>
    <row r="2755" spans="17:19">
      <c r="Q2755" s="14">
        <v>38482</v>
      </c>
      <c r="R2755" s="13">
        <v>15.788167</v>
      </c>
      <c r="S2755" s="13">
        <f t="shared" si="85"/>
        <v>2.3938343907731309E-3</v>
      </c>
    </row>
    <row r="2756" spans="17:19">
      <c r="Q2756" s="14">
        <v>38481</v>
      </c>
      <c r="R2756" s="13">
        <v>15.750463</v>
      </c>
      <c r="S2756" s="13">
        <f t="shared" si="85"/>
        <v>1.2727195452467687E-2</v>
      </c>
    </row>
    <row r="2757" spans="17:19">
      <c r="Q2757" s="14">
        <v>38478</v>
      </c>
      <c r="R2757" s="13">
        <v>15.552523000000001</v>
      </c>
      <c r="S2757" s="13">
        <f t="shared" si="85"/>
        <v>1.010112621968604E-2</v>
      </c>
    </row>
    <row r="2758" spans="17:19">
      <c r="Q2758" s="14">
        <v>38477</v>
      </c>
      <c r="R2758" s="13">
        <v>15.396996</v>
      </c>
      <c r="S2758" s="13">
        <f t="shared" si="85"/>
        <v>1.5226756892657527E-2</v>
      </c>
    </row>
    <row r="2759" spans="17:19">
      <c r="Q2759" s="14">
        <v>38476</v>
      </c>
      <c r="R2759" s="13">
        <v>15.166066000000001</v>
      </c>
      <c r="S2759" s="13">
        <f t="shared" si="85"/>
        <v>3.4300140053502323E-3</v>
      </c>
    </row>
    <row r="2760" spans="17:19">
      <c r="Q2760" s="14">
        <v>38475</v>
      </c>
      <c r="R2760" s="13">
        <v>15.114224</v>
      </c>
      <c r="S2760" s="13">
        <f t="shared" si="85"/>
        <v>2.7884612311187516E-2</v>
      </c>
    </row>
    <row r="2761" spans="17:19">
      <c r="Q2761" s="14">
        <v>38474</v>
      </c>
      <c r="R2761" s="13">
        <v>14.704203</v>
      </c>
      <c r="S2761" s="13">
        <f t="shared" ref="S2761:S2824" si="86">(R2761-R2762)/R2762</f>
        <v>-2.0715666881159708E-2</v>
      </c>
    </row>
    <row r="2762" spans="17:19">
      <c r="Q2762" s="14">
        <v>38471</v>
      </c>
      <c r="R2762" s="13">
        <v>15.015254000000001</v>
      </c>
      <c r="S2762" s="13">
        <f t="shared" si="86"/>
        <v>-6.5481363780237447E-3</v>
      </c>
    </row>
    <row r="2763" spans="17:19">
      <c r="Q2763" s="14">
        <v>38470</v>
      </c>
      <c r="R2763" s="13">
        <v>15.114224</v>
      </c>
      <c r="S2763" s="13">
        <f t="shared" si="86"/>
        <v>-1.2457480554515655E-3</v>
      </c>
    </row>
    <row r="2764" spans="17:19">
      <c r="Q2764" s="14">
        <v>38469</v>
      </c>
      <c r="R2764" s="13">
        <v>15.133076000000001</v>
      </c>
      <c r="S2764" s="13">
        <f t="shared" si="86"/>
        <v>-3.0641515699326424E-2</v>
      </c>
    </row>
    <row r="2765" spans="17:19">
      <c r="Q2765" s="14">
        <v>38468</v>
      </c>
      <c r="R2765" s="13">
        <v>15.611433999999999</v>
      </c>
      <c r="S2765" s="13">
        <f t="shared" si="86"/>
        <v>-5.203935211596529E-2</v>
      </c>
    </row>
    <row r="2766" spans="17:19">
      <c r="Q2766" s="14">
        <v>38467</v>
      </c>
      <c r="R2766" s="13">
        <v>16.468440999999999</v>
      </c>
      <c r="S2766" s="13">
        <f t="shared" si="86"/>
        <v>1.4554724791842572E-2</v>
      </c>
    </row>
    <row r="2767" spans="17:19">
      <c r="Q2767" s="14">
        <v>38464</v>
      </c>
      <c r="R2767" s="13">
        <v>16.232185999999999</v>
      </c>
      <c r="S2767" s="13">
        <f t="shared" si="86"/>
        <v>-1.3235633919235277E-2</v>
      </c>
    </row>
    <row r="2768" spans="17:19">
      <c r="Q2768" s="14">
        <v>38463</v>
      </c>
      <c r="R2768" s="13">
        <v>16.449911</v>
      </c>
      <c r="S2768" s="13">
        <f t="shared" si="86"/>
        <v>2.8240164788346884E-3</v>
      </c>
    </row>
    <row r="2769" spans="17:19">
      <c r="Q2769" s="14">
        <v>38462</v>
      </c>
      <c r="R2769" s="13">
        <v>16.403587000000002</v>
      </c>
      <c r="S2769" s="13">
        <f t="shared" si="86"/>
        <v>-5.6164324021289831E-3</v>
      </c>
    </row>
    <row r="2770" spans="17:19">
      <c r="Q2770" s="14">
        <v>38461</v>
      </c>
      <c r="R2770" s="13">
        <v>16.496237000000001</v>
      </c>
      <c r="S2770" s="13">
        <f t="shared" si="86"/>
        <v>1.3375118484431315E-2</v>
      </c>
    </row>
    <row r="2771" spans="17:19">
      <c r="Q2771" s="14">
        <v>38460</v>
      </c>
      <c r="R2771" s="13">
        <v>16.278510000000001</v>
      </c>
      <c r="S2771" s="13">
        <f t="shared" si="86"/>
        <v>1.9437147794654823E-2</v>
      </c>
    </row>
    <row r="2772" spans="17:19">
      <c r="Q2772" s="14">
        <v>38457</v>
      </c>
      <c r="R2772" s="13">
        <v>15.968135</v>
      </c>
      <c r="S2772" s="13">
        <f t="shared" si="86"/>
        <v>-2.5996012521896227E-2</v>
      </c>
    </row>
    <row r="2773" spans="17:19">
      <c r="Q2773" s="14">
        <v>38456</v>
      </c>
      <c r="R2773" s="13">
        <v>16.394321999999999</v>
      </c>
      <c r="S2773" s="13">
        <f t="shared" si="86"/>
        <v>-8.9610671527824651E-3</v>
      </c>
    </row>
    <row r="2774" spans="17:19">
      <c r="Q2774" s="14">
        <v>38455</v>
      </c>
      <c r="R2774" s="13">
        <v>16.542560999999999</v>
      </c>
      <c r="S2774" s="13">
        <f t="shared" si="86"/>
        <v>1.3049660469628195E-2</v>
      </c>
    </row>
    <row r="2775" spans="17:19">
      <c r="Q2775" s="14">
        <v>38454</v>
      </c>
      <c r="R2775" s="13">
        <v>16.329467000000001</v>
      </c>
      <c r="S2775" s="13">
        <f t="shared" si="86"/>
        <v>-1.1220261236504155E-2</v>
      </c>
    </row>
    <row r="2776" spans="17:19">
      <c r="Q2776" s="14">
        <v>38453</v>
      </c>
      <c r="R2776" s="13">
        <v>16.514766999999999</v>
      </c>
      <c r="S2776" s="13">
        <f t="shared" si="86"/>
        <v>-5.3012799119279974E-3</v>
      </c>
    </row>
    <row r="2777" spans="17:19">
      <c r="Q2777" s="14">
        <v>38450</v>
      </c>
      <c r="R2777" s="13">
        <v>16.602782999999999</v>
      </c>
      <c r="S2777" s="13">
        <f t="shared" si="86"/>
        <v>6.4588063326198588E-3</v>
      </c>
    </row>
    <row r="2778" spans="17:19">
      <c r="Q2778" s="14">
        <v>38449</v>
      </c>
      <c r="R2778" s="13">
        <v>16.496237000000001</v>
      </c>
      <c r="S2778" s="13">
        <f t="shared" si="86"/>
        <v>-1.1220261236503295E-3</v>
      </c>
    </row>
    <row r="2779" spans="17:19">
      <c r="Q2779" s="14">
        <v>38448</v>
      </c>
      <c r="R2779" s="13">
        <v>16.514766999999999</v>
      </c>
      <c r="S2779" s="13">
        <f t="shared" si="86"/>
        <v>-5.3012799119279974E-3</v>
      </c>
    </row>
    <row r="2780" spans="17:19">
      <c r="Q2780" s="14">
        <v>38447</v>
      </c>
      <c r="R2780" s="13">
        <v>16.602782999999999</v>
      </c>
      <c r="S2780" s="13">
        <f t="shared" si="86"/>
        <v>-1.0491501844766561E-2</v>
      </c>
    </row>
    <row r="2781" spans="17:19">
      <c r="Q2781" s="14">
        <v>38446</v>
      </c>
      <c r="R2781" s="13">
        <v>16.778818000000001</v>
      </c>
      <c r="S2781" s="13">
        <f t="shared" si="86"/>
        <v>1.4565850415732395E-2</v>
      </c>
    </row>
    <row r="2782" spans="17:19">
      <c r="Q2782" s="14">
        <v>38443</v>
      </c>
      <c r="R2782" s="13">
        <v>16.537928999999998</v>
      </c>
      <c r="S2782" s="13">
        <f t="shared" si="86"/>
        <v>-4.1840346616256211E-3</v>
      </c>
    </row>
    <row r="2783" spans="17:19">
      <c r="Q2783" s="14">
        <v>38442</v>
      </c>
      <c r="R2783" s="13">
        <v>16.607415</v>
      </c>
      <c r="S2783" s="13">
        <f t="shared" si="86"/>
        <v>9.8591212712171254E-3</v>
      </c>
    </row>
    <row r="2784" spans="17:19">
      <c r="Q2784" s="14">
        <v>38441</v>
      </c>
      <c r="R2784" s="13">
        <v>16.445278999999999</v>
      </c>
      <c r="S2784" s="13">
        <f t="shared" si="86"/>
        <v>-1.0866510144235543E-2</v>
      </c>
    </row>
    <row r="2785" spans="17:19">
      <c r="Q2785" s="14">
        <v>38440</v>
      </c>
      <c r="R2785" s="13">
        <v>16.625945000000002</v>
      </c>
      <c r="S2785" s="13">
        <f t="shared" si="86"/>
        <v>7.5800254871441304E-3</v>
      </c>
    </row>
    <row r="2786" spans="17:19">
      <c r="Q2786" s="14">
        <v>38439</v>
      </c>
      <c r="R2786" s="13">
        <v>16.500868000000001</v>
      </c>
      <c r="S2786" s="13">
        <f t="shared" si="86"/>
        <v>-7.7995480494094851E-3</v>
      </c>
    </row>
    <row r="2787" spans="17:19">
      <c r="Q2787" s="14">
        <v>38435</v>
      </c>
      <c r="R2787" s="13">
        <v>16.630579000000001</v>
      </c>
      <c r="S2787" s="13">
        <f t="shared" si="86"/>
        <v>1.0982916564107898E-2</v>
      </c>
    </row>
    <row r="2788" spans="17:19">
      <c r="Q2788" s="14">
        <v>38434</v>
      </c>
      <c r="R2788" s="13">
        <v>16.449911</v>
      </c>
      <c r="S2788" s="13">
        <f t="shared" si="86"/>
        <v>-2.0413852078118456E-2</v>
      </c>
    </row>
    <row r="2789" spans="17:19">
      <c r="Q2789" s="14">
        <v>38433</v>
      </c>
      <c r="R2789" s="13">
        <v>16.792715000000001</v>
      </c>
      <c r="S2789" s="13">
        <f t="shared" si="86"/>
        <v>-6.8492664588265841E-3</v>
      </c>
    </row>
    <row r="2790" spans="17:19">
      <c r="Q2790" s="14">
        <v>38432</v>
      </c>
      <c r="R2790" s="13">
        <v>16.908525999999998</v>
      </c>
      <c r="S2790" s="13">
        <f t="shared" si="86"/>
        <v>-7.8826516826481039E-3</v>
      </c>
    </row>
    <row r="2791" spans="17:19">
      <c r="Q2791" s="14">
        <v>38429</v>
      </c>
      <c r="R2791" s="13">
        <v>17.042869</v>
      </c>
      <c r="S2791" s="13">
        <f t="shared" si="86"/>
        <v>-6.7494119594281596E-3</v>
      </c>
    </row>
    <row r="2792" spans="17:19">
      <c r="Q2792" s="14">
        <v>38428</v>
      </c>
      <c r="R2792" s="13">
        <v>17.15868</v>
      </c>
      <c r="S2792" s="13">
        <f t="shared" si="86"/>
        <v>-1.147588498293876E-2</v>
      </c>
    </row>
    <row r="2793" spans="17:19">
      <c r="Q2793" s="14">
        <v>38427</v>
      </c>
      <c r="R2793" s="13">
        <v>17.357876999999998</v>
      </c>
      <c r="S2793" s="13">
        <f t="shared" si="86"/>
        <v>-2.2436750511227989E-2</v>
      </c>
    </row>
    <row r="2794" spans="17:19">
      <c r="Q2794" s="14">
        <v>38426</v>
      </c>
      <c r="R2794" s="13">
        <v>17.756270000000001</v>
      </c>
      <c r="S2794" s="13">
        <f t="shared" si="86"/>
        <v>-1.058335410374585E-2</v>
      </c>
    </row>
    <row r="2795" spans="17:19">
      <c r="Q2795" s="14">
        <v>38425</v>
      </c>
      <c r="R2795" s="13">
        <v>17.946200999999999</v>
      </c>
      <c r="S2795" s="13">
        <f t="shared" si="86"/>
        <v>-7.6844155503057636E-3</v>
      </c>
    </row>
    <row r="2796" spans="17:19">
      <c r="Q2796" s="14">
        <v>38422</v>
      </c>
      <c r="R2796" s="13">
        <v>18.085175</v>
      </c>
      <c r="S2796" s="13">
        <f t="shared" si="86"/>
        <v>-4.0816014102750689E-3</v>
      </c>
    </row>
    <row r="2797" spans="17:19">
      <c r="Q2797" s="14">
        <v>38421</v>
      </c>
      <c r="R2797" s="13">
        <v>18.159293999999999</v>
      </c>
      <c r="S2797" s="13">
        <f t="shared" si="86"/>
        <v>-6.5889346991734304E-3</v>
      </c>
    </row>
    <row r="2798" spans="17:19">
      <c r="Q2798" s="14">
        <v>38420</v>
      </c>
      <c r="R2798" s="13">
        <v>18.279737999999998</v>
      </c>
      <c r="S2798" s="13">
        <f t="shared" si="86"/>
        <v>-1.448554491589637E-2</v>
      </c>
    </row>
    <row r="2799" spans="17:19">
      <c r="Q2799" s="14">
        <v>38419</v>
      </c>
      <c r="R2799" s="13">
        <v>18.548421999999999</v>
      </c>
      <c r="S2799" s="13">
        <f t="shared" si="86"/>
        <v>3.7603900744490877E-3</v>
      </c>
    </row>
    <row r="2800" spans="17:19">
      <c r="Q2800" s="14">
        <v>38418</v>
      </c>
      <c r="R2800" s="13">
        <v>18.478933999999999</v>
      </c>
      <c r="S2800" s="13">
        <f t="shared" si="86"/>
        <v>-2.2511656867773536E-3</v>
      </c>
    </row>
    <row r="2801" spans="17:19">
      <c r="Q2801" s="14">
        <v>38415</v>
      </c>
      <c r="R2801" s="13">
        <v>18.520627000000001</v>
      </c>
      <c r="S2801" s="13">
        <f t="shared" si="86"/>
        <v>-1.527091893593298E-2</v>
      </c>
    </row>
    <row r="2802" spans="17:19">
      <c r="Q2802" s="14">
        <v>38414</v>
      </c>
      <c r="R2802" s="13">
        <v>18.807839999999999</v>
      </c>
      <c r="S2802" s="13">
        <f t="shared" si="86"/>
        <v>7.4441586328809406E-3</v>
      </c>
    </row>
    <row r="2803" spans="17:19">
      <c r="Q2803" s="14">
        <v>38413</v>
      </c>
      <c r="R2803" s="13">
        <v>18.668866000000001</v>
      </c>
      <c r="S2803" s="13">
        <f t="shared" si="86"/>
        <v>2.0511448871539373E-2</v>
      </c>
    </row>
    <row r="2804" spans="17:19">
      <c r="Q2804" s="14">
        <v>38412</v>
      </c>
      <c r="R2804" s="13">
        <v>18.293637</v>
      </c>
      <c r="S2804" s="13">
        <f t="shared" si="86"/>
        <v>0</v>
      </c>
    </row>
    <row r="2805" spans="17:19">
      <c r="Q2805" s="14">
        <v>38411</v>
      </c>
      <c r="R2805" s="13">
        <v>18.293637</v>
      </c>
      <c r="S2805" s="13">
        <f t="shared" si="86"/>
        <v>-2.5258505184388605E-3</v>
      </c>
    </row>
    <row r="2806" spans="17:19">
      <c r="Q2806" s="14">
        <v>38408</v>
      </c>
      <c r="R2806" s="13">
        <v>18.339960999999999</v>
      </c>
      <c r="S2806" s="13">
        <f t="shared" si="86"/>
        <v>8.4055787270617272E-3</v>
      </c>
    </row>
    <row r="2807" spans="17:19">
      <c r="Q2807" s="14">
        <v>38407</v>
      </c>
      <c r="R2807" s="13">
        <v>18.187087999999999</v>
      </c>
      <c r="S2807" s="13">
        <f t="shared" si="86"/>
        <v>8.4767195603777813E-3</v>
      </c>
    </row>
    <row r="2808" spans="17:19">
      <c r="Q2808" s="14">
        <v>38406</v>
      </c>
      <c r="R2808" s="13">
        <v>18.034217000000002</v>
      </c>
      <c r="S2808" s="13">
        <f t="shared" si="86"/>
        <v>-1.1427159355267792E-2</v>
      </c>
    </row>
    <row r="2809" spans="17:19">
      <c r="Q2809" s="14">
        <v>38405</v>
      </c>
      <c r="R2809" s="13">
        <v>18.242678999999999</v>
      </c>
      <c r="S2809" s="13">
        <f t="shared" si="86"/>
        <v>-8.0604459222753441E-3</v>
      </c>
    </row>
    <row r="2810" spans="17:19">
      <c r="Q2810" s="14">
        <v>38401</v>
      </c>
      <c r="R2810" s="13">
        <v>18.390917999999999</v>
      </c>
      <c r="S2810" s="13">
        <f t="shared" si="86"/>
        <v>-3.0135244575030503E-3</v>
      </c>
    </row>
    <row r="2811" spans="17:19">
      <c r="Q2811" s="14">
        <v>38400</v>
      </c>
      <c r="R2811" s="13">
        <v>18.446507</v>
      </c>
      <c r="S2811" s="13">
        <f t="shared" si="86"/>
        <v>-1.2155836461072411E-2</v>
      </c>
    </row>
    <row r="2812" spans="17:19">
      <c r="Q2812" s="14">
        <v>38399</v>
      </c>
      <c r="R2812" s="13">
        <v>18.673499</v>
      </c>
      <c r="S2812" s="13">
        <f t="shared" si="86"/>
        <v>1.1543355172508638E-2</v>
      </c>
    </row>
    <row r="2813" spans="17:19">
      <c r="Q2813" s="14">
        <v>38398</v>
      </c>
      <c r="R2813" s="13">
        <v>18.460404</v>
      </c>
      <c r="S2813" s="13">
        <f t="shared" si="86"/>
        <v>2.6532675388110893E-2</v>
      </c>
    </row>
    <row r="2814" spans="17:19">
      <c r="Q2814" s="14">
        <v>38397</v>
      </c>
      <c r="R2814" s="13">
        <v>17.983260000000001</v>
      </c>
      <c r="S2814" s="13">
        <f t="shared" si="86"/>
        <v>4.9184017831776783E-3</v>
      </c>
    </row>
    <row r="2815" spans="17:19">
      <c r="Q2815" s="14">
        <v>38394</v>
      </c>
      <c r="R2815" s="13">
        <v>17.895244000000002</v>
      </c>
      <c r="S2815" s="13">
        <f t="shared" si="86"/>
        <v>-1.2926373026707419E-3</v>
      </c>
    </row>
    <row r="2816" spans="17:19">
      <c r="Q2816" s="14">
        <v>38393</v>
      </c>
      <c r="R2816" s="13">
        <v>17.918406000000001</v>
      </c>
      <c r="S2816" s="13">
        <f t="shared" si="86"/>
        <v>2.5868365411814778E-4</v>
      </c>
    </row>
    <row r="2817" spans="17:19">
      <c r="Q2817" s="14">
        <v>38392</v>
      </c>
      <c r="R2817" s="13">
        <v>17.913772000000002</v>
      </c>
      <c r="S2817" s="13">
        <f t="shared" si="86"/>
        <v>-2.6925087596325514E-2</v>
      </c>
    </row>
    <row r="2818" spans="17:19">
      <c r="Q2818" s="14">
        <v>38391</v>
      </c>
      <c r="R2818" s="13">
        <v>18.409448000000001</v>
      </c>
      <c r="S2818" s="13">
        <f t="shared" si="86"/>
        <v>2.3172011710418664E-2</v>
      </c>
    </row>
    <row r="2819" spans="17:19">
      <c r="Q2819" s="14">
        <v>38390</v>
      </c>
      <c r="R2819" s="13">
        <v>17.992525000000001</v>
      </c>
      <c r="S2819" s="13">
        <f t="shared" si="86"/>
        <v>1.0143017637855894E-2</v>
      </c>
    </row>
    <row r="2820" spans="17:19">
      <c r="Q2820" s="14">
        <v>38387</v>
      </c>
      <c r="R2820" s="13">
        <v>17.811858999999998</v>
      </c>
      <c r="S2820" s="13">
        <f t="shared" si="86"/>
        <v>1.74649248296995E-2</v>
      </c>
    </row>
    <row r="2821" spans="17:19">
      <c r="Q2821" s="14">
        <v>38386</v>
      </c>
      <c r="R2821" s="13">
        <v>17.506115999999999</v>
      </c>
      <c r="S2821" s="13">
        <f t="shared" si="86"/>
        <v>-7.9320717399011342E-4</v>
      </c>
    </row>
    <row r="2822" spans="17:19">
      <c r="Q2822" s="14">
        <v>38385</v>
      </c>
      <c r="R2822" s="13">
        <v>17.520012999999999</v>
      </c>
      <c r="S2822" s="13">
        <f t="shared" si="86"/>
        <v>-3.9505384490441074E-3</v>
      </c>
    </row>
    <row r="2823" spans="17:19">
      <c r="Q2823" s="14">
        <v>38384</v>
      </c>
      <c r="R2823" s="13">
        <v>17.589500999999998</v>
      </c>
      <c r="S2823" s="13">
        <f t="shared" si="86"/>
        <v>1.3344028189622503E-2</v>
      </c>
    </row>
    <row r="2824" spans="17:19">
      <c r="Q2824" s="14">
        <v>38383</v>
      </c>
      <c r="R2824" s="13">
        <v>17.357876999999998</v>
      </c>
      <c r="S2824" s="13">
        <f t="shared" si="86"/>
        <v>1.8716396976700997E-3</v>
      </c>
    </row>
    <row r="2825" spans="17:19">
      <c r="Q2825" s="14">
        <v>38380</v>
      </c>
      <c r="R2825" s="13">
        <v>17.32545</v>
      </c>
      <c r="S2825" s="13">
        <f t="shared" ref="S2825:S2888" si="87">(R2825-R2826)/R2826</f>
        <v>-1.8681432066835382E-3</v>
      </c>
    </row>
    <row r="2826" spans="17:19">
      <c r="Q2826" s="14">
        <v>38379</v>
      </c>
      <c r="R2826" s="13">
        <v>17.357876999999998</v>
      </c>
      <c r="S2826" s="13">
        <f t="shared" si="87"/>
        <v>-1.4655974905649503E-3</v>
      </c>
    </row>
    <row r="2827" spans="17:19">
      <c r="Q2827" s="14">
        <v>38378</v>
      </c>
      <c r="R2827" s="13">
        <v>17.383354000000001</v>
      </c>
      <c r="S2827" s="13">
        <f t="shared" si="87"/>
        <v>-1.3719980362176403E-2</v>
      </c>
    </row>
    <row r="2828" spans="17:19">
      <c r="Q2828" s="14">
        <v>38377</v>
      </c>
      <c r="R2828" s="13">
        <v>17.625171000000002</v>
      </c>
      <c r="S2828" s="13">
        <f t="shared" si="87"/>
        <v>9.6707474154829696E-3</v>
      </c>
    </row>
    <row r="2829" spans="17:19">
      <c r="Q2829" s="14">
        <v>38376</v>
      </c>
      <c r="R2829" s="13">
        <v>17.456354999999999</v>
      </c>
      <c r="S2829" s="13">
        <f t="shared" si="87"/>
        <v>-1.0858351348139981E-2</v>
      </c>
    </row>
    <row r="2830" spans="17:19">
      <c r="Q2830" s="14">
        <v>38373</v>
      </c>
      <c r="R2830" s="13">
        <v>17.647983</v>
      </c>
      <c r="S2830" s="13">
        <f t="shared" si="87"/>
        <v>0</v>
      </c>
    </row>
    <row r="2831" spans="17:19">
      <c r="Q2831" s="14">
        <v>38372</v>
      </c>
      <c r="R2831" s="13">
        <v>17.647983</v>
      </c>
      <c r="S2831" s="13">
        <f t="shared" si="87"/>
        <v>-5.399858891532671E-3</v>
      </c>
    </row>
    <row r="2832" spans="17:19">
      <c r="Q2832" s="14">
        <v>38371</v>
      </c>
      <c r="R2832" s="13">
        <v>17.743797000000001</v>
      </c>
      <c r="S2832" s="13">
        <f t="shared" si="87"/>
        <v>4.9095239769999903E-3</v>
      </c>
    </row>
    <row r="2833" spans="17:19">
      <c r="Q2833" s="14">
        <v>38370</v>
      </c>
      <c r="R2833" s="13">
        <v>17.657108999999998</v>
      </c>
      <c r="S2833" s="13">
        <f t="shared" si="87"/>
        <v>2.3809556942582633E-2</v>
      </c>
    </row>
    <row r="2834" spans="17:19">
      <c r="Q2834" s="14">
        <v>38366</v>
      </c>
      <c r="R2834" s="13">
        <v>17.246478</v>
      </c>
      <c r="S2834" s="13">
        <f t="shared" si="87"/>
        <v>5.3191954451664337E-3</v>
      </c>
    </row>
    <row r="2835" spans="17:19">
      <c r="Q2835" s="14">
        <v>38365</v>
      </c>
      <c r="R2835" s="13">
        <v>17.155225999999999</v>
      </c>
      <c r="S2835" s="13">
        <f t="shared" si="87"/>
        <v>-2.6526010076360542E-3</v>
      </c>
    </row>
    <row r="2836" spans="17:19">
      <c r="Q2836" s="14">
        <v>38364</v>
      </c>
      <c r="R2836" s="13">
        <v>17.200852999999999</v>
      </c>
      <c r="S2836" s="13">
        <f t="shared" si="87"/>
        <v>5.8698366057177683E-3</v>
      </c>
    </row>
    <row r="2837" spans="17:19">
      <c r="Q2837" s="14">
        <v>38363</v>
      </c>
      <c r="R2837" s="13">
        <v>17.100476</v>
      </c>
      <c r="S2837" s="13">
        <f t="shared" si="87"/>
        <v>2.4070582029991996E-3</v>
      </c>
    </row>
    <row r="2838" spans="17:19">
      <c r="Q2838" s="14">
        <v>38362</v>
      </c>
      <c r="R2838" s="13">
        <v>17.059412999999999</v>
      </c>
      <c r="S2838" s="13">
        <f t="shared" si="87"/>
        <v>3.2197050891275246E-3</v>
      </c>
    </row>
    <row r="2839" spans="17:19">
      <c r="Q2839" s="14">
        <v>38359</v>
      </c>
      <c r="R2839" s="13">
        <v>17.004663000000001</v>
      </c>
      <c r="S2839" s="13">
        <f t="shared" si="87"/>
        <v>-5.8682122852804185E-3</v>
      </c>
    </row>
    <row r="2840" spans="17:19">
      <c r="Q2840" s="14">
        <v>38358</v>
      </c>
      <c r="R2840" s="13">
        <v>17.105039000000001</v>
      </c>
      <c r="S2840" s="13">
        <f t="shared" si="87"/>
        <v>4.8244386844955604E-3</v>
      </c>
    </row>
    <row r="2841" spans="17:19">
      <c r="Q2841" s="14">
        <v>38357</v>
      </c>
      <c r="R2841" s="13">
        <v>17.022912999999999</v>
      </c>
      <c r="S2841" s="13">
        <f t="shared" si="87"/>
        <v>-6.3914518993062868E-3</v>
      </c>
    </row>
    <row r="2842" spans="17:19">
      <c r="Q2842" s="14">
        <v>38356</v>
      </c>
      <c r="R2842" s="13">
        <v>17.132414000000001</v>
      </c>
      <c r="S2842" s="13">
        <f t="shared" si="87"/>
        <v>5.6240094854607568E-3</v>
      </c>
    </row>
    <row r="2843" spans="17:19">
      <c r="Q2843" s="14">
        <v>38355</v>
      </c>
      <c r="R2843" s="13">
        <v>17.0366</v>
      </c>
      <c r="S2843" s="13">
        <f t="shared" si="87"/>
        <v>-1.1907957329104249E-2</v>
      </c>
    </row>
    <row r="2844" spans="17:19">
      <c r="Q2844" s="14">
        <v>38352</v>
      </c>
      <c r="R2844" s="13">
        <v>17.241916</v>
      </c>
      <c r="S2844" s="13">
        <f t="shared" si="87"/>
        <v>-5.2895358604741229E-4</v>
      </c>
    </row>
    <row r="2845" spans="17:19">
      <c r="Q2845" s="14">
        <v>38351</v>
      </c>
      <c r="R2845" s="13">
        <v>17.251041000000001</v>
      </c>
      <c r="S2845" s="13">
        <f t="shared" si="87"/>
        <v>1.1503471944727129E-2</v>
      </c>
    </row>
    <row r="2846" spans="17:19">
      <c r="Q2846" s="14">
        <v>38350</v>
      </c>
      <c r="R2846" s="13">
        <v>17.054850999999999</v>
      </c>
      <c r="S2846" s="13">
        <f t="shared" si="87"/>
        <v>8.0329029205868682E-4</v>
      </c>
    </row>
    <row r="2847" spans="17:19">
      <c r="Q2847" s="14">
        <v>38349</v>
      </c>
      <c r="R2847" s="13">
        <v>17.041162</v>
      </c>
      <c r="S2847" s="13">
        <f t="shared" si="87"/>
        <v>-4.5310028017854298E-3</v>
      </c>
    </row>
    <row r="2848" spans="17:19">
      <c r="Q2848" s="14">
        <v>38348</v>
      </c>
      <c r="R2848" s="13">
        <v>17.118727</v>
      </c>
      <c r="S2848" s="13">
        <f t="shared" si="87"/>
        <v>7.2483734994664203E-3</v>
      </c>
    </row>
    <row r="2849" spans="17:19">
      <c r="Q2849" s="14">
        <v>38344</v>
      </c>
      <c r="R2849" s="13">
        <v>16.995536999999999</v>
      </c>
      <c r="S2849" s="13">
        <f t="shared" si="87"/>
        <v>-6.1366128053980291E-3</v>
      </c>
    </row>
    <row r="2850" spans="17:19">
      <c r="Q2850" s="14">
        <v>38343</v>
      </c>
      <c r="R2850" s="13">
        <v>17.100476</v>
      </c>
      <c r="S2850" s="13">
        <f t="shared" si="87"/>
        <v>2.1390091031539306E-3</v>
      </c>
    </row>
    <row r="2851" spans="17:19">
      <c r="Q2851" s="14">
        <v>38342</v>
      </c>
      <c r="R2851" s="13">
        <v>17.063976</v>
      </c>
      <c r="S2851" s="13">
        <f t="shared" si="87"/>
        <v>8.0863240704342459E-3</v>
      </c>
    </row>
    <row r="2852" spans="17:19">
      <c r="Q2852" s="14">
        <v>38341</v>
      </c>
      <c r="R2852" s="13">
        <v>16.927098000000001</v>
      </c>
      <c r="S2852" s="13">
        <f t="shared" si="87"/>
        <v>-1.1984067160646469E-2</v>
      </c>
    </row>
    <row r="2853" spans="17:19">
      <c r="Q2853" s="14">
        <v>38338</v>
      </c>
      <c r="R2853" s="13">
        <v>17.132414000000001</v>
      </c>
      <c r="S2853" s="13">
        <f t="shared" si="87"/>
        <v>-1.2361952642136038E-2</v>
      </c>
    </row>
    <row r="2854" spans="17:19">
      <c r="Q2854" s="14">
        <v>38337</v>
      </c>
      <c r="R2854" s="13">
        <v>17.346855000000001</v>
      </c>
      <c r="S2854" s="13">
        <f t="shared" si="87"/>
        <v>-5.4930243469634172E-3</v>
      </c>
    </row>
    <row r="2855" spans="17:19">
      <c r="Q2855" s="14">
        <v>38336</v>
      </c>
      <c r="R2855" s="13">
        <v>17.442668000000001</v>
      </c>
      <c r="S2855" s="13">
        <f t="shared" si="87"/>
        <v>-7.7860950204395145E-3</v>
      </c>
    </row>
    <row r="2856" spans="17:19">
      <c r="Q2856" s="14">
        <v>38335</v>
      </c>
      <c r="R2856" s="13">
        <v>17.579543999999999</v>
      </c>
      <c r="S2856" s="13">
        <f t="shared" si="87"/>
        <v>-1.8134760038933831E-3</v>
      </c>
    </row>
    <row r="2857" spans="17:19">
      <c r="Q2857" s="14">
        <v>38334</v>
      </c>
      <c r="R2857" s="13">
        <v>17.611481999999999</v>
      </c>
      <c r="S2857" s="13">
        <f t="shared" si="87"/>
        <v>9.1502918926439358E-3</v>
      </c>
    </row>
    <row r="2858" spans="17:19">
      <c r="Q2858" s="14">
        <v>38331</v>
      </c>
      <c r="R2858" s="13">
        <v>17.451792999999999</v>
      </c>
      <c r="S2858" s="13">
        <f t="shared" si="87"/>
        <v>1.8334251347098037E-3</v>
      </c>
    </row>
    <row r="2859" spans="17:19">
      <c r="Q2859" s="14">
        <v>38330</v>
      </c>
      <c r="R2859" s="13">
        <v>17.419854999999998</v>
      </c>
      <c r="S2859" s="13">
        <f t="shared" si="87"/>
        <v>1.8133327597762035E-2</v>
      </c>
    </row>
    <row r="2860" spans="17:19">
      <c r="Q2860" s="14">
        <v>38329</v>
      </c>
      <c r="R2860" s="13">
        <v>17.109601000000001</v>
      </c>
      <c r="S2860" s="13">
        <f t="shared" si="87"/>
        <v>0</v>
      </c>
    </row>
    <row r="2861" spans="17:19">
      <c r="Q2861" s="14">
        <v>38328</v>
      </c>
      <c r="R2861" s="13">
        <v>17.109601000000001</v>
      </c>
      <c r="S2861" s="13">
        <f t="shared" si="87"/>
        <v>8.0644681393235839E-3</v>
      </c>
    </row>
    <row r="2862" spans="17:19">
      <c r="Q2862" s="14">
        <v>38327</v>
      </c>
      <c r="R2862" s="13">
        <v>16.972725000000001</v>
      </c>
      <c r="S2862" s="13">
        <f t="shared" si="87"/>
        <v>2.6897434554056925E-4</v>
      </c>
    </row>
    <row r="2863" spans="17:19">
      <c r="Q2863" s="14">
        <v>38324</v>
      </c>
      <c r="R2863" s="13">
        <v>16.968160999999998</v>
      </c>
      <c r="S2863" s="13">
        <f t="shared" si="87"/>
        <v>-6.146452606732326E-3</v>
      </c>
    </row>
    <row r="2864" spans="17:19">
      <c r="Q2864" s="14">
        <v>38323</v>
      </c>
      <c r="R2864" s="13">
        <v>17.0731</v>
      </c>
      <c r="S2864" s="13">
        <f t="shared" si="87"/>
        <v>-2.1699374958206209E-2</v>
      </c>
    </row>
    <row r="2865" spans="17:19">
      <c r="Q2865" s="14">
        <v>38322</v>
      </c>
      <c r="R2865" s="13">
        <v>17.451792999999999</v>
      </c>
      <c r="S2865" s="13">
        <f t="shared" si="87"/>
        <v>-6.493506123840277E-3</v>
      </c>
    </row>
    <row r="2866" spans="17:19">
      <c r="Q2866" s="14">
        <v>38321</v>
      </c>
      <c r="R2866" s="13">
        <v>17.565857000000001</v>
      </c>
      <c r="S2866" s="13">
        <f t="shared" si="87"/>
        <v>2.6041321827245858E-3</v>
      </c>
    </row>
    <row r="2867" spans="17:19">
      <c r="Q2867" s="14">
        <v>38320</v>
      </c>
      <c r="R2867" s="13">
        <v>17.520232</v>
      </c>
      <c r="S2867" s="13">
        <f t="shared" si="87"/>
        <v>-1.0309255056309353E-2</v>
      </c>
    </row>
    <row r="2868" spans="17:19">
      <c r="Q2868" s="14">
        <v>38317</v>
      </c>
      <c r="R2868" s="13">
        <v>17.702734</v>
      </c>
      <c r="S2868" s="13">
        <f t="shared" si="87"/>
        <v>1.5972815618450896E-2</v>
      </c>
    </row>
    <row r="2869" spans="17:19">
      <c r="Q2869" s="14">
        <v>38315</v>
      </c>
      <c r="R2869" s="13">
        <v>17.424416999999998</v>
      </c>
      <c r="S2869" s="13">
        <f t="shared" si="87"/>
        <v>-2.8721105357112568E-3</v>
      </c>
    </row>
    <row r="2870" spans="17:19">
      <c r="Q2870" s="14">
        <v>38314</v>
      </c>
      <c r="R2870" s="13">
        <v>17.474606000000001</v>
      </c>
      <c r="S2870" s="13">
        <f t="shared" si="87"/>
        <v>2.3516877427063699E-2</v>
      </c>
    </row>
    <row r="2871" spans="17:19">
      <c r="Q2871" s="14">
        <v>38313</v>
      </c>
      <c r="R2871" s="13">
        <v>17.0731</v>
      </c>
      <c r="S2871" s="13">
        <f t="shared" si="87"/>
        <v>-2.6281574586947774E-2</v>
      </c>
    </row>
    <row r="2872" spans="17:19">
      <c r="Q2872" s="14">
        <v>38310</v>
      </c>
      <c r="R2872" s="13">
        <v>17.533919000000001</v>
      </c>
      <c r="S2872" s="13">
        <f t="shared" si="87"/>
        <v>7.6035515114841953E-3</v>
      </c>
    </row>
    <row r="2873" spans="17:19">
      <c r="Q2873" s="14">
        <v>38309</v>
      </c>
      <c r="R2873" s="13">
        <v>17.401605</v>
      </c>
      <c r="S2873" s="13">
        <f t="shared" si="87"/>
        <v>0</v>
      </c>
    </row>
    <row r="2874" spans="17:19">
      <c r="Q2874" s="14">
        <v>38308</v>
      </c>
      <c r="R2874" s="13">
        <v>17.401605</v>
      </c>
      <c r="S2874" s="13">
        <f t="shared" si="87"/>
        <v>1.5712380053388816E-2</v>
      </c>
    </row>
    <row r="2875" spans="17:19">
      <c r="Q2875" s="14">
        <v>38307</v>
      </c>
      <c r="R2875" s="13">
        <v>17.132414000000001</v>
      </c>
      <c r="S2875" s="13">
        <f t="shared" si="87"/>
        <v>1.0664266783014366E-3</v>
      </c>
    </row>
    <row r="2876" spans="17:19">
      <c r="Q2876" s="14">
        <v>38306</v>
      </c>
      <c r="R2876" s="13">
        <v>17.114163000000001</v>
      </c>
      <c r="S2876" s="13">
        <f t="shared" si="87"/>
        <v>-1.8628139583670264E-3</v>
      </c>
    </row>
    <row r="2877" spans="17:19">
      <c r="Q2877" s="14">
        <v>38303</v>
      </c>
      <c r="R2877" s="13">
        <v>17.146103</v>
      </c>
      <c r="S2877" s="13">
        <f t="shared" si="87"/>
        <v>5.6196121508100853E-3</v>
      </c>
    </row>
    <row r="2878" spans="17:19">
      <c r="Q2878" s="14">
        <v>38302</v>
      </c>
      <c r="R2878" s="13">
        <v>17.050287000000001</v>
      </c>
      <c r="S2878" s="13">
        <f t="shared" si="87"/>
        <v>1.8533655220392964E-2</v>
      </c>
    </row>
    <row r="2879" spans="17:19">
      <c r="Q2879" s="14">
        <v>38301</v>
      </c>
      <c r="R2879" s="13">
        <v>16.740033</v>
      </c>
      <c r="S2879" s="13">
        <f t="shared" si="87"/>
        <v>-8.646316319964948E-3</v>
      </c>
    </row>
    <row r="2880" spans="17:19">
      <c r="Q2880" s="14">
        <v>38300</v>
      </c>
      <c r="R2880" s="13">
        <v>16.886035</v>
      </c>
      <c r="S2880" s="13">
        <f t="shared" si="87"/>
        <v>2.7023708179967207E-4</v>
      </c>
    </row>
    <row r="2881" spans="17:19">
      <c r="Q2881" s="14">
        <v>38299</v>
      </c>
      <c r="R2881" s="13">
        <v>16.881473</v>
      </c>
      <c r="S2881" s="13">
        <f t="shared" si="87"/>
        <v>-1.2543406570716299E-2</v>
      </c>
    </row>
    <row r="2882" spans="17:19">
      <c r="Q2882" s="14">
        <v>38296</v>
      </c>
      <c r="R2882" s="13">
        <v>17.095914</v>
      </c>
      <c r="S2882" s="13">
        <f t="shared" si="87"/>
        <v>9.7008787442131299E-3</v>
      </c>
    </row>
    <row r="2883" spans="17:19">
      <c r="Q2883" s="14">
        <v>38295</v>
      </c>
      <c r="R2883" s="13">
        <v>16.931661999999999</v>
      </c>
      <c r="S2883" s="13">
        <f t="shared" si="87"/>
        <v>8.4239505588430789E-3</v>
      </c>
    </row>
    <row r="2884" spans="17:19">
      <c r="Q2884" s="14">
        <v>38294</v>
      </c>
      <c r="R2884" s="13">
        <v>16.790222</v>
      </c>
      <c r="S2884" s="13">
        <f t="shared" si="87"/>
        <v>0</v>
      </c>
    </row>
    <row r="2885" spans="17:19">
      <c r="Q2885" s="14">
        <v>38293</v>
      </c>
      <c r="R2885" s="13">
        <v>16.790222</v>
      </c>
      <c r="S2885" s="13">
        <f t="shared" si="87"/>
        <v>-1.3933539764410112E-2</v>
      </c>
    </row>
    <row r="2886" spans="17:19">
      <c r="Q2886" s="14">
        <v>38292</v>
      </c>
      <c r="R2886" s="13">
        <v>17.027474999999999</v>
      </c>
      <c r="S2886" s="13">
        <f t="shared" si="87"/>
        <v>-1.7636246163208403E-2</v>
      </c>
    </row>
    <row r="2887" spans="17:19">
      <c r="Q2887" s="14">
        <v>38289</v>
      </c>
      <c r="R2887" s="13">
        <v>17.333167</v>
      </c>
      <c r="S2887" s="13">
        <f t="shared" si="87"/>
        <v>-1.8392056944084268E-3</v>
      </c>
    </row>
    <row r="2888" spans="17:19">
      <c r="Q2888" s="14">
        <v>38288</v>
      </c>
      <c r="R2888" s="13">
        <v>17.365105</v>
      </c>
      <c r="S2888" s="13">
        <f t="shared" si="87"/>
        <v>1.4662826338629498E-2</v>
      </c>
    </row>
    <row r="2889" spans="17:19">
      <c r="Q2889" s="14">
        <v>38287</v>
      </c>
      <c r="R2889" s="13">
        <v>17.114163000000001</v>
      </c>
      <c r="S2889" s="13">
        <f t="shared" ref="S2889:S2952" si="88">(R2889-R2890)/R2890</f>
        <v>-1.0942693129890869E-2</v>
      </c>
    </row>
    <row r="2890" spans="17:19">
      <c r="Q2890" s="14">
        <v>38286</v>
      </c>
      <c r="R2890" s="13">
        <v>17.303509999999999</v>
      </c>
      <c r="S2890" s="13">
        <f t="shared" si="88"/>
        <v>1.7441824569928311E-2</v>
      </c>
    </row>
    <row r="2891" spans="17:19">
      <c r="Q2891" s="14">
        <v>38285</v>
      </c>
      <c r="R2891" s="13">
        <v>17.006879000000001</v>
      </c>
      <c r="S2891" s="13">
        <f t="shared" si="88"/>
        <v>1.0582792293792071E-3</v>
      </c>
    </row>
    <row r="2892" spans="17:19">
      <c r="Q2892" s="14">
        <v>38282</v>
      </c>
      <c r="R2892" s="13">
        <v>16.988900000000001</v>
      </c>
      <c r="S2892" s="13">
        <f t="shared" si="88"/>
        <v>-7.8740424182040455E-3</v>
      </c>
    </row>
    <row r="2893" spans="17:19">
      <c r="Q2893" s="14">
        <v>38281</v>
      </c>
      <c r="R2893" s="13">
        <v>17.123733000000001</v>
      </c>
      <c r="S2893" s="13">
        <f t="shared" si="88"/>
        <v>2.6315683155287524E-3</v>
      </c>
    </row>
    <row r="2894" spans="17:19">
      <c r="Q2894" s="14">
        <v>38280</v>
      </c>
      <c r="R2894" s="13">
        <v>17.078789</v>
      </c>
      <c r="S2894" s="13">
        <f t="shared" si="88"/>
        <v>-5.2356389932876274E-3</v>
      </c>
    </row>
    <row r="2895" spans="17:19">
      <c r="Q2895" s="14">
        <v>38279</v>
      </c>
      <c r="R2895" s="13">
        <v>17.168678</v>
      </c>
      <c r="S2895" s="13">
        <f t="shared" si="88"/>
        <v>0</v>
      </c>
    </row>
    <row r="2896" spans="17:19">
      <c r="Q2896" s="14">
        <v>38278</v>
      </c>
      <c r="R2896" s="13">
        <v>17.168678</v>
      </c>
      <c r="S2896" s="13">
        <f t="shared" si="88"/>
        <v>1.3106106388783905E-3</v>
      </c>
    </row>
    <row r="2897" spans="17:19">
      <c r="Q2897" s="14">
        <v>38275</v>
      </c>
      <c r="R2897" s="13">
        <v>17.146205999999999</v>
      </c>
      <c r="S2897" s="13">
        <f t="shared" si="88"/>
        <v>-6.5104478257088172E-3</v>
      </c>
    </row>
    <row r="2898" spans="17:19">
      <c r="Q2898" s="14">
        <v>38274</v>
      </c>
      <c r="R2898" s="13">
        <v>17.258566999999999</v>
      </c>
      <c r="S2898" s="13">
        <f t="shared" si="88"/>
        <v>3.396949292095794E-3</v>
      </c>
    </row>
    <row r="2899" spans="17:19">
      <c r="Q2899" s="14">
        <v>38273</v>
      </c>
      <c r="R2899" s="13">
        <v>17.200139</v>
      </c>
      <c r="S2899" s="13">
        <f t="shared" si="88"/>
        <v>1.0463177478082868E-3</v>
      </c>
    </row>
    <row r="2900" spans="17:19">
      <c r="Q2900" s="14">
        <v>38272</v>
      </c>
      <c r="R2900" s="13">
        <v>17.182161000000001</v>
      </c>
      <c r="S2900" s="13">
        <f t="shared" si="88"/>
        <v>7.853254630322032E-4</v>
      </c>
    </row>
    <row r="2901" spans="17:19">
      <c r="Q2901" s="14">
        <v>38271</v>
      </c>
      <c r="R2901" s="13">
        <v>17.168678</v>
      </c>
      <c r="S2901" s="13">
        <f t="shared" si="88"/>
        <v>-2.8713360467930125E-3</v>
      </c>
    </row>
    <row r="2902" spans="17:19">
      <c r="Q2902" s="14">
        <v>38268</v>
      </c>
      <c r="R2902" s="13">
        <v>17.218116999999999</v>
      </c>
      <c r="S2902" s="13">
        <f t="shared" si="88"/>
        <v>-2.3437635349446958E-3</v>
      </c>
    </row>
    <row r="2903" spans="17:19">
      <c r="Q2903" s="14">
        <v>38267</v>
      </c>
      <c r="R2903" s="13">
        <v>17.258566999999999</v>
      </c>
      <c r="S2903" s="13">
        <f t="shared" si="88"/>
        <v>-5.1812686018016902E-3</v>
      </c>
    </row>
    <row r="2904" spans="17:19">
      <c r="Q2904" s="14">
        <v>38266</v>
      </c>
      <c r="R2904" s="13">
        <v>17.348454</v>
      </c>
      <c r="S2904" s="13">
        <f t="shared" si="88"/>
        <v>1.4988177113025056E-2</v>
      </c>
    </row>
    <row r="2905" spans="17:19">
      <c r="Q2905" s="14">
        <v>38265</v>
      </c>
      <c r="R2905" s="13">
        <v>17.092272000000001</v>
      </c>
      <c r="S2905" s="13">
        <f t="shared" si="88"/>
        <v>-4.1895964404481149E-3</v>
      </c>
    </row>
    <row r="2906" spans="17:19">
      <c r="Q2906" s="14">
        <v>38264</v>
      </c>
      <c r="R2906" s="13">
        <v>17.164183000000001</v>
      </c>
      <c r="S2906" s="13">
        <f t="shared" si="88"/>
        <v>1.8671568867464003E-2</v>
      </c>
    </row>
    <row r="2907" spans="17:19">
      <c r="Q2907" s="14">
        <v>38261</v>
      </c>
      <c r="R2907" s="13">
        <v>16.849575000000002</v>
      </c>
      <c r="S2907" s="13">
        <f t="shared" si="88"/>
        <v>1.5163857905527461E-2</v>
      </c>
    </row>
    <row r="2908" spans="17:19">
      <c r="Q2908" s="14">
        <v>38260</v>
      </c>
      <c r="R2908" s="13">
        <v>16.597887</v>
      </c>
      <c r="S2908" s="13">
        <f t="shared" si="88"/>
        <v>-1.6220894330860936E-3</v>
      </c>
    </row>
    <row r="2909" spans="17:19">
      <c r="Q2909" s="14">
        <v>38259</v>
      </c>
      <c r="R2909" s="13">
        <v>16.624853999999999</v>
      </c>
      <c r="S2909" s="13">
        <f t="shared" si="88"/>
        <v>-3.2335686781999394E-3</v>
      </c>
    </row>
    <row r="2910" spans="17:19">
      <c r="Q2910" s="14">
        <v>38258</v>
      </c>
      <c r="R2910" s="13">
        <v>16.678785999999999</v>
      </c>
      <c r="S2910" s="13">
        <f t="shared" si="88"/>
        <v>9.7959149571285892E-3</v>
      </c>
    </row>
    <row r="2911" spans="17:19">
      <c r="Q2911" s="14">
        <v>38257</v>
      </c>
      <c r="R2911" s="13">
        <v>16.516987</v>
      </c>
      <c r="S2911" s="13">
        <f t="shared" si="88"/>
        <v>-1.1033360480988855E-2</v>
      </c>
    </row>
    <row r="2912" spans="17:19">
      <c r="Q2912" s="14">
        <v>38254</v>
      </c>
      <c r="R2912" s="13">
        <v>16.701257999999999</v>
      </c>
      <c r="S2912" s="13">
        <f t="shared" si="88"/>
        <v>1.6172801590184E-3</v>
      </c>
    </row>
    <row r="2913" spans="17:19">
      <c r="Q2913" s="14">
        <v>38253</v>
      </c>
      <c r="R2913" s="13">
        <v>16.674291</v>
      </c>
      <c r="S2913" s="13">
        <f t="shared" si="88"/>
        <v>-2.9562184991027462E-3</v>
      </c>
    </row>
    <row r="2914" spans="17:19">
      <c r="Q2914" s="14">
        <v>38252</v>
      </c>
      <c r="R2914" s="13">
        <v>16.72373</v>
      </c>
      <c r="S2914" s="13">
        <f t="shared" si="88"/>
        <v>-5.0802763380010489E-3</v>
      </c>
    </row>
    <row r="2915" spans="17:19">
      <c r="Q2915" s="14">
        <v>38251</v>
      </c>
      <c r="R2915" s="13">
        <v>16.809125000000002</v>
      </c>
      <c r="S2915" s="13">
        <f t="shared" si="88"/>
        <v>-1.3351080114380673E-3</v>
      </c>
    </row>
    <row r="2916" spans="17:19">
      <c r="Q2916" s="14">
        <v>38250</v>
      </c>
      <c r="R2916" s="13">
        <v>16.831596999999999</v>
      </c>
      <c r="S2916" s="13">
        <f t="shared" si="88"/>
        <v>-1.4214290299289748E-2</v>
      </c>
    </row>
    <row r="2917" spans="17:19">
      <c r="Q2917" s="14">
        <v>38247</v>
      </c>
      <c r="R2917" s="13">
        <v>17.074296</v>
      </c>
      <c r="S2917" s="13">
        <f t="shared" si="88"/>
        <v>5.8217304757209758E-2</v>
      </c>
    </row>
    <row r="2918" spans="17:19">
      <c r="Q2918" s="14">
        <v>38246</v>
      </c>
      <c r="R2918" s="13">
        <v>16.134962000000002</v>
      </c>
      <c r="S2918" s="13">
        <f t="shared" si="88"/>
        <v>2.7769852646056709E-2</v>
      </c>
    </row>
    <row r="2919" spans="17:19">
      <c r="Q2919" s="14">
        <v>38245</v>
      </c>
      <c r="R2919" s="13">
        <v>15.699002999999999</v>
      </c>
      <c r="S2919" s="13">
        <f t="shared" si="88"/>
        <v>-1.9095732526783003E-2</v>
      </c>
    </row>
    <row r="2920" spans="17:19">
      <c r="Q2920" s="14">
        <v>38244</v>
      </c>
      <c r="R2920" s="13">
        <v>16.004622999999999</v>
      </c>
      <c r="S2920" s="13">
        <f t="shared" si="88"/>
        <v>-5.3072659898371058E-3</v>
      </c>
    </row>
    <row r="2921" spans="17:19">
      <c r="Q2921" s="14">
        <v>38243</v>
      </c>
      <c r="R2921" s="13">
        <v>16.090017</v>
      </c>
      <c r="S2921" s="13">
        <f t="shared" si="88"/>
        <v>7.5992567194243339E-3</v>
      </c>
    </row>
    <row r="2922" spans="17:19">
      <c r="Q2922" s="14">
        <v>38240</v>
      </c>
      <c r="R2922" s="13">
        <v>15.968667</v>
      </c>
      <c r="S2922" s="13">
        <f t="shared" si="88"/>
        <v>3.6722259581109273E-3</v>
      </c>
    </row>
    <row r="2923" spans="17:19">
      <c r="Q2923" s="14">
        <v>38239</v>
      </c>
      <c r="R2923" s="13">
        <v>15.910240999999999</v>
      </c>
      <c r="S2923" s="13">
        <f t="shared" si="88"/>
        <v>-2.1288287440384687E-2</v>
      </c>
    </row>
    <row r="2924" spans="17:19">
      <c r="Q2924" s="14">
        <v>38238</v>
      </c>
      <c r="R2924" s="13">
        <v>16.256309999999999</v>
      </c>
      <c r="S2924" s="13">
        <f t="shared" si="88"/>
        <v>1.3733153306006645E-2</v>
      </c>
    </row>
    <row r="2925" spans="17:19">
      <c r="Q2925" s="14">
        <v>38237</v>
      </c>
      <c r="R2925" s="13">
        <v>16.036083999999999</v>
      </c>
      <c r="S2925" s="13">
        <f t="shared" si="88"/>
        <v>8.4793323192412402E-3</v>
      </c>
    </row>
    <row r="2926" spans="17:19">
      <c r="Q2926" s="14">
        <v>38233</v>
      </c>
      <c r="R2926" s="13">
        <v>15.901251999999999</v>
      </c>
      <c r="S2926" s="13">
        <f t="shared" si="88"/>
        <v>8.8394659916222005E-3</v>
      </c>
    </row>
    <row r="2927" spans="17:19">
      <c r="Q2927" s="14">
        <v>38232</v>
      </c>
      <c r="R2927" s="13">
        <v>15.761925</v>
      </c>
      <c r="S2927" s="13">
        <f t="shared" si="88"/>
        <v>-6.515541846808341E-3</v>
      </c>
    </row>
    <row r="2928" spans="17:19">
      <c r="Q2928" s="14">
        <v>38231</v>
      </c>
      <c r="R2928" s="13">
        <v>15.865296000000001</v>
      </c>
      <c r="S2928" s="13">
        <f t="shared" si="88"/>
        <v>1.0014265349765895E-2</v>
      </c>
    </row>
    <row r="2929" spans="17:19">
      <c r="Q2929" s="14">
        <v>38230</v>
      </c>
      <c r="R2929" s="13">
        <v>15.707992000000001</v>
      </c>
      <c r="S2929" s="13">
        <f t="shared" si="88"/>
        <v>2.8624197527470216E-4</v>
      </c>
    </row>
    <row r="2930" spans="17:19">
      <c r="Q2930" s="14">
        <v>38229</v>
      </c>
      <c r="R2930" s="13">
        <v>15.703497</v>
      </c>
      <c r="S2930" s="13">
        <f t="shared" si="88"/>
        <v>5.7569645969126259E-3</v>
      </c>
    </row>
    <row r="2931" spans="17:19">
      <c r="Q2931" s="14">
        <v>38226</v>
      </c>
      <c r="R2931" s="13">
        <v>15.61361</v>
      </c>
      <c r="S2931" s="13">
        <f t="shared" si="88"/>
        <v>1.4414600706452046E-3</v>
      </c>
    </row>
    <row r="2932" spans="17:19">
      <c r="Q2932" s="14">
        <v>38225</v>
      </c>
      <c r="R2932" s="13">
        <v>15.591136000000001</v>
      </c>
      <c r="S2932" s="13">
        <f t="shared" si="88"/>
        <v>1.4434122285637671E-3</v>
      </c>
    </row>
    <row r="2933" spans="17:19">
      <c r="Q2933" s="14">
        <v>38224</v>
      </c>
      <c r="R2933" s="13">
        <v>15.568664</v>
      </c>
      <c r="S2933" s="13">
        <f t="shared" si="88"/>
        <v>-2.8786424151749333E-3</v>
      </c>
    </row>
    <row r="2934" spans="17:19">
      <c r="Q2934" s="14">
        <v>38223</v>
      </c>
      <c r="R2934" s="13">
        <v>15.61361</v>
      </c>
      <c r="S2934" s="13">
        <f t="shared" si="88"/>
        <v>1.1353821651388858E-2</v>
      </c>
    </row>
    <row r="2935" spans="17:19">
      <c r="Q2935" s="14">
        <v>38222</v>
      </c>
      <c r="R2935" s="13">
        <v>15.438326</v>
      </c>
      <c r="S2935" s="13">
        <f t="shared" si="88"/>
        <v>-3.7703379688416852E-3</v>
      </c>
    </row>
    <row r="2936" spans="17:19">
      <c r="Q2936" s="14">
        <v>38219</v>
      </c>
      <c r="R2936" s="13">
        <v>15.496753999999999</v>
      </c>
      <c r="S2936" s="13">
        <f t="shared" si="88"/>
        <v>6.7153533901775746E-3</v>
      </c>
    </row>
    <row r="2937" spans="17:19">
      <c r="Q2937" s="14">
        <v>38218</v>
      </c>
      <c r="R2937" s="13">
        <v>15.393382000000001</v>
      </c>
      <c r="S2937" s="13">
        <f t="shared" si="88"/>
        <v>5.2832058654367483E-3</v>
      </c>
    </row>
    <row r="2938" spans="17:19">
      <c r="Q2938" s="14">
        <v>38217</v>
      </c>
      <c r="R2938" s="13">
        <v>15.312483</v>
      </c>
      <c r="S2938" s="13">
        <f t="shared" si="88"/>
        <v>6.2020225915193454E-3</v>
      </c>
    </row>
    <row r="2939" spans="17:19">
      <c r="Q2939" s="14">
        <v>38216</v>
      </c>
      <c r="R2939" s="13">
        <v>15.2181</v>
      </c>
      <c r="S2939" s="13">
        <f t="shared" si="88"/>
        <v>-1.179962454904693E-3</v>
      </c>
    </row>
    <row r="2940" spans="17:19">
      <c r="Q2940" s="14">
        <v>38215</v>
      </c>
      <c r="R2940" s="13">
        <v>15.236077999999999</v>
      </c>
      <c r="S2940" s="13">
        <f t="shared" si="88"/>
        <v>2.0691082143595553E-3</v>
      </c>
    </row>
    <row r="2941" spans="17:19">
      <c r="Q2941" s="14">
        <v>38212</v>
      </c>
      <c r="R2941" s="13">
        <v>15.204618</v>
      </c>
      <c r="S2941" s="13">
        <f t="shared" si="88"/>
        <v>1.0454093063266062E-2</v>
      </c>
    </row>
    <row r="2942" spans="17:19">
      <c r="Q2942" s="14">
        <v>38211</v>
      </c>
      <c r="R2942" s="13">
        <v>15.047312</v>
      </c>
      <c r="S2942" s="13">
        <f t="shared" si="88"/>
        <v>5.4054371882853247E-3</v>
      </c>
    </row>
    <row r="2943" spans="17:19">
      <c r="Q2943" s="14">
        <v>38210</v>
      </c>
      <c r="R2943" s="13">
        <v>14.966412</v>
      </c>
      <c r="S2943" s="13">
        <f t="shared" si="88"/>
        <v>-1.3917701356929421E-2</v>
      </c>
    </row>
    <row r="2944" spans="17:19">
      <c r="Q2944" s="14">
        <v>38209</v>
      </c>
      <c r="R2944" s="13">
        <v>15.17765</v>
      </c>
      <c r="S2944" s="13">
        <f t="shared" si="88"/>
        <v>2.0241690868108706E-2</v>
      </c>
    </row>
    <row r="2945" spans="17:19">
      <c r="Q2945" s="14">
        <v>38208</v>
      </c>
      <c r="R2945" s="13">
        <v>14.876524</v>
      </c>
      <c r="S2945" s="13">
        <f t="shared" si="88"/>
        <v>1.4714893983899311E-2</v>
      </c>
    </row>
    <row r="2946" spans="17:19">
      <c r="Q2946" s="14">
        <v>38205</v>
      </c>
      <c r="R2946" s="13">
        <v>14.660792000000001</v>
      </c>
      <c r="S2946" s="13">
        <f t="shared" si="88"/>
        <v>-9.7146071970945196E-3</v>
      </c>
    </row>
    <row r="2947" spans="17:19">
      <c r="Q2947" s="14">
        <v>38204</v>
      </c>
      <c r="R2947" s="13">
        <v>14.804613</v>
      </c>
      <c r="S2947" s="13">
        <f t="shared" si="88"/>
        <v>-1.4362652788601122E-2</v>
      </c>
    </row>
    <row r="2948" spans="17:19">
      <c r="Q2948" s="14">
        <v>38203</v>
      </c>
      <c r="R2948" s="13">
        <v>15.020345000000001</v>
      </c>
      <c r="S2948" s="13">
        <f t="shared" si="88"/>
        <v>-1.5611247464536205E-2</v>
      </c>
    </row>
    <row r="2949" spans="17:19">
      <c r="Q2949" s="14">
        <v>38202</v>
      </c>
      <c r="R2949" s="13">
        <v>15.25855</v>
      </c>
      <c r="S2949" s="13">
        <f t="shared" si="88"/>
        <v>-1.4705822686467234E-3</v>
      </c>
    </row>
    <row r="2950" spans="17:19">
      <c r="Q2950" s="14">
        <v>38201</v>
      </c>
      <c r="R2950" s="13">
        <v>15.281022</v>
      </c>
      <c r="S2950" s="13">
        <f t="shared" si="88"/>
        <v>-7.2992406736869572E-3</v>
      </c>
    </row>
    <row r="2951" spans="17:19">
      <c r="Q2951" s="14">
        <v>38198</v>
      </c>
      <c r="R2951" s="13">
        <v>15.393382000000001</v>
      </c>
      <c r="S2951" s="13">
        <f t="shared" si="88"/>
        <v>1.541656046384119E-2</v>
      </c>
    </row>
    <row r="2952" spans="17:19">
      <c r="Q2952" s="14">
        <v>38197</v>
      </c>
      <c r="R2952" s="13">
        <v>15.159672</v>
      </c>
      <c r="S2952" s="13">
        <f t="shared" si="88"/>
        <v>-1.7757713358583665E-3</v>
      </c>
    </row>
    <row r="2953" spans="17:19">
      <c r="Q2953" s="14">
        <v>38196</v>
      </c>
      <c r="R2953" s="13">
        <v>15.186640000000001</v>
      </c>
      <c r="S2953" s="13">
        <f t="shared" ref="S2953:S3016" si="89">(R2953-R2954)/R2954</f>
        <v>-4.8592484952946465E-3</v>
      </c>
    </row>
    <row r="2954" spans="17:19">
      <c r="Q2954" s="14">
        <v>38195</v>
      </c>
      <c r="R2954" s="13">
        <v>15.260795999999999</v>
      </c>
      <c r="S2954" s="13">
        <f t="shared" si="89"/>
        <v>9.6490554286282216E-3</v>
      </c>
    </row>
    <row r="2955" spans="17:19">
      <c r="Q2955" s="14">
        <v>38194</v>
      </c>
      <c r="R2955" s="13">
        <v>15.114951</v>
      </c>
      <c r="S2955" s="13">
        <f t="shared" si="89"/>
        <v>-9.8436858119999356E-3</v>
      </c>
    </row>
    <row r="2956" spans="17:19">
      <c r="Q2956" s="14">
        <v>38191</v>
      </c>
      <c r="R2956" s="13">
        <v>15.265217</v>
      </c>
      <c r="S2956" s="13">
        <f t="shared" si="89"/>
        <v>-1.7340088268609497E-3</v>
      </c>
    </row>
    <row r="2957" spans="17:19">
      <c r="Q2957" s="14">
        <v>38190</v>
      </c>
      <c r="R2957" s="13">
        <v>15.291733000000001</v>
      </c>
      <c r="S2957" s="13">
        <f t="shared" si="89"/>
        <v>-1.4430744701913265E-3</v>
      </c>
    </row>
    <row r="2958" spans="17:19">
      <c r="Q2958" s="14">
        <v>38189</v>
      </c>
      <c r="R2958" s="13">
        <v>15.313832</v>
      </c>
      <c r="S2958" s="13">
        <f t="shared" si="89"/>
        <v>1.4641300753409565E-2</v>
      </c>
    </row>
    <row r="2959" spans="17:19">
      <c r="Q2959" s="14">
        <v>38188</v>
      </c>
      <c r="R2959" s="13">
        <v>15.092853</v>
      </c>
      <c r="S2959" s="13">
        <f t="shared" si="89"/>
        <v>1.4663499915132964E-3</v>
      </c>
    </row>
    <row r="2960" spans="17:19">
      <c r="Q2960" s="14">
        <v>38187</v>
      </c>
      <c r="R2960" s="13">
        <v>15.070754000000001</v>
      </c>
      <c r="S2960" s="13">
        <f t="shared" si="89"/>
        <v>-8.7210424707249851E-3</v>
      </c>
    </row>
    <row r="2961" spans="17:19">
      <c r="Q2961" s="14">
        <v>38184</v>
      </c>
      <c r="R2961" s="13">
        <v>15.203343</v>
      </c>
      <c r="S2961" s="13">
        <f t="shared" si="89"/>
        <v>2.9155336323035933E-3</v>
      </c>
    </row>
    <row r="2962" spans="17:19">
      <c r="Q2962" s="14">
        <v>38183</v>
      </c>
      <c r="R2962" s="13">
        <v>15.159146</v>
      </c>
      <c r="S2962" s="13">
        <f t="shared" si="89"/>
        <v>-5.7971326256081928E-3</v>
      </c>
    </row>
    <row r="2963" spans="17:19">
      <c r="Q2963" s="14">
        <v>38182</v>
      </c>
      <c r="R2963" s="13">
        <v>15.247538</v>
      </c>
      <c r="S2963" s="13">
        <f t="shared" si="89"/>
        <v>1.1730269102660663E-2</v>
      </c>
    </row>
    <row r="2964" spans="17:19">
      <c r="Q2964" s="14">
        <v>38181</v>
      </c>
      <c r="R2964" s="13">
        <v>15.070754000000001</v>
      </c>
      <c r="S2964" s="13">
        <f t="shared" si="89"/>
        <v>-2.9240584372386461E-3</v>
      </c>
    </row>
    <row r="2965" spans="17:19">
      <c r="Q2965" s="14">
        <v>38180</v>
      </c>
      <c r="R2965" s="13">
        <v>15.114951</v>
      </c>
      <c r="S2965" s="13">
        <f t="shared" si="89"/>
        <v>1.3333337802785861E-2</v>
      </c>
    </row>
    <row r="2966" spans="17:19">
      <c r="Q2966" s="14">
        <v>38177</v>
      </c>
      <c r="R2966" s="13">
        <v>14.916069999999999</v>
      </c>
      <c r="S2966" s="13">
        <f t="shared" si="89"/>
        <v>5.93000845898218E-4</v>
      </c>
    </row>
    <row r="2967" spans="17:19">
      <c r="Q2967" s="14">
        <v>38176</v>
      </c>
      <c r="R2967" s="13">
        <v>14.90723</v>
      </c>
      <c r="S2967" s="13">
        <f t="shared" si="89"/>
        <v>-4.4274811709333782E-3</v>
      </c>
    </row>
    <row r="2968" spans="17:19">
      <c r="Q2968" s="14">
        <v>38175</v>
      </c>
      <c r="R2968" s="13">
        <v>14.973525</v>
      </c>
      <c r="S2968" s="13">
        <f t="shared" si="89"/>
        <v>3.2926882267847998E-2</v>
      </c>
    </row>
    <row r="2969" spans="17:19">
      <c r="Q2969" s="14">
        <v>38174</v>
      </c>
      <c r="R2969" s="13">
        <v>14.49621</v>
      </c>
      <c r="S2969" s="13">
        <f t="shared" si="89"/>
        <v>1.7369707890831407E-2</v>
      </c>
    </row>
    <row r="2970" spans="17:19">
      <c r="Q2970" s="14">
        <v>38170</v>
      </c>
      <c r="R2970" s="13">
        <v>14.248714</v>
      </c>
      <c r="S2970" s="13">
        <f t="shared" si="89"/>
        <v>1.5533561567526062E-3</v>
      </c>
    </row>
    <row r="2971" spans="17:19">
      <c r="Q2971" s="14">
        <v>38169</v>
      </c>
      <c r="R2971" s="13">
        <v>14.226615000000001</v>
      </c>
      <c r="S2971" s="13">
        <f t="shared" si="89"/>
        <v>1.5556318067251897E-3</v>
      </c>
    </row>
    <row r="2972" spans="17:19">
      <c r="Q2972" s="14">
        <v>38168</v>
      </c>
      <c r="R2972" s="13">
        <v>14.204518</v>
      </c>
      <c r="S2972" s="13">
        <f t="shared" si="89"/>
        <v>1.0691853255513009E-2</v>
      </c>
    </row>
    <row r="2973" spans="17:19">
      <c r="Q2973" s="14">
        <v>38167</v>
      </c>
      <c r="R2973" s="13">
        <v>14.054252</v>
      </c>
      <c r="S2973" s="13">
        <f t="shared" si="89"/>
        <v>6.2924453490661005E-4</v>
      </c>
    </row>
    <row r="2974" spans="17:19">
      <c r="Q2974" s="14">
        <v>38166</v>
      </c>
      <c r="R2974" s="13">
        <v>14.045413999999999</v>
      </c>
      <c r="S2974" s="13">
        <f t="shared" si="89"/>
        <v>2.840070751512342E-3</v>
      </c>
    </row>
    <row r="2975" spans="17:19">
      <c r="Q2975" s="14">
        <v>38163</v>
      </c>
      <c r="R2975" s="13">
        <v>14.005637</v>
      </c>
      <c r="S2975" s="13">
        <f t="shared" si="89"/>
        <v>9.4758732218352645E-4</v>
      </c>
    </row>
    <row r="2976" spans="17:19">
      <c r="Q2976" s="14">
        <v>38162</v>
      </c>
      <c r="R2976" s="13">
        <v>13.992378</v>
      </c>
      <c r="S2976" s="13">
        <f t="shared" si="89"/>
        <v>5.0793493450675313E-3</v>
      </c>
    </row>
    <row r="2977" spans="17:19">
      <c r="Q2977" s="14">
        <v>38161</v>
      </c>
      <c r="R2977" s="13">
        <v>13.921665000000001</v>
      </c>
      <c r="S2977" s="13">
        <f t="shared" si="89"/>
        <v>6.3898110013444172E-3</v>
      </c>
    </row>
    <row r="2978" spans="17:19">
      <c r="Q2978" s="14">
        <v>38160</v>
      </c>
      <c r="R2978" s="13">
        <v>13.833273</v>
      </c>
      <c r="S2978" s="13">
        <f t="shared" si="89"/>
        <v>-1.3551859884770473E-2</v>
      </c>
    </row>
    <row r="2979" spans="17:19">
      <c r="Q2979" s="14">
        <v>38159</v>
      </c>
      <c r="R2979" s="13">
        <v>14.023315</v>
      </c>
      <c r="S2979" s="13">
        <f t="shared" si="89"/>
        <v>-6.2637354928074202E-3</v>
      </c>
    </row>
    <row r="2980" spans="17:19">
      <c r="Q2980" s="14">
        <v>38156</v>
      </c>
      <c r="R2980" s="13">
        <v>14.111706999999999</v>
      </c>
      <c r="S2980" s="13">
        <f t="shared" si="89"/>
        <v>3.4569924919065874E-3</v>
      </c>
    </row>
    <row r="2981" spans="17:19">
      <c r="Q2981" s="14">
        <v>38155</v>
      </c>
      <c r="R2981" s="13">
        <v>14.063091</v>
      </c>
      <c r="S2981" s="13">
        <f t="shared" si="89"/>
        <v>-2.0923133390510211E-2</v>
      </c>
    </row>
    <row r="2982" spans="17:19">
      <c r="Q2982" s="14">
        <v>38154</v>
      </c>
      <c r="R2982" s="13">
        <v>14.363623</v>
      </c>
      <c r="S2982" s="13">
        <f t="shared" si="89"/>
        <v>4.6368804017086415E-3</v>
      </c>
    </row>
    <row r="2983" spans="17:19">
      <c r="Q2983" s="14">
        <v>38153</v>
      </c>
      <c r="R2983" s="13">
        <v>14.297328</v>
      </c>
      <c r="S2983" s="13">
        <f t="shared" si="89"/>
        <v>4.3464012917044303E-3</v>
      </c>
    </row>
    <row r="2984" spans="17:19">
      <c r="Q2984" s="14">
        <v>38152</v>
      </c>
      <c r="R2984" s="13">
        <v>14.235455</v>
      </c>
      <c r="S2984" s="13">
        <f t="shared" si="89"/>
        <v>2.4898417961734046E-3</v>
      </c>
    </row>
    <row r="2985" spans="17:19">
      <c r="Q2985" s="14">
        <v>38148</v>
      </c>
      <c r="R2985" s="13">
        <v>14.200099</v>
      </c>
      <c r="S2985" s="13">
        <f t="shared" si="89"/>
        <v>-1.1384592870475692E-2</v>
      </c>
    </row>
    <row r="2986" spans="17:19">
      <c r="Q2986" s="14">
        <v>38147</v>
      </c>
      <c r="R2986" s="13">
        <v>14.363623</v>
      </c>
      <c r="S2986" s="13">
        <f t="shared" si="89"/>
        <v>-1.0654410324840189E-2</v>
      </c>
    </row>
    <row r="2987" spans="17:19">
      <c r="Q2987" s="14">
        <v>38146</v>
      </c>
      <c r="R2987" s="13">
        <v>14.518307</v>
      </c>
      <c r="S2987" s="13">
        <f t="shared" si="89"/>
        <v>2.4002396388602312E-2</v>
      </c>
    </row>
    <row r="2988" spans="17:19">
      <c r="Q2988" s="14">
        <v>38145</v>
      </c>
      <c r="R2988" s="13">
        <v>14.178001</v>
      </c>
      <c r="S2988" s="13">
        <f t="shared" si="89"/>
        <v>5.3274979245355788E-3</v>
      </c>
    </row>
    <row r="2989" spans="17:19">
      <c r="Q2989" s="14">
        <v>38142</v>
      </c>
      <c r="R2989" s="13">
        <v>14.102868000000001</v>
      </c>
      <c r="S2989" s="13">
        <f t="shared" si="89"/>
        <v>5.672909722130655E-3</v>
      </c>
    </row>
    <row r="2990" spans="17:19">
      <c r="Q2990" s="14">
        <v>38141</v>
      </c>
      <c r="R2990" s="13">
        <v>14.023315</v>
      </c>
      <c r="S2990" s="13">
        <f t="shared" si="89"/>
        <v>4.1138888608443043E-3</v>
      </c>
    </row>
    <row r="2991" spans="17:19">
      <c r="Q2991" s="14">
        <v>38140</v>
      </c>
      <c r="R2991" s="13">
        <v>13.965861</v>
      </c>
      <c r="S2991" s="13">
        <f t="shared" si="89"/>
        <v>-4.2424263617203951E-2</v>
      </c>
    </row>
    <row r="2992" spans="17:19">
      <c r="Q2992" s="14">
        <v>38139</v>
      </c>
      <c r="R2992" s="13">
        <v>14.584602</v>
      </c>
      <c r="S2992" s="13">
        <f t="shared" si="89"/>
        <v>3.0927903551429794E-2</v>
      </c>
    </row>
    <row r="2993" spans="17:19">
      <c r="Q2993" s="14">
        <v>38135</v>
      </c>
      <c r="R2993" s="13">
        <v>14.147062999999999</v>
      </c>
      <c r="S2993" s="13">
        <f t="shared" si="89"/>
        <v>2.6290460017216168E-2</v>
      </c>
    </row>
    <row r="2994" spans="17:19">
      <c r="Q2994" s="14">
        <v>38134</v>
      </c>
      <c r="R2994" s="13">
        <v>13.784658</v>
      </c>
      <c r="S2994" s="13">
        <f t="shared" si="89"/>
        <v>-5.7380113444608482E-3</v>
      </c>
    </row>
    <row r="2995" spans="17:19">
      <c r="Q2995" s="14">
        <v>38133</v>
      </c>
      <c r="R2995" s="13">
        <v>13.864210999999999</v>
      </c>
      <c r="S2995" s="13">
        <f t="shared" si="89"/>
        <v>4.1500660618682766E-2</v>
      </c>
    </row>
    <row r="2996" spans="17:19">
      <c r="Q2996" s="14">
        <v>38132</v>
      </c>
      <c r="R2996" s="13">
        <v>13.311764</v>
      </c>
      <c r="S2996" s="13">
        <f t="shared" si="89"/>
        <v>4.3348166999879756E-3</v>
      </c>
    </row>
    <row r="2997" spans="17:19">
      <c r="Q2997" s="14">
        <v>38131</v>
      </c>
      <c r="R2997" s="13">
        <v>13.254308999999999</v>
      </c>
      <c r="S2997" s="13">
        <f t="shared" si="89"/>
        <v>-4.6465267111454774E-3</v>
      </c>
    </row>
    <row r="2998" spans="17:19">
      <c r="Q2998" s="14">
        <v>38128</v>
      </c>
      <c r="R2998" s="13">
        <v>13.316183000000001</v>
      </c>
      <c r="S2998" s="13">
        <f t="shared" si="89"/>
        <v>1.0734695959454595E-2</v>
      </c>
    </row>
    <row r="2999" spans="17:19">
      <c r="Q2999" s="14">
        <v>38127</v>
      </c>
      <c r="R2999" s="13">
        <v>13.174756</v>
      </c>
      <c r="S2999" s="13">
        <f t="shared" si="89"/>
        <v>-3.3537756836995319E-4</v>
      </c>
    </row>
    <row r="3000" spans="17:19">
      <c r="Q3000" s="14">
        <v>38126</v>
      </c>
      <c r="R3000" s="13">
        <v>13.179176</v>
      </c>
      <c r="S3000" s="13">
        <f t="shared" si="89"/>
        <v>-3.6752921424831049E-3</v>
      </c>
    </row>
    <row r="3001" spans="17:19">
      <c r="Q3001" s="14">
        <v>38125</v>
      </c>
      <c r="R3001" s="13">
        <v>13.227792000000001</v>
      </c>
      <c r="S3001" s="13">
        <f t="shared" si="89"/>
        <v>1.9067053632675381E-2</v>
      </c>
    </row>
    <row r="3002" spans="17:19">
      <c r="Q3002" s="14">
        <v>38124</v>
      </c>
      <c r="R3002" s="13">
        <v>12.980295999999999</v>
      </c>
      <c r="S3002" s="13">
        <f t="shared" si="89"/>
        <v>-4.4067419608445988E-3</v>
      </c>
    </row>
    <row r="3003" spans="17:19">
      <c r="Q3003" s="14">
        <v>38121</v>
      </c>
      <c r="R3003" s="13">
        <v>13.037750000000001</v>
      </c>
      <c r="S3003" s="13">
        <f t="shared" si="89"/>
        <v>4.0844177172930851E-3</v>
      </c>
    </row>
    <row r="3004" spans="17:19">
      <c r="Q3004" s="14">
        <v>38120</v>
      </c>
      <c r="R3004" s="13">
        <v>12.984715</v>
      </c>
      <c r="S3004" s="13">
        <f t="shared" si="89"/>
        <v>-1.5085489573557934E-2</v>
      </c>
    </row>
    <row r="3005" spans="17:19">
      <c r="Q3005" s="14">
        <v>38119</v>
      </c>
      <c r="R3005" s="13">
        <v>13.183596</v>
      </c>
      <c r="S3005" s="13">
        <f t="shared" si="89"/>
        <v>2.473372934681246E-2</v>
      </c>
    </row>
    <row r="3006" spans="17:19">
      <c r="Q3006" s="14">
        <v>38118</v>
      </c>
      <c r="R3006" s="13">
        <v>12.865387</v>
      </c>
      <c r="S3006" s="13">
        <f t="shared" si="89"/>
        <v>-3.0821772650217443E-3</v>
      </c>
    </row>
    <row r="3007" spans="17:19">
      <c r="Q3007" s="14">
        <v>38117</v>
      </c>
      <c r="R3007" s="13">
        <v>12.905163</v>
      </c>
      <c r="S3007" s="13">
        <f t="shared" si="89"/>
        <v>-7.140420499379312E-3</v>
      </c>
    </row>
    <row r="3008" spans="17:19">
      <c r="Q3008" s="14">
        <v>38114</v>
      </c>
      <c r="R3008" s="13">
        <v>12.997973999999999</v>
      </c>
      <c r="S3008" s="13">
        <f t="shared" si="89"/>
        <v>-4.0456737010428477E-2</v>
      </c>
    </row>
    <row r="3009" spans="17:19">
      <c r="Q3009" s="14">
        <v>38113</v>
      </c>
      <c r="R3009" s="13">
        <v>13.546001</v>
      </c>
      <c r="S3009" s="13">
        <f t="shared" si="89"/>
        <v>-1.4469458522815989E-2</v>
      </c>
    </row>
    <row r="3010" spans="17:19">
      <c r="Q3010" s="14">
        <v>38112</v>
      </c>
      <c r="R3010" s="13">
        <v>13.744882</v>
      </c>
      <c r="S3010" s="13">
        <f t="shared" si="89"/>
        <v>1.9329562961767036E-3</v>
      </c>
    </row>
    <row r="3011" spans="17:19">
      <c r="Q3011" s="14">
        <v>38111</v>
      </c>
      <c r="R3011" s="13">
        <v>13.718365</v>
      </c>
      <c r="S3011" s="13">
        <f t="shared" si="89"/>
        <v>6.8116134442396826E-3</v>
      </c>
    </row>
    <row r="3012" spans="17:19">
      <c r="Q3012" s="14">
        <v>38110</v>
      </c>
      <c r="R3012" s="13">
        <v>13.625553</v>
      </c>
      <c r="S3012" s="13">
        <f t="shared" si="89"/>
        <v>-5.1092734666907724E-2</v>
      </c>
    </row>
    <row r="3013" spans="17:19">
      <c r="Q3013" s="14">
        <v>38107</v>
      </c>
      <c r="R3013" s="13">
        <v>14.359204</v>
      </c>
      <c r="S3013" s="13">
        <f t="shared" si="89"/>
        <v>2.2019549983263182E-2</v>
      </c>
    </row>
    <row r="3014" spans="17:19">
      <c r="Q3014" s="14">
        <v>38106</v>
      </c>
      <c r="R3014" s="13">
        <v>14.049833</v>
      </c>
      <c r="S3014" s="13">
        <f t="shared" si="89"/>
        <v>-2.5102252791762971E-3</v>
      </c>
    </row>
    <row r="3015" spans="17:19">
      <c r="Q3015" s="14">
        <v>38105</v>
      </c>
      <c r="R3015" s="13">
        <v>14.085190000000001</v>
      </c>
      <c r="S3015" s="13">
        <f t="shared" si="89"/>
        <v>-1.6357986950176043E-2</v>
      </c>
    </row>
    <row r="3016" spans="17:19">
      <c r="Q3016" s="14">
        <v>38104</v>
      </c>
      <c r="R3016" s="13">
        <v>14.319426999999999</v>
      </c>
      <c r="S3016" s="13">
        <f t="shared" si="89"/>
        <v>2.1388823405005732E-2</v>
      </c>
    </row>
    <row r="3017" spans="17:19">
      <c r="Q3017" s="14">
        <v>38103</v>
      </c>
      <c r="R3017" s="13">
        <v>14.019565</v>
      </c>
      <c r="S3017" s="13">
        <f t="shared" ref="S3017:S3080" si="90">(R3017-R3018)/R3018</f>
        <v>1.5522398210523185E-3</v>
      </c>
    </row>
    <row r="3018" spans="17:19">
      <c r="Q3018" s="14">
        <v>38100</v>
      </c>
      <c r="R3018" s="13">
        <v>13.997837000000001</v>
      </c>
      <c r="S3018" s="13">
        <f t="shared" si="90"/>
        <v>-4.9428571225467047E-3</v>
      </c>
    </row>
    <row r="3019" spans="17:19">
      <c r="Q3019" s="14">
        <v>38099</v>
      </c>
      <c r="R3019" s="13">
        <v>14.06737</v>
      </c>
      <c r="S3019" s="13">
        <f t="shared" si="90"/>
        <v>-1.2341714476639255E-3</v>
      </c>
    </row>
    <row r="3020" spans="17:19">
      <c r="Q3020" s="14">
        <v>38098</v>
      </c>
      <c r="R3020" s="13">
        <v>14.084752999999999</v>
      </c>
      <c r="S3020" s="13">
        <f t="shared" si="90"/>
        <v>1.8547263121040782E-3</v>
      </c>
    </row>
    <row r="3021" spans="17:19">
      <c r="Q3021" s="14">
        <v>38097</v>
      </c>
      <c r="R3021" s="13">
        <v>14.058678</v>
      </c>
      <c r="S3021" s="13">
        <f t="shared" si="90"/>
        <v>-3.6341961054409511E-2</v>
      </c>
    </row>
    <row r="3022" spans="17:19">
      <c r="Q3022" s="14">
        <v>38096</v>
      </c>
      <c r="R3022" s="13">
        <v>14.588865999999999</v>
      </c>
      <c r="S3022" s="13">
        <f t="shared" si="90"/>
        <v>-7.6855591993882817E-3</v>
      </c>
    </row>
    <row r="3023" spans="17:19">
      <c r="Q3023" s="14">
        <v>38093</v>
      </c>
      <c r="R3023" s="13">
        <v>14.701858</v>
      </c>
      <c r="S3023" s="13">
        <f t="shared" si="90"/>
        <v>3.1717007859847962E-2</v>
      </c>
    </row>
    <row r="3024" spans="17:19">
      <c r="Q3024" s="14">
        <v>38092</v>
      </c>
      <c r="R3024" s="13">
        <v>14.249893999999999</v>
      </c>
      <c r="S3024" s="13">
        <f t="shared" si="90"/>
        <v>5.5197446737045627E-3</v>
      </c>
    </row>
    <row r="3025" spans="17:19">
      <c r="Q3025" s="14">
        <v>38091</v>
      </c>
      <c r="R3025" s="13">
        <v>14.171670000000001</v>
      </c>
      <c r="S3025" s="13">
        <f t="shared" si="90"/>
        <v>-6.0771898849697095E-2</v>
      </c>
    </row>
    <row r="3026" spans="17:19">
      <c r="Q3026" s="14">
        <v>38090</v>
      </c>
      <c r="R3026" s="13">
        <v>15.088635</v>
      </c>
      <c r="S3026" s="13">
        <f t="shared" si="90"/>
        <v>5.763947516247191E-4</v>
      </c>
    </row>
    <row r="3027" spans="17:19">
      <c r="Q3027" s="14">
        <v>38089</v>
      </c>
      <c r="R3027" s="13">
        <v>15.079943</v>
      </c>
      <c r="S3027" s="13">
        <f t="shared" si="90"/>
        <v>-3.7981685602805675E-2</v>
      </c>
    </row>
    <row r="3028" spans="17:19">
      <c r="Q3028" s="14">
        <v>38085</v>
      </c>
      <c r="R3028" s="13">
        <v>15.675318000000001</v>
      </c>
      <c r="S3028" s="13">
        <f t="shared" si="90"/>
        <v>1.6056346262903941E-2</v>
      </c>
    </row>
    <row r="3029" spans="17:19">
      <c r="Q3029" s="14">
        <v>38084</v>
      </c>
      <c r="R3029" s="13">
        <v>15.427607</v>
      </c>
      <c r="S3029" s="13">
        <f t="shared" si="90"/>
        <v>-2.1499400726054781E-2</v>
      </c>
    </row>
    <row r="3030" spans="17:19">
      <c r="Q3030" s="14">
        <v>38083</v>
      </c>
      <c r="R3030" s="13">
        <v>15.766579</v>
      </c>
      <c r="S3030" s="13">
        <f t="shared" si="90"/>
        <v>-1.466597647071753E-2</v>
      </c>
    </row>
    <row r="3031" spans="17:19">
      <c r="Q3031" s="14">
        <v>38082</v>
      </c>
      <c r="R3031" s="13">
        <v>16.001252999999998</v>
      </c>
      <c r="S3031" s="13">
        <f t="shared" si="90"/>
        <v>3.0506596013797342E-2</v>
      </c>
    </row>
    <row r="3032" spans="17:19">
      <c r="Q3032" s="14">
        <v>38079</v>
      </c>
      <c r="R3032" s="13">
        <v>15.527559999999999</v>
      </c>
      <c r="S3032" s="13">
        <f t="shared" si="90"/>
        <v>-1.8406660964565488E-2</v>
      </c>
    </row>
    <row r="3033" spans="17:19">
      <c r="Q3033" s="14">
        <v>38078</v>
      </c>
      <c r="R3033" s="13">
        <v>15.81873</v>
      </c>
      <c r="S3033" s="13">
        <f t="shared" si="90"/>
        <v>-1.3717405537300893E-3</v>
      </c>
    </row>
    <row r="3034" spans="17:19">
      <c r="Q3034" s="14">
        <v>38077</v>
      </c>
      <c r="R3034" s="13">
        <v>15.840458999999999</v>
      </c>
      <c r="S3034" s="13">
        <f t="shared" si="90"/>
        <v>4.4089357847471892E-3</v>
      </c>
    </row>
    <row r="3035" spans="17:19">
      <c r="Q3035" s="14">
        <v>38076</v>
      </c>
      <c r="R3035" s="13">
        <v>15.770925999999999</v>
      </c>
      <c r="S3035" s="13">
        <f t="shared" si="90"/>
        <v>1.0300747014919126E-2</v>
      </c>
    </row>
    <row r="3036" spans="17:19">
      <c r="Q3036" s="14">
        <v>38075</v>
      </c>
      <c r="R3036" s="13">
        <v>15.61013</v>
      </c>
      <c r="S3036" s="13">
        <f t="shared" si="90"/>
        <v>-2.1786592584590019E-2</v>
      </c>
    </row>
    <row r="3037" spans="17:19">
      <c r="Q3037" s="14">
        <v>38072</v>
      </c>
      <c r="R3037" s="13">
        <v>15.957796</v>
      </c>
      <c r="S3037" s="13">
        <f t="shared" si="90"/>
        <v>1.0905615237548341E-3</v>
      </c>
    </row>
    <row r="3038" spans="17:19">
      <c r="Q3038" s="14">
        <v>38071</v>
      </c>
      <c r="R3038" s="13">
        <v>15.940412</v>
      </c>
      <c r="S3038" s="13">
        <f t="shared" si="90"/>
        <v>2.4008985350240548E-2</v>
      </c>
    </row>
    <row r="3039" spans="17:19">
      <c r="Q3039" s="14">
        <v>38070</v>
      </c>
      <c r="R3039" s="13">
        <v>15.566672000000001</v>
      </c>
      <c r="S3039" s="13">
        <f t="shared" si="90"/>
        <v>-5.000032918081836E-3</v>
      </c>
    </row>
    <row r="3040" spans="17:19">
      <c r="Q3040" s="14">
        <v>38069</v>
      </c>
      <c r="R3040" s="13">
        <v>15.644897</v>
      </c>
      <c r="S3040" s="13">
        <f t="shared" si="90"/>
        <v>8.403352136575502E-3</v>
      </c>
    </row>
    <row r="3041" spans="17:19">
      <c r="Q3041" s="14">
        <v>38068</v>
      </c>
      <c r="R3041" s="13">
        <v>15.514523000000001</v>
      </c>
      <c r="S3041" s="13">
        <f t="shared" si="90"/>
        <v>-2.7998176155625095E-4</v>
      </c>
    </row>
    <row r="3042" spans="17:19">
      <c r="Q3042" s="14">
        <v>38065</v>
      </c>
      <c r="R3042" s="13">
        <v>15.518867999999999</v>
      </c>
      <c r="S3042" s="13">
        <f t="shared" si="90"/>
        <v>3.0898973722815245E-3</v>
      </c>
    </row>
    <row r="3043" spans="17:19">
      <c r="Q3043" s="14">
        <v>38064</v>
      </c>
      <c r="R3043" s="13">
        <v>15.471064</v>
      </c>
      <c r="S3043" s="13">
        <f t="shared" si="90"/>
        <v>-6.6964727116490038E-3</v>
      </c>
    </row>
    <row r="3044" spans="17:19">
      <c r="Q3044" s="14">
        <v>38063</v>
      </c>
      <c r="R3044" s="13">
        <v>15.575364</v>
      </c>
      <c r="S3044" s="13">
        <f t="shared" si="90"/>
        <v>-2.7888839258800874E-4</v>
      </c>
    </row>
    <row r="3045" spans="17:19">
      <c r="Q3045" s="14">
        <v>38062</v>
      </c>
      <c r="R3045" s="13">
        <v>15.579708999999999</v>
      </c>
      <c r="S3045" s="13">
        <f t="shared" si="90"/>
        <v>2.3993106123553633E-2</v>
      </c>
    </row>
    <row r="3046" spans="17:19">
      <c r="Q3046" s="14">
        <v>38061</v>
      </c>
      <c r="R3046" s="13">
        <v>15.214662000000001</v>
      </c>
      <c r="S3046" s="13">
        <f t="shared" si="90"/>
        <v>-4.832311991052632E-3</v>
      </c>
    </row>
    <row r="3047" spans="17:19">
      <c r="Q3047" s="14">
        <v>38058</v>
      </c>
      <c r="R3047" s="13">
        <v>15.288541</v>
      </c>
      <c r="S3047" s="13">
        <f t="shared" si="90"/>
        <v>5.1428250969391704E-3</v>
      </c>
    </row>
    <row r="3048" spans="17:19">
      <c r="Q3048" s="14">
        <v>38057</v>
      </c>
      <c r="R3048" s="13">
        <v>15.210317</v>
      </c>
      <c r="S3048" s="13">
        <f t="shared" si="90"/>
        <v>-1.4084491522243224E-2</v>
      </c>
    </row>
    <row r="3049" spans="17:19">
      <c r="Q3049" s="14">
        <v>38056</v>
      </c>
      <c r="R3049" s="13">
        <v>15.427607</v>
      </c>
      <c r="S3049" s="13">
        <f t="shared" si="90"/>
        <v>-1.4162666792423503E-2</v>
      </c>
    </row>
    <row r="3050" spans="17:19">
      <c r="Q3050" s="14">
        <v>38055</v>
      </c>
      <c r="R3050" s="13">
        <v>15.649241999999999</v>
      </c>
      <c r="S3050" s="13">
        <f t="shared" si="90"/>
        <v>3.0639479432667122E-3</v>
      </c>
    </row>
    <row r="3051" spans="17:19">
      <c r="Q3051" s="14">
        <v>38054</v>
      </c>
      <c r="R3051" s="13">
        <v>15.60144</v>
      </c>
      <c r="S3051" s="13">
        <f t="shared" si="90"/>
        <v>3.353915410537439E-3</v>
      </c>
    </row>
    <row r="3052" spans="17:19">
      <c r="Q3052" s="14">
        <v>38051</v>
      </c>
      <c r="R3052" s="13">
        <v>15.549289</v>
      </c>
      <c r="S3052" s="13">
        <f t="shared" si="90"/>
        <v>1.6796778244712507E-3</v>
      </c>
    </row>
    <row r="3053" spans="17:19">
      <c r="Q3053" s="14">
        <v>38050</v>
      </c>
      <c r="R3053" s="13">
        <v>15.523215</v>
      </c>
      <c r="S3053" s="13">
        <f t="shared" si="90"/>
        <v>1.4018011822738146E-3</v>
      </c>
    </row>
    <row r="3054" spans="17:19">
      <c r="Q3054" s="14">
        <v>38049</v>
      </c>
      <c r="R3054" s="13">
        <v>15.501485000000001</v>
      </c>
      <c r="S3054" s="13">
        <f t="shared" si="90"/>
        <v>1.9142796300695163E-2</v>
      </c>
    </row>
    <row r="3055" spans="17:19">
      <c r="Q3055" s="14">
        <v>38048</v>
      </c>
      <c r="R3055" s="13">
        <v>15.210317</v>
      </c>
      <c r="S3055" s="13">
        <f t="shared" si="90"/>
        <v>2.1897853864396542E-2</v>
      </c>
    </row>
    <row r="3056" spans="17:19">
      <c r="Q3056" s="14">
        <v>38047</v>
      </c>
      <c r="R3056" s="13">
        <v>14.884380999999999</v>
      </c>
      <c r="S3056" s="13">
        <f t="shared" si="90"/>
        <v>1.6019023452141401E-2</v>
      </c>
    </row>
    <row r="3057" spans="17:19">
      <c r="Q3057" s="14">
        <v>38044</v>
      </c>
      <c r="R3057" s="13">
        <v>14.649706999999999</v>
      </c>
      <c r="S3057" s="13">
        <f t="shared" si="90"/>
        <v>9.2813022455614288E-3</v>
      </c>
    </row>
    <row r="3058" spans="17:19">
      <c r="Q3058" s="14">
        <v>38043</v>
      </c>
      <c r="R3058" s="13">
        <v>14.514989</v>
      </c>
      <c r="S3058" s="13">
        <f t="shared" si="90"/>
        <v>-1.4946978743549542E-3</v>
      </c>
    </row>
    <row r="3059" spans="17:19">
      <c r="Q3059" s="14">
        <v>38042</v>
      </c>
      <c r="R3059" s="13">
        <v>14.536716999999999</v>
      </c>
      <c r="S3059" s="13">
        <f t="shared" si="90"/>
        <v>2.0970203491628117E-3</v>
      </c>
    </row>
    <row r="3060" spans="17:19">
      <c r="Q3060" s="14">
        <v>38041</v>
      </c>
      <c r="R3060" s="13">
        <v>14.506297</v>
      </c>
      <c r="S3060" s="13">
        <f t="shared" si="90"/>
        <v>-9.4954976189731907E-3</v>
      </c>
    </row>
    <row r="3061" spans="17:19">
      <c r="Q3061" s="14">
        <v>38040</v>
      </c>
      <c r="R3061" s="13">
        <v>14.645362</v>
      </c>
      <c r="S3061" s="13">
        <f t="shared" si="90"/>
        <v>3.2747943183374282E-3</v>
      </c>
    </row>
    <row r="3062" spans="17:19">
      <c r="Q3062" s="14">
        <v>38037</v>
      </c>
      <c r="R3062" s="13">
        <v>14.597557999999999</v>
      </c>
      <c r="S3062" s="13">
        <f t="shared" si="90"/>
        <v>-1.1894676010346017E-3</v>
      </c>
    </row>
    <row r="3063" spans="17:19">
      <c r="Q3063" s="14">
        <v>38036</v>
      </c>
      <c r="R3063" s="13">
        <v>14.614941999999999</v>
      </c>
      <c r="S3063" s="13">
        <f t="shared" si="90"/>
        <v>2.6833463343081919E-3</v>
      </c>
    </row>
    <row r="3064" spans="17:19">
      <c r="Q3064" s="14">
        <v>38035</v>
      </c>
      <c r="R3064" s="13">
        <v>14.57583</v>
      </c>
      <c r="S3064" s="13">
        <f t="shared" si="90"/>
        <v>1.4826131019369127E-2</v>
      </c>
    </row>
    <row r="3065" spans="17:19">
      <c r="Q3065" s="14">
        <v>38034</v>
      </c>
      <c r="R3065" s="13">
        <v>14.362883999999999</v>
      </c>
      <c r="S3065" s="13">
        <f t="shared" si="90"/>
        <v>-6.0151001387494171E-3</v>
      </c>
    </row>
    <row r="3066" spans="17:19">
      <c r="Q3066" s="14">
        <v>38030</v>
      </c>
      <c r="R3066" s="13">
        <v>14.449801000000001</v>
      </c>
      <c r="S3066" s="13">
        <f t="shared" si="90"/>
        <v>-3.0060579158387724E-4</v>
      </c>
    </row>
    <row r="3067" spans="17:19">
      <c r="Q3067" s="14">
        <v>38029</v>
      </c>
      <c r="R3067" s="13">
        <v>14.454146</v>
      </c>
      <c r="S3067" s="13">
        <f t="shared" si="90"/>
        <v>-7.7566368905134424E-3</v>
      </c>
    </row>
    <row r="3068" spans="17:19">
      <c r="Q3068" s="14">
        <v>38028</v>
      </c>
      <c r="R3068" s="13">
        <v>14.567138</v>
      </c>
      <c r="S3068" s="13">
        <f t="shared" si="90"/>
        <v>-2.9818516070057586E-4</v>
      </c>
    </row>
    <row r="3069" spans="17:19">
      <c r="Q3069" s="14">
        <v>38027</v>
      </c>
      <c r="R3069" s="13">
        <v>14.571483000000001</v>
      </c>
      <c r="S3069" s="13">
        <f t="shared" si="90"/>
        <v>-3.2699269123042246E-3</v>
      </c>
    </row>
    <row r="3070" spans="17:19">
      <c r="Q3070" s="14">
        <v>38026</v>
      </c>
      <c r="R3070" s="13">
        <v>14.619287</v>
      </c>
      <c r="S3070" s="13">
        <f t="shared" si="90"/>
        <v>8.6956983723051814E-3</v>
      </c>
    </row>
    <row r="3071" spans="17:19">
      <c r="Q3071" s="14">
        <v>38023</v>
      </c>
      <c r="R3071" s="13">
        <v>14.493258000000001</v>
      </c>
      <c r="S3071" s="13">
        <f t="shared" si="90"/>
        <v>1.0605979043809374E-2</v>
      </c>
    </row>
    <row r="3072" spans="17:19">
      <c r="Q3072" s="14">
        <v>38022</v>
      </c>
      <c r="R3072" s="13">
        <v>14.341156</v>
      </c>
      <c r="S3072" s="13">
        <f t="shared" si="90"/>
        <v>3.3444919008500796E-3</v>
      </c>
    </row>
    <row r="3073" spans="17:19">
      <c r="Q3073" s="14">
        <v>38021</v>
      </c>
      <c r="R3073" s="13">
        <v>14.293352000000001</v>
      </c>
      <c r="S3073" s="13">
        <f t="shared" si="90"/>
        <v>1.8275385115507853E-3</v>
      </c>
    </row>
    <row r="3074" spans="17:19">
      <c r="Q3074" s="14">
        <v>38020</v>
      </c>
      <c r="R3074" s="13">
        <v>14.267277999999999</v>
      </c>
      <c r="S3074" s="13">
        <f t="shared" si="90"/>
        <v>-3.0445030673811305E-4</v>
      </c>
    </row>
    <row r="3075" spans="17:19">
      <c r="Q3075" s="14">
        <v>38019</v>
      </c>
      <c r="R3075" s="13">
        <v>14.271623</v>
      </c>
      <c r="S3075" s="13">
        <f t="shared" si="90"/>
        <v>1.0461583992766825E-2</v>
      </c>
    </row>
    <row r="3076" spans="17:19">
      <c r="Q3076" s="14">
        <v>38016</v>
      </c>
      <c r="R3076" s="13">
        <v>14.123865</v>
      </c>
      <c r="S3076" s="13">
        <f t="shared" si="90"/>
        <v>-3.0674814148021704E-3</v>
      </c>
    </row>
    <row r="3077" spans="17:19">
      <c r="Q3077" s="14">
        <v>38015</v>
      </c>
      <c r="R3077" s="13">
        <v>14.167323</v>
      </c>
      <c r="S3077" s="13">
        <f t="shared" si="90"/>
        <v>-1.0321772564316815E-2</v>
      </c>
    </row>
    <row r="3078" spans="17:19">
      <c r="Q3078" s="14">
        <v>38014</v>
      </c>
      <c r="R3078" s="13">
        <v>14.31508</v>
      </c>
      <c r="S3078" s="13">
        <f t="shared" si="90"/>
        <v>7.3393568348314678E-3</v>
      </c>
    </row>
    <row r="3079" spans="17:19">
      <c r="Q3079" s="14">
        <v>38013</v>
      </c>
      <c r="R3079" s="13">
        <v>14.210782</v>
      </c>
      <c r="S3079" s="13">
        <f t="shared" si="90"/>
        <v>-1.9174125180452369E-2</v>
      </c>
    </row>
    <row r="3080" spans="17:19">
      <c r="Q3080" s="14">
        <v>38012</v>
      </c>
      <c r="R3080" s="13">
        <v>14.488588</v>
      </c>
      <c r="S3080" s="13">
        <f t="shared" si="90"/>
        <v>-1.8813195451752595E-2</v>
      </c>
    </row>
    <row r="3081" spans="17:19">
      <c r="Q3081" s="14">
        <v>38009</v>
      </c>
      <c r="R3081" s="13">
        <v>14.766391</v>
      </c>
      <c r="S3081" s="13">
        <f t="shared" ref="S3081:S3144" si="91">(R3081-R3082)/R3082</f>
        <v>2.8273786000902908E-2</v>
      </c>
    </row>
    <row r="3082" spans="17:19">
      <c r="Q3082" s="14">
        <v>38008</v>
      </c>
      <c r="R3082" s="13">
        <v>14.360369</v>
      </c>
      <c r="S3082" s="13">
        <f t="shared" si="91"/>
        <v>-1.189083054627533E-3</v>
      </c>
    </row>
    <row r="3083" spans="17:19">
      <c r="Q3083" s="14">
        <v>38007</v>
      </c>
      <c r="R3083" s="13">
        <v>14.377465000000001</v>
      </c>
      <c r="S3083" s="13">
        <f t="shared" si="91"/>
        <v>2.21816990247535E-2</v>
      </c>
    </row>
    <row r="3084" spans="17:19">
      <c r="Q3084" s="14">
        <v>38006</v>
      </c>
      <c r="R3084" s="13">
        <v>14.065469</v>
      </c>
      <c r="S3084" s="13">
        <f t="shared" si="91"/>
        <v>2.2367254054552331E-2</v>
      </c>
    </row>
    <row r="3085" spans="17:19">
      <c r="Q3085" s="14">
        <v>38002</v>
      </c>
      <c r="R3085" s="13">
        <v>13.757745999999999</v>
      </c>
      <c r="S3085" s="13">
        <f t="shared" si="91"/>
        <v>-3.3333330991218463E-2</v>
      </c>
    </row>
    <row r="3086" spans="17:19">
      <c r="Q3086" s="14">
        <v>38001</v>
      </c>
      <c r="R3086" s="13">
        <v>14.232151</v>
      </c>
      <c r="S3086" s="13">
        <f t="shared" si="91"/>
        <v>7.2594524762168823E-3</v>
      </c>
    </row>
    <row r="3087" spans="17:19">
      <c r="Q3087" s="14">
        <v>38000</v>
      </c>
      <c r="R3087" s="13">
        <v>14.129578</v>
      </c>
      <c r="S3087" s="13">
        <f t="shared" si="91"/>
        <v>-4.216876342946649E-3</v>
      </c>
    </row>
    <row r="3088" spans="17:19">
      <c r="Q3088" s="14">
        <v>37999</v>
      </c>
      <c r="R3088" s="13">
        <v>14.189413</v>
      </c>
      <c r="S3088" s="13">
        <f t="shared" si="91"/>
        <v>-3.0029192354690407E-3</v>
      </c>
    </row>
    <row r="3089" spans="17:19">
      <c r="Q3089" s="14">
        <v>37998</v>
      </c>
      <c r="R3089" s="13">
        <v>14.232151</v>
      </c>
      <c r="S3089" s="13">
        <f t="shared" si="91"/>
        <v>1.6173277125476747E-2</v>
      </c>
    </row>
    <row r="3090" spans="17:19">
      <c r="Q3090" s="14">
        <v>37995</v>
      </c>
      <c r="R3090" s="13">
        <v>14.005634000000001</v>
      </c>
      <c r="S3090" s="13">
        <f t="shared" si="91"/>
        <v>-8.4719598581354336E-3</v>
      </c>
    </row>
    <row r="3091" spans="17:19">
      <c r="Q3091" s="14">
        <v>37994</v>
      </c>
      <c r="R3091" s="13">
        <v>14.125303000000001</v>
      </c>
      <c r="S3091" s="13">
        <f t="shared" si="91"/>
        <v>9.7769330862167627E-3</v>
      </c>
    </row>
    <row r="3092" spans="17:19">
      <c r="Q3092" s="14">
        <v>37993</v>
      </c>
      <c r="R3092" s="13">
        <v>13.988538</v>
      </c>
      <c r="S3092" s="13">
        <f t="shared" si="91"/>
        <v>1.2236389057049691E-3</v>
      </c>
    </row>
    <row r="3093" spans="17:19">
      <c r="Q3093" s="14">
        <v>37992</v>
      </c>
      <c r="R3093" s="13">
        <v>13.971442</v>
      </c>
      <c r="S3093" s="13">
        <f t="shared" si="91"/>
        <v>-3.0497677281485442E-3</v>
      </c>
    </row>
    <row r="3094" spans="17:19">
      <c r="Q3094" s="14">
        <v>37991</v>
      </c>
      <c r="R3094" s="13">
        <v>14.014182</v>
      </c>
      <c r="S3094" s="13">
        <f t="shared" si="91"/>
        <v>2.7522738189389795E-3</v>
      </c>
    </row>
    <row r="3095" spans="17:19">
      <c r="Q3095" s="14">
        <v>37988</v>
      </c>
      <c r="R3095" s="13">
        <v>13.975717</v>
      </c>
      <c r="S3095" s="13">
        <f t="shared" si="91"/>
        <v>2.7598697361573598E-3</v>
      </c>
    </row>
    <row r="3096" spans="17:19">
      <c r="Q3096" s="14">
        <v>37986</v>
      </c>
      <c r="R3096" s="13">
        <v>13.937252000000001</v>
      </c>
      <c r="S3096" s="13">
        <f t="shared" si="91"/>
        <v>-7.3058602938426637E-3</v>
      </c>
    </row>
    <row r="3097" spans="17:19">
      <c r="Q3097" s="14">
        <v>37985</v>
      </c>
      <c r="R3097" s="13">
        <v>14.039825</v>
      </c>
      <c r="S3097" s="13">
        <f t="shared" si="91"/>
        <v>1.5243476171698204E-3</v>
      </c>
    </row>
    <row r="3098" spans="17:19">
      <c r="Q3098" s="14">
        <v>37984</v>
      </c>
      <c r="R3098" s="13">
        <v>14.018456</v>
      </c>
      <c r="S3098" s="13">
        <f t="shared" si="91"/>
        <v>1.2345621953421218E-2</v>
      </c>
    </row>
    <row r="3099" spans="17:19">
      <c r="Q3099" s="14">
        <v>37981</v>
      </c>
      <c r="R3099" s="13">
        <v>13.8475</v>
      </c>
      <c r="S3099" s="13">
        <f t="shared" si="91"/>
        <v>-1.5407889424869448E-3</v>
      </c>
    </row>
    <row r="3100" spans="17:19">
      <c r="Q3100" s="14">
        <v>37979</v>
      </c>
      <c r="R3100" s="13">
        <v>13.868869</v>
      </c>
      <c r="S3100" s="13">
        <f t="shared" si="91"/>
        <v>-1.6666626488751331E-2</v>
      </c>
    </row>
    <row r="3101" spans="17:19">
      <c r="Q3101" s="14">
        <v>37978</v>
      </c>
      <c r="R3101" s="13">
        <v>14.103934000000001</v>
      </c>
      <c r="S3101" s="13">
        <f t="shared" si="91"/>
        <v>-7.5187980506631787E-3</v>
      </c>
    </row>
    <row r="3102" spans="17:19">
      <c r="Q3102" s="14">
        <v>37977</v>
      </c>
      <c r="R3102" s="13">
        <v>14.210782</v>
      </c>
      <c r="S3102" s="13">
        <f t="shared" si="91"/>
        <v>0</v>
      </c>
    </row>
    <row r="3103" spans="17:19">
      <c r="Q3103" s="14">
        <v>37974</v>
      </c>
      <c r="R3103" s="13">
        <v>14.210782</v>
      </c>
      <c r="S3103" s="13">
        <f t="shared" si="91"/>
        <v>0</v>
      </c>
    </row>
    <row r="3104" spans="17:19">
      <c r="Q3104" s="14">
        <v>37973</v>
      </c>
      <c r="R3104" s="13">
        <v>14.210782</v>
      </c>
      <c r="S3104" s="13">
        <f t="shared" si="91"/>
        <v>1.6819530618715342E-2</v>
      </c>
    </row>
    <row r="3105" spans="17:19">
      <c r="Q3105" s="14">
        <v>37972</v>
      </c>
      <c r="R3105" s="13">
        <v>13.975717</v>
      </c>
      <c r="S3105" s="13">
        <f t="shared" si="91"/>
        <v>-1.7723022364965525E-2</v>
      </c>
    </row>
    <row r="3106" spans="17:19">
      <c r="Q3106" s="14">
        <v>37971</v>
      </c>
      <c r="R3106" s="13">
        <v>14.227878</v>
      </c>
      <c r="S3106" s="13">
        <f t="shared" si="91"/>
        <v>2.4938462103677558E-2</v>
      </c>
    </row>
    <row r="3107" spans="17:19">
      <c r="Q3107" s="14">
        <v>37970</v>
      </c>
      <c r="R3107" s="13">
        <v>13.881690000000001</v>
      </c>
      <c r="S3107" s="13">
        <f t="shared" si="91"/>
        <v>-2.1981323244715915E-2</v>
      </c>
    </row>
    <row r="3108" spans="17:19">
      <c r="Q3108" s="14">
        <v>37967</v>
      </c>
      <c r="R3108" s="13">
        <v>14.193686</v>
      </c>
      <c r="S3108" s="13">
        <f t="shared" si="91"/>
        <v>1.3736309453960776E-2</v>
      </c>
    </row>
    <row r="3109" spans="17:19">
      <c r="Q3109" s="14">
        <v>37966</v>
      </c>
      <c r="R3109" s="13">
        <v>14.001359000000001</v>
      </c>
      <c r="S3109" s="13">
        <f t="shared" si="91"/>
        <v>-2.1323075488918104E-3</v>
      </c>
    </row>
    <row r="3110" spans="17:19">
      <c r="Q3110" s="14">
        <v>37965</v>
      </c>
      <c r="R3110" s="13">
        <v>14.031278</v>
      </c>
      <c r="S3110" s="13">
        <f t="shared" si="91"/>
        <v>3.975538428547234E-3</v>
      </c>
    </row>
    <row r="3111" spans="17:19">
      <c r="Q3111" s="14">
        <v>37964</v>
      </c>
      <c r="R3111" s="13">
        <v>13.975717</v>
      </c>
      <c r="S3111" s="13">
        <f t="shared" si="91"/>
        <v>1.2383916851868456E-2</v>
      </c>
    </row>
    <row r="3112" spans="17:19">
      <c r="Q3112" s="14">
        <v>37963</v>
      </c>
      <c r="R3112" s="13">
        <v>13.80476</v>
      </c>
      <c r="S3112" s="13">
        <f t="shared" si="91"/>
        <v>-1.4943576442777752E-2</v>
      </c>
    </row>
    <row r="3113" spans="17:19">
      <c r="Q3113" s="14">
        <v>37960</v>
      </c>
      <c r="R3113" s="13">
        <v>14.014182</v>
      </c>
      <c r="S3113" s="13">
        <f t="shared" si="91"/>
        <v>9.5443710383965614E-3</v>
      </c>
    </row>
    <row r="3114" spans="17:19">
      <c r="Q3114" s="14">
        <v>37959</v>
      </c>
      <c r="R3114" s="13">
        <v>13.881690000000001</v>
      </c>
      <c r="S3114" s="13">
        <f t="shared" si="91"/>
        <v>-1.2300354865524708E-3</v>
      </c>
    </row>
    <row r="3115" spans="17:19">
      <c r="Q3115" s="14">
        <v>37958</v>
      </c>
      <c r="R3115" s="13">
        <v>13.898785999999999</v>
      </c>
      <c r="S3115" s="13">
        <f t="shared" si="91"/>
        <v>-1.3947826615035595E-2</v>
      </c>
    </row>
    <row r="3116" spans="17:19">
      <c r="Q3116" s="14">
        <v>37957</v>
      </c>
      <c r="R3116" s="13">
        <v>14.095386</v>
      </c>
      <c r="S3116" s="13">
        <f t="shared" si="91"/>
        <v>5.4877655570627071E-3</v>
      </c>
    </row>
    <row r="3117" spans="17:19">
      <c r="Q3117" s="14">
        <v>37956</v>
      </c>
      <c r="R3117" s="13">
        <v>14.018456</v>
      </c>
      <c r="S3117" s="13">
        <f t="shared" si="91"/>
        <v>6.1350133571598658E-3</v>
      </c>
    </row>
    <row r="3118" spans="17:19">
      <c r="Q3118" s="14">
        <v>37953</v>
      </c>
      <c r="R3118" s="13">
        <v>13.932976999999999</v>
      </c>
      <c r="S3118" s="13">
        <f t="shared" si="91"/>
        <v>6.1727387615092355E-3</v>
      </c>
    </row>
    <row r="3119" spans="17:19">
      <c r="Q3119" s="14">
        <v>37951</v>
      </c>
      <c r="R3119" s="13">
        <v>13.8475</v>
      </c>
      <c r="S3119" s="13">
        <f t="shared" si="91"/>
        <v>1.1551741921684655E-2</v>
      </c>
    </row>
    <row r="3120" spans="17:19">
      <c r="Q3120" s="14">
        <v>37950</v>
      </c>
      <c r="R3120" s="13">
        <v>13.689363999999999</v>
      </c>
      <c r="S3120" s="13">
        <f t="shared" si="91"/>
        <v>-1.1419823072756867E-2</v>
      </c>
    </row>
    <row r="3121" spans="17:19">
      <c r="Q3121" s="14">
        <v>37949</v>
      </c>
      <c r="R3121" s="13">
        <v>13.8475</v>
      </c>
      <c r="S3121" s="13">
        <f t="shared" si="91"/>
        <v>-1.2329246712886194E-3</v>
      </c>
    </row>
    <row r="3122" spans="17:19">
      <c r="Q3122" s="14">
        <v>37946</v>
      </c>
      <c r="R3122" s="13">
        <v>13.864594</v>
      </c>
      <c r="S3122" s="13">
        <f t="shared" si="91"/>
        <v>-8.5575466426015458E-3</v>
      </c>
    </row>
    <row r="3123" spans="17:19">
      <c r="Q3123" s="14">
        <v>37945</v>
      </c>
      <c r="R3123" s="13">
        <v>13.984265000000001</v>
      </c>
      <c r="S3123" s="13">
        <f t="shared" si="91"/>
        <v>-1.1480296462638193E-2</v>
      </c>
    </row>
    <row r="3124" spans="17:19">
      <c r="Q3124" s="14">
        <v>37944</v>
      </c>
      <c r="R3124" s="13">
        <v>14.146673</v>
      </c>
      <c r="S3124" s="13">
        <f t="shared" si="91"/>
        <v>-4.5112929042187963E-3</v>
      </c>
    </row>
    <row r="3125" spans="17:19">
      <c r="Q3125" s="14">
        <v>37943</v>
      </c>
      <c r="R3125" s="13">
        <v>14.210782</v>
      </c>
      <c r="S3125" s="13">
        <f t="shared" si="91"/>
        <v>7.8811114678573255E-3</v>
      </c>
    </row>
    <row r="3126" spans="17:19">
      <c r="Q3126" s="14">
        <v>37942</v>
      </c>
      <c r="R3126" s="13">
        <v>14.099660999999999</v>
      </c>
      <c r="S3126" s="13">
        <f t="shared" si="91"/>
        <v>4.8736116553316786E-3</v>
      </c>
    </row>
    <row r="3127" spans="17:19">
      <c r="Q3127" s="14">
        <v>37939</v>
      </c>
      <c r="R3127" s="13">
        <v>14.031278</v>
      </c>
      <c r="S3127" s="13">
        <f t="shared" si="91"/>
        <v>-2.127699521434758E-3</v>
      </c>
    </row>
    <row r="3128" spans="17:19">
      <c r="Q3128" s="14">
        <v>37938</v>
      </c>
      <c r="R3128" s="13">
        <v>14.061196000000001</v>
      </c>
      <c r="S3128" s="13">
        <f t="shared" si="91"/>
        <v>-7.2419283313643126E-3</v>
      </c>
    </row>
    <row r="3129" spans="17:19">
      <c r="Q3129" s="14">
        <v>37937</v>
      </c>
      <c r="R3129" s="13">
        <v>14.163769</v>
      </c>
      <c r="S3129" s="13">
        <f t="shared" si="91"/>
        <v>1.2217414754274236E-2</v>
      </c>
    </row>
    <row r="3130" spans="17:19">
      <c r="Q3130" s="14">
        <v>37936</v>
      </c>
      <c r="R3130" s="13">
        <v>13.992813</v>
      </c>
      <c r="S3130" s="13">
        <f t="shared" si="91"/>
        <v>-3.0527782711340968E-4</v>
      </c>
    </row>
    <row r="3131" spans="17:19">
      <c r="Q3131" s="14">
        <v>37935</v>
      </c>
      <c r="R3131" s="13">
        <v>13.997085999999999</v>
      </c>
      <c r="S3131" s="13">
        <f t="shared" si="91"/>
        <v>-1.6516477375767058E-2</v>
      </c>
    </row>
    <row r="3132" spans="17:19">
      <c r="Q3132" s="14">
        <v>37932</v>
      </c>
      <c r="R3132" s="13">
        <v>14.232151</v>
      </c>
      <c r="S3132" s="13">
        <f t="shared" si="91"/>
        <v>2.9048103005523216E-2</v>
      </c>
    </row>
    <row r="3133" spans="17:19">
      <c r="Q3133" s="14">
        <v>37931</v>
      </c>
      <c r="R3133" s="13">
        <v>13.830404</v>
      </c>
      <c r="S3133" s="13">
        <f t="shared" si="91"/>
        <v>8.0997684936987002E-3</v>
      </c>
    </row>
    <row r="3134" spans="17:19">
      <c r="Q3134" s="14">
        <v>37930</v>
      </c>
      <c r="R3134" s="13">
        <v>13.719281000000001</v>
      </c>
      <c r="S3134" s="13">
        <f t="shared" si="91"/>
        <v>1.1342147902534601E-2</v>
      </c>
    </row>
    <row r="3135" spans="17:19">
      <c r="Q3135" s="14">
        <v>37929</v>
      </c>
      <c r="R3135" s="13">
        <v>13.56542</v>
      </c>
      <c r="S3135" s="13">
        <f t="shared" si="91"/>
        <v>3.0519447765030877E-2</v>
      </c>
    </row>
    <row r="3136" spans="17:19">
      <c r="Q3136" s="14">
        <v>37928</v>
      </c>
      <c r="R3136" s="13">
        <v>13.163672</v>
      </c>
      <c r="S3136" s="13">
        <f t="shared" si="91"/>
        <v>-2.3771793628936229E-2</v>
      </c>
    </row>
    <row r="3137" spans="17:19">
      <c r="Q3137" s="14">
        <v>37925</v>
      </c>
      <c r="R3137" s="13">
        <v>13.484216</v>
      </c>
      <c r="S3137" s="13">
        <f t="shared" si="91"/>
        <v>1.5873315345060935E-3</v>
      </c>
    </row>
    <row r="3138" spans="17:19">
      <c r="Q3138" s="14">
        <v>37924</v>
      </c>
      <c r="R3138" s="13">
        <v>13.462846000000001</v>
      </c>
      <c r="S3138" s="13">
        <f t="shared" si="91"/>
        <v>-1.8997262808560664E-2</v>
      </c>
    </row>
    <row r="3139" spans="17:19">
      <c r="Q3139" s="14">
        <v>37923</v>
      </c>
      <c r="R3139" s="13">
        <v>13.723556</v>
      </c>
      <c r="S3139" s="13">
        <f t="shared" si="91"/>
        <v>-1.8942794450713851E-2</v>
      </c>
    </row>
    <row r="3140" spans="17:19">
      <c r="Q3140" s="14">
        <v>37922</v>
      </c>
      <c r="R3140" s="13">
        <v>13.988538</v>
      </c>
      <c r="S3140" s="13">
        <f t="shared" si="91"/>
        <v>2.7116903314154082E-3</v>
      </c>
    </row>
    <row r="3141" spans="17:19">
      <c r="Q3141" s="14">
        <v>37921</v>
      </c>
      <c r="R3141" s="13">
        <v>13.950708000000001</v>
      </c>
      <c r="S3141" s="13">
        <f t="shared" si="91"/>
        <v>1.7785909275885404E-2</v>
      </c>
    </row>
    <row r="3142" spans="17:19">
      <c r="Q3142" s="14">
        <v>37918</v>
      </c>
      <c r="R3142" s="13">
        <v>13.706918</v>
      </c>
      <c r="S3142" s="13">
        <f t="shared" si="91"/>
        <v>-2.4236968249746665E-2</v>
      </c>
    </row>
    <row r="3143" spans="17:19">
      <c r="Q3143" s="14">
        <v>37917</v>
      </c>
      <c r="R3143" s="13">
        <v>14.047383999999999</v>
      </c>
      <c r="S3143" s="13">
        <f t="shared" si="91"/>
        <v>3.6279028593348805E-2</v>
      </c>
    </row>
    <row r="3144" spans="17:19">
      <c r="Q3144" s="14">
        <v>37916</v>
      </c>
      <c r="R3144" s="13">
        <v>13.5556</v>
      </c>
      <c r="S3144" s="13">
        <f t="shared" si="91"/>
        <v>1.1606051845369817E-2</v>
      </c>
    </row>
    <row r="3145" spans="17:19">
      <c r="Q3145" s="14">
        <v>37915</v>
      </c>
      <c r="R3145" s="13">
        <v>13.400078000000001</v>
      </c>
      <c r="S3145" s="13">
        <f t="shared" ref="S3145:S3208" si="92">(R3145-R3146)/R3146</f>
        <v>-2.1485640494894622E-2</v>
      </c>
    </row>
    <row r="3146" spans="17:19">
      <c r="Q3146" s="14">
        <v>37914</v>
      </c>
      <c r="R3146" s="13">
        <v>13.694309000000001</v>
      </c>
      <c r="S3146" s="13">
        <f t="shared" si="92"/>
        <v>-2.0150359951027239E-2</v>
      </c>
    </row>
    <row r="3147" spans="17:19">
      <c r="Q3147" s="14">
        <v>37911</v>
      </c>
      <c r="R3147" s="13">
        <v>13.975929000000001</v>
      </c>
      <c r="S3147" s="13">
        <f t="shared" si="92"/>
        <v>4.8353272446637549E-3</v>
      </c>
    </row>
    <row r="3148" spans="17:19">
      <c r="Q3148" s="14">
        <v>37910</v>
      </c>
      <c r="R3148" s="13">
        <v>13.908676</v>
      </c>
      <c r="S3148" s="13">
        <f t="shared" si="92"/>
        <v>3.9441944450399708E-3</v>
      </c>
    </row>
    <row r="3149" spans="17:19">
      <c r="Q3149" s="14">
        <v>37909</v>
      </c>
      <c r="R3149" s="13">
        <v>13.854032999999999</v>
      </c>
      <c r="S3149" s="13">
        <f t="shared" si="92"/>
        <v>1.4153832143958833E-2</v>
      </c>
    </row>
    <row r="3150" spans="17:19">
      <c r="Q3150" s="14">
        <v>37908</v>
      </c>
      <c r="R3150" s="13">
        <v>13.660682</v>
      </c>
      <c r="S3150" s="13">
        <f t="shared" si="92"/>
        <v>2.653189461725871E-2</v>
      </c>
    </row>
    <row r="3151" spans="17:19">
      <c r="Q3151" s="14">
        <v>37907</v>
      </c>
      <c r="R3151" s="13">
        <v>13.307606</v>
      </c>
      <c r="S3151" s="13">
        <f t="shared" si="92"/>
        <v>1.5817452032462415E-3</v>
      </c>
    </row>
    <row r="3152" spans="17:19">
      <c r="Q3152" s="14">
        <v>37904</v>
      </c>
      <c r="R3152" s="13">
        <v>13.28659</v>
      </c>
      <c r="S3152" s="13">
        <f t="shared" si="92"/>
        <v>-4.4093729428827024E-3</v>
      </c>
    </row>
    <row r="3153" spans="17:19">
      <c r="Q3153" s="14">
        <v>37903</v>
      </c>
      <c r="R3153" s="13">
        <v>13.345435</v>
      </c>
      <c r="S3153" s="13">
        <f t="shared" si="92"/>
        <v>-1.1211510560242789E-2</v>
      </c>
    </row>
    <row r="3154" spans="17:19">
      <c r="Q3154" s="14">
        <v>37902</v>
      </c>
      <c r="R3154" s="13">
        <v>13.496753999999999</v>
      </c>
      <c r="S3154" s="13">
        <f t="shared" si="92"/>
        <v>3.4374884298135292E-3</v>
      </c>
    </row>
    <row r="3155" spans="17:19">
      <c r="Q3155" s="14">
        <v>37901</v>
      </c>
      <c r="R3155" s="13">
        <v>13.450518000000001</v>
      </c>
      <c r="S3155" s="13">
        <f t="shared" si="92"/>
        <v>5.9730058101118725E-3</v>
      </c>
    </row>
    <row r="3156" spans="17:19">
      <c r="Q3156" s="14">
        <v>37900</v>
      </c>
      <c r="R3156" s="13">
        <v>13.370654999999999</v>
      </c>
      <c r="S3156" s="13">
        <f t="shared" si="92"/>
        <v>-9.4222149826671253E-4</v>
      </c>
    </row>
    <row r="3157" spans="17:19">
      <c r="Q3157" s="14">
        <v>37897</v>
      </c>
      <c r="R3157" s="13">
        <v>13.383265</v>
      </c>
      <c r="S3157" s="13">
        <f t="shared" si="92"/>
        <v>-2.8186969841134117E-3</v>
      </c>
    </row>
    <row r="3158" spans="17:19">
      <c r="Q3158" s="14">
        <v>37896</v>
      </c>
      <c r="R3158" s="13">
        <v>13.421094999999999</v>
      </c>
      <c r="S3158" s="13">
        <f t="shared" si="92"/>
        <v>-2.1874993959341421E-3</v>
      </c>
    </row>
    <row r="3159" spans="17:19">
      <c r="Q3159" s="14">
        <v>37895</v>
      </c>
      <c r="R3159" s="13">
        <v>13.450518000000001</v>
      </c>
      <c r="S3159" s="13">
        <f t="shared" si="92"/>
        <v>7.556683742534224E-3</v>
      </c>
    </row>
    <row r="3160" spans="17:19">
      <c r="Q3160" s="14">
        <v>37894</v>
      </c>
      <c r="R3160" s="13">
        <v>13.349639</v>
      </c>
      <c r="S3160" s="13">
        <f t="shared" si="92"/>
        <v>1.4372412093135388E-2</v>
      </c>
    </row>
    <row r="3161" spans="17:19">
      <c r="Q3161" s="14">
        <v>37893</v>
      </c>
      <c r="R3161" s="13">
        <v>13.160491</v>
      </c>
      <c r="S3161" s="13">
        <f t="shared" si="92"/>
        <v>6.3913820508313334E-4</v>
      </c>
    </row>
    <row r="3162" spans="17:19">
      <c r="Q3162" s="14">
        <v>37890</v>
      </c>
      <c r="R3162" s="13">
        <v>13.152085</v>
      </c>
      <c r="S3162" s="13">
        <f t="shared" si="92"/>
        <v>-1.4488100238021509E-2</v>
      </c>
    </row>
    <row r="3163" spans="17:19">
      <c r="Q3163" s="14">
        <v>37889</v>
      </c>
      <c r="R3163" s="13">
        <v>13.345435</v>
      </c>
      <c r="S3163" s="13">
        <f t="shared" si="92"/>
        <v>-3.149148827170272E-4</v>
      </c>
    </row>
    <row r="3164" spans="17:19">
      <c r="Q3164" s="14">
        <v>37888</v>
      </c>
      <c r="R3164" s="13">
        <v>13.349639</v>
      </c>
      <c r="S3164" s="13">
        <f t="shared" si="92"/>
        <v>-1.0900028258646445E-2</v>
      </c>
    </row>
    <row r="3165" spans="17:19">
      <c r="Q3165" s="14">
        <v>37887</v>
      </c>
      <c r="R3165" s="13">
        <v>13.496753999999999</v>
      </c>
      <c r="S3165" s="13">
        <f t="shared" si="92"/>
        <v>-1.4426065601411598E-2</v>
      </c>
    </row>
    <row r="3166" spans="17:19">
      <c r="Q3166" s="14">
        <v>37886</v>
      </c>
      <c r="R3166" s="13">
        <v>13.694309000000001</v>
      </c>
      <c r="S3166" s="13">
        <f t="shared" si="92"/>
        <v>2.4615901314444595E-3</v>
      </c>
    </row>
    <row r="3167" spans="17:19">
      <c r="Q3167" s="14">
        <v>37883</v>
      </c>
      <c r="R3167" s="13">
        <v>13.660682</v>
      </c>
      <c r="S3167" s="13">
        <f t="shared" si="92"/>
        <v>3.0776600615725337E-4</v>
      </c>
    </row>
    <row r="3168" spans="17:19">
      <c r="Q3168" s="14">
        <v>37882</v>
      </c>
      <c r="R3168" s="13">
        <v>13.656478999999999</v>
      </c>
      <c r="S3168" s="13">
        <f t="shared" si="92"/>
        <v>5.2599101230818325E-3</v>
      </c>
    </row>
    <row r="3169" spans="17:19">
      <c r="Q3169" s="14">
        <v>37881</v>
      </c>
      <c r="R3169" s="13">
        <v>13.585023</v>
      </c>
      <c r="S3169" s="13">
        <f t="shared" si="92"/>
        <v>6.226669709413931E-3</v>
      </c>
    </row>
    <row r="3170" spans="17:19">
      <c r="Q3170" s="14">
        <v>37880</v>
      </c>
      <c r="R3170" s="13">
        <v>13.500957</v>
      </c>
      <c r="S3170" s="13">
        <f t="shared" si="92"/>
        <v>-1.8337465112550532E-2</v>
      </c>
    </row>
    <row r="3171" spans="17:19">
      <c r="Q3171" s="14">
        <v>37879</v>
      </c>
      <c r="R3171" s="13">
        <v>13.753155</v>
      </c>
      <c r="S3171" s="13">
        <f t="shared" si="92"/>
        <v>6.4596226020196754E-3</v>
      </c>
    </row>
    <row r="3172" spans="17:19">
      <c r="Q3172" s="14">
        <v>37876</v>
      </c>
      <c r="R3172" s="13">
        <v>13.664885</v>
      </c>
      <c r="S3172" s="13">
        <f t="shared" si="92"/>
        <v>2.7760950550210287E-3</v>
      </c>
    </row>
    <row r="3173" spans="17:19">
      <c r="Q3173" s="14">
        <v>37875</v>
      </c>
      <c r="R3173" s="13">
        <v>13.627055</v>
      </c>
      <c r="S3173" s="13">
        <f t="shared" si="92"/>
        <v>-7.0445123819089213E-3</v>
      </c>
    </row>
    <row r="3174" spans="17:19">
      <c r="Q3174" s="14">
        <v>37874</v>
      </c>
      <c r="R3174" s="13">
        <v>13.723732</v>
      </c>
      <c r="S3174" s="13">
        <f t="shared" si="92"/>
        <v>6.4735613652107732E-3</v>
      </c>
    </row>
    <row r="3175" spans="17:19">
      <c r="Q3175" s="14">
        <v>37873</v>
      </c>
      <c r="R3175" s="13">
        <v>13.635462</v>
      </c>
      <c r="S3175" s="13">
        <f t="shared" si="92"/>
        <v>-1.538976481419459E-3</v>
      </c>
    </row>
    <row r="3176" spans="17:19">
      <c r="Q3176" s="14">
        <v>37872</v>
      </c>
      <c r="R3176" s="13">
        <v>13.656478999999999</v>
      </c>
      <c r="S3176" s="13">
        <f t="shared" si="92"/>
        <v>2.2019496867630509E-2</v>
      </c>
    </row>
    <row r="3177" spans="17:19">
      <c r="Q3177" s="14">
        <v>37869</v>
      </c>
      <c r="R3177" s="13">
        <v>13.362249</v>
      </c>
      <c r="S3177" s="13">
        <f t="shared" si="92"/>
        <v>8.5660091963322988E-3</v>
      </c>
    </row>
    <row r="3178" spans="17:19">
      <c r="Q3178" s="14">
        <v>37868</v>
      </c>
      <c r="R3178" s="13">
        <v>13.248760000000001</v>
      </c>
      <c r="S3178" s="13">
        <f t="shared" si="92"/>
        <v>2.2257545896591721E-3</v>
      </c>
    </row>
    <row r="3179" spans="17:19">
      <c r="Q3179" s="14">
        <v>37867</v>
      </c>
      <c r="R3179" s="13">
        <v>13.219336999999999</v>
      </c>
      <c r="S3179" s="13">
        <f t="shared" si="92"/>
        <v>-9.1367124115674103E-3</v>
      </c>
    </row>
    <row r="3180" spans="17:19">
      <c r="Q3180" s="14">
        <v>37866</v>
      </c>
      <c r="R3180" s="13">
        <v>13.341232</v>
      </c>
      <c r="S3180" s="13">
        <f t="shared" si="92"/>
        <v>4.430378698525932E-3</v>
      </c>
    </row>
    <row r="3181" spans="17:19">
      <c r="Q3181" s="14">
        <v>37862</v>
      </c>
      <c r="R3181" s="13">
        <v>13.282386000000001</v>
      </c>
      <c r="S3181" s="13">
        <f t="shared" si="92"/>
        <v>5.4088546377886564E-3</v>
      </c>
    </row>
    <row r="3182" spans="17:19">
      <c r="Q3182" s="14">
        <v>37861</v>
      </c>
      <c r="R3182" s="13">
        <v>13.210929999999999</v>
      </c>
      <c r="S3182" s="13">
        <f t="shared" si="92"/>
        <v>-1.8425990071717493E-2</v>
      </c>
    </row>
    <row r="3183" spans="17:19">
      <c r="Q3183" s="14">
        <v>37860</v>
      </c>
      <c r="R3183" s="13">
        <v>13.458924</v>
      </c>
      <c r="S3183" s="13">
        <f t="shared" si="92"/>
        <v>4.3914669750429111E-3</v>
      </c>
    </row>
    <row r="3184" spans="17:19">
      <c r="Q3184" s="14">
        <v>37859</v>
      </c>
      <c r="R3184" s="13">
        <v>13.400078000000001</v>
      </c>
      <c r="S3184" s="13">
        <f t="shared" si="92"/>
        <v>3.7783044170708129E-3</v>
      </c>
    </row>
    <row r="3185" spans="17:19">
      <c r="Q3185" s="14">
        <v>37858</v>
      </c>
      <c r="R3185" s="13">
        <v>13.349639</v>
      </c>
      <c r="S3185" s="13">
        <f t="shared" si="92"/>
        <v>1.1465019790397496E-2</v>
      </c>
    </row>
    <row r="3186" spans="17:19">
      <c r="Q3186" s="14">
        <v>37855</v>
      </c>
      <c r="R3186" s="13">
        <v>13.198320000000001</v>
      </c>
      <c r="S3186" s="13">
        <f t="shared" si="92"/>
        <v>5.1215940698806726E-3</v>
      </c>
    </row>
    <row r="3187" spans="17:19">
      <c r="Q3187" s="14">
        <v>37854</v>
      </c>
      <c r="R3187" s="13">
        <v>13.131068000000001</v>
      </c>
      <c r="S3187" s="13">
        <f t="shared" si="92"/>
        <v>3.8560072302334077E-3</v>
      </c>
    </row>
    <row r="3188" spans="17:19">
      <c r="Q3188" s="14">
        <v>37853</v>
      </c>
      <c r="R3188" s="13">
        <v>13.080629</v>
      </c>
      <c r="S3188" s="13">
        <f t="shared" si="92"/>
        <v>-5.1150447741350772E-3</v>
      </c>
    </row>
    <row r="3189" spans="17:19">
      <c r="Q3189" s="14">
        <v>37852</v>
      </c>
      <c r="R3189" s="13">
        <v>13.147881</v>
      </c>
      <c r="S3189" s="13">
        <f t="shared" si="92"/>
        <v>-3.4269848365478792E-2</v>
      </c>
    </row>
    <row r="3190" spans="17:19">
      <c r="Q3190" s="14">
        <v>37851</v>
      </c>
      <c r="R3190" s="13">
        <v>13.614445999999999</v>
      </c>
      <c r="S3190" s="13">
        <f t="shared" si="92"/>
        <v>5.6769991385596213E-2</v>
      </c>
    </row>
    <row r="3191" spans="17:19">
      <c r="Q3191" s="14">
        <v>37848</v>
      </c>
      <c r="R3191" s="13">
        <v>12.883074000000001</v>
      </c>
      <c r="S3191" s="13">
        <f t="shared" si="92"/>
        <v>4.918009130247503E-3</v>
      </c>
    </row>
    <row r="3192" spans="17:19">
      <c r="Q3192" s="14">
        <v>37847</v>
      </c>
      <c r="R3192" s="13">
        <v>12.820024999999999</v>
      </c>
      <c r="S3192" s="13">
        <f t="shared" si="92"/>
        <v>2.9595855797849733E-3</v>
      </c>
    </row>
    <row r="3193" spans="17:19">
      <c r="Q3193" s="14">
        <v>37846</v>
      </c>
      <c r="R3193" s="13">
        <v>12.782195</v>
      </c>
      <c r="S3193" s="13">
        <f t="shared" si="92"/>
        <v>-3.9306034964759805E-3</v>
      </c>
    </row>
    <row r="3194" spans="17:19">
      <c r="Q3194" s="14">
        <v>37845</v>
      </c>
      <c r="R3194" s="13">
        <v>12.832635</v>
      </c>
      <c r="S3194" s="13">
        <f t="shared" si="92"/>
        <v>3.9461141063800104E-3</v>
      </c>
    </row>
    <row r="3195" spans="17:19">
      <c r="Q3195" s="14">
        <v>37844</v>
      </c>
      <c r="R3195" s="13">
        <v>12.782195</v>
      </c>
      <c r="S3195" s="13">
        <f t="shared" si="92"/>
        <v>-6.8582608987523969E-3</v>
      </c>
    </row>
    <row r="3196" spans="17:19">
      <c r="Q3196" s="14">
        <v>37841</v>
      </c>
      <c r="R3196" s="13">
        <v>12.870464</v>
      </c>
      <c r="S3196" s="13">
        <f t="shared" si="92"/>
        <v>3.4110101196117674E-2</v>
      </c>
    </row>
    <row r="3197" spans="17:19">
      <c r="Q3197" s="14">
        <v>37840</v>
      </c>
      <c r="R3197" s="13">
        <v>12.445932000000001</v>
      </c>
      <c r="S3197" s="13">
        <f t="shared" si="92"/>
        <v>2.0304794121303923E-3</v>
      </c>
    </row>
    <row r="3198" spans="17:19">
      <c r="Q3198" s="14">
        <v>37839</v>
      </c>
      <c r="R3198" s="13">
        <v>12.420712</v>
      </c>
      <c r="S3198" s="13">
        <f t="shared" si="92"/>
        <v>9.9111158414667295E-3</v>
      </c>
    </row>
    <row r="3199" spans="17:19">
      <c r="Q3199" s="14">
        <v>37838</v>
      </c>
      <c r="R3199" s="13">
        <v>12.298817</v>
      </c>
      <c r="S3199" s="13">
        <f t="shared" si="92"/>
        <v>-8.1356026792915592E-3</v>
      </c>
    </row>
    <row r="3200" spans="17:19">
      <c r="Q3200" s="14">
        <v>37837</v>
      </c>
      <c r="R3200" s="13">
        <v>12.399696</v>
      </c>
      <c r="S3200" s="13">
        <f t="shared" si="92"/>
        <v>-2.1558822840122983E-2</v>
      </c>
    </row>
    <row r="3201" spans="17:19">
      <c r="Q3201" s="14">
        <v>37834</v>
      </c>
      <c r="R3201" s="13">
        <v>12.672909000000001</v>
      </c>
      <c r="S3201" s="13">
        <f t="shared" si="92"/>
        <v>-1.9512256262172522E-2</v>
      </c>
    </row>
    <row r="3202" spans="17:19">
      <c r="Q3202" s="14">
        <v>37833</v>
      </c>
      <c r="R3202" s="13">
        <v>12.925107000000001</v>
      </c>
      <c r="S3202" s="13">
        <f t="shared" si="92"/>
        <v>-2.6898706301714172E-2</v>
      </c>
    </row>
    <row r="3203" spans="17:19">
      <c r="Q3203" s="14">
        <v>37832</v>
      </c>
      <c r="R3203" s="13">
        <v>13.282386000000001</v>
      </c>
      <c r="S3203" s="13">
        <f t="shared" si="92"/>
        <v>-7.8493552440718033E-3</v>
      </c>
    </row>
    <row r="3204" spans="17:19">
      <c r="Q3204" s="14">
        <v>37831</v>
      </c>
      <c r="R3204" s="13">
        <v>13.387468999999999</v>
      </c>
      <c r="S3204" s="13">
        <f t="shared" si="92"/>
        <v>-2.9259333489183987E-2</v>
      </c>
    </row>
    <row r="3205" spans="17:19">
      <c r="Q3205" s="14">
        <v>37830</v>
      </c>
      <c r="R3205" s="13">
        <v>13.790984</v>
      </c>
      <c r="S3205" s="13">
        <f t="shared" si="92"/>
        <v>7.2463979816193343E-3</v>
      </c>
    </row>
    <row r="3206" spans="17:19">
      <c r="Q3206" s="14">
        <v>37827</v>
      </c>
      <c r="R3206" s="13">
        <v>13.691768</v>
      </c>
      <c r="S3206" s="13">
        <f t="shared" si="92"/>
        <v>1.4084473660724047E-2</v>
      </c>
    </row>
    <row r="3207" spans="17:19">
      <c r="Q3207" s="14">
        <v>37826</v>
      </c>
      <c r="R3207" s="13">
        <v>13.501605</v>
      </c>
      <c r="S3207" s="13">
        <f t="shared" si="92"/>
        <v>1.8405704618306166E-3</v>
      </c>
    </row>
    <row r="3208" spans="17:19">
      <c r="Q3208" s="14">
        <v>37825</v>
      </c>
      <c r="R3208" s="13">
        <v>13.476800000000001</v>
      </c>
      <c r="S3208" s="13">
        <f t="shared" si="92"/>
        <v>9.6003730115589263E-3</v>
      </c>
    </row>
    <row r="3209" spans="17:19">
      <c r="Q3209" s="14">
        <v>37824</v>
      </c>
      <c r="R3209" s="13">
        <v>13.348648000000001</v>
      </c>
      <c r="S3209" s="13">
        <f t="shared" ref="S3209:S3272" si="93">(R3209-R3210)/R3210</f>
        <v>-2.7795014049906272E-3</v>
      </c>
    </row>
    <row r="3210" spans="17:19">
      <c r="Q3210" s="14">
        <v>37823</v>
      </c>
      <c r="R3210" s="13">
        <v>13.385854</v>
      </c>
      <c r="S3210" s="13">
        <f t="shared" si="93"/>
        <v>3.2854881071859805E-2</v>
      </c>
    </row>
    <row r="3211" spans="17:19">
      <c r="Q3211" s="14">
        <v>37820</v>
      </c>
      <c r="R3211" s="13">
        <v>12.960053</v>
      </c>
      <c r="S3211" s="13">
        <f t="shared" si="93"/>
        <v>1.9175510266558921E-3</v>
      </c>
    </row>
    <row r="3212" spans="17:19">
      <c r="Q3212" s="14">
        <v>37819</v>
      </c>
      <c r="R3212" s="13">
        <v>12.935249000000001</v>
      </c>
      <c r="S3212" s="13">
        <f t="shared" si="93"/>
        <v>6.1093423407230542E-3</v>
      </c>
    </row>
    <row r="3213" spans="17:19">
      <c r="Q3213" s="14">
        <v>37818</v>
      </c>
      <c r="R3213" s="13">
        <v>12.856703</v>
      </c>
      <c r="S3213" s="13">
        <f t="shared" si="93"/>
        <v>1.9337897903383517E-2</v>
      </c>
    </row>
    <row r="3214" spans="17:19">
      <c r="Q3214" s="14">
        <v>37817</v>
      </c>
      <c r="R3214" s="13">
        <v>12.612798</v>
      </c>
      <c r="S3214" s="13">
        <f t="shared" si="93"/>
        <v>3.2794912513719955E-4</v>
      </c>
    </row>
    <row r="3215" spans="17:19">
      <c r="Q3215" s="14">
        <v>37816</v>
      </c>
      <c r="R3215" s="13">
        <v>12.608663</v>
      </c>
      <c r="S3215" s="13">
        <f t="shared" si="93"/>
        <v>6.6006795634322565E-3</v>
      </c>
    </row>
    <row r="3216" spans="17:19">
      <c r="Q3216" s="14">
        <v>37813</v>
      </c>
      <c r="R3216" s="13">
        <v>12.525983</v>
      </c>
      <c r="S3216" s="13">
        <f t="shared" si="93"/>
        <v>0</v>
      </c>
    </row>
    <row r="3217" spans="17:19">
      <c r="Q3217" s="14">
        <v>37812</v>
      </c>
      <c r="R3217" s="13">
        <v>12.525983</v>
      </c>
      <c r="S3217" s="13">
        <f t="shared" si="93"/>
        <v>-1.6475308875179076E-3</v>
      </c>
    </row>
    <row r="3218" spans="17:19">
      <c r="Q3218" s="14">
        <v>37811</v>
      </c>
      <c r="R3218" s="13">
        <v>12.546654</v>
      </c>
      <c r="S3218" s="13">
        <f t="shared" si="93"/>
        <v>1.1666700532270587E-2</v>
      </c>
    </row>
    <row r="3219" spans="17:19">
      <c r="Q3219" s="14">
        <v>37810</v>
      </c>
      <c r="R3219" s="13">
        <v>12.401964</v>
      </c>
      <c r="S3219" s="13">
        <f t="shared" si="93"/>
        <v>3.3344544972779507E-4</v>
      </c>
    </row>
    <row r="3220" spans="17:19">
      <c r="Q3220" s="14">
        <v>37809</v>
      </c>
      <c r="R3220" s="13">
        <v>12.397830000000001</v>
      </c>
      <c r="S3220" s="13">
        <f t="shared" si="93"/>
        <v>1.6610135163114673E-2</v>
      </c>
    </row>
    <row r="3221" spans="17:19">
      <c r="Q3221" s="14">
        <v>37805</v>
      </c>
      <c r="R3221" s="13">
        <v>12.195264999999999</v>
      </c>
      <c r="S3221" s="13">
        <f t="shared" si="93"/>
        <v>-4.7232790941751264E-3</v>
      </c>
    </row>
    <row r="3222" spans="17:19">
      <c r="Q3222" s="14">
        <v>37804</v>
      </c>
      <c r="R3222" s="13">
        <v>12.25314</v>
      </c>
      <c r="S3222" s="13">
        <f t="shared" si="93"/>
        <v>-3.3726911872905232E-4</v>
      </c>
    </row>
    <row r="3223" spans="17:19">
      <c r="Q3223" s="14">
        <v>37803</v>
      </c>
      <c r="R3223" s="13">
        <v>12.257274000000001</v>
      </c>
      <c r="S3223" s="13">
        <f t="shared" si="93"/>
        <v>5.7665559448320872E-3</v>
      </c>
    </row>
    <row r="3224" spans="17:19">
      <c r="Q3224" s="14">
        <v>37802</v>
      </c>
      <c r="R3224" s="13">
        <v>12.186997</v>
      </c>
      <c r="S3224" s="13">
        <f t="shared" si="93"/>
        <v>1.8307395050892839E-2</v>
      </c>
    </row>
    <row r="3225" spans="17:19">
      <c r="Q3225" s="14">
        <v>37799</v>
      </c>
      <c r="R3225" s="13">
        <v>11.967896</v>
      </c>
      <c r="S3225" s="13">
        <f t="shared" si="93"/>
        <v>-3.7851996388358006E-3</v>
      </c>
    </row>
    <row r="3226" spans="17:19">
      <c r="Q3226" s="14">
        <v>37798</v>
      </c>
      <c r="R3226" s="13">
        <v>12.013369000000001</v>
      </c>
      <c r="S3226" s="13">
        <f t="shared" si="93"/>
        <v>-3.0874875265287679E-3</v>
      </c>
    </row>
    <row r="3227" spans="17:19">
      <c r="Q3227" s="14">
        <v>37797</v>
      </c>
      <c r="R3227" s="13">
        <v>12.050575</v>
      </c>
      <c r="S3227" s="13">
        <f t="shared" si="93"/>
        <v>5.1724288937000209E-3</v>
      </c>
    </row>
    <row r="3228" spans="17:19">
      <c r="Q3228" s="14">
        <v>37796</v>
      </c>
      <c r="R3228" s="13">
        <v>11.988564999999999</v>
      </c>
      <c r="S3228" s="13">
        <f t="shared" si="93"/>
        <v>0</v>
      </c>
    </row>
    <row r="3229" spans="17:19">
      <c r="Q3229" s="14">
        <v>37795</v>
      </c>
      <c r="R3229" s="13">
        <v>11.988564999999999</v>
      </c>
      <c r="S3229" s="13">
        <f t="shared" si="93"/>
        <v>-6.8493349277559913E-3</v>
      </c>
    </row>
    <row r="3230" spans="17:19">
      <c r="Q3230" s="14">
        <v>37792</v>
      </c>
      <c r="R3230" s="13">
        <v>12.071244999999999</v>
      </c>
      <c r="S3230" s="13">
        <f t="shared" si="93"/>
        <v>2.7472607346645441E-3</v>
      </c>
    </row>
    <row r="3231" spans="17:19">
      <c r="Q3231" s="14">
        <v>37791</v>
      </c>
      <c r="R3231" s="13">
        <v>12.038173</v>
      </c>
      <c r="S3231" s="13">
        <f t="shared" si="93"/>
        <v>-6.1433624614398016E-3</v>
      </c>
    </row>
    <row r="3232" spans="17:19">
      <c r="Q3232" s="14">
        <v>37790</v>
      </c>
      <c r="R3232" s="13">
        <v>12.112584999999999</v>
      </c>
      <c r="S3232" s="13">
        <f t="shared" si="93"/>
        <v>-3.4013703392114015E-3</v>
      </c>
    </row>
    <row r="3233" spans="17:19">
      <c r="Q3233" s="14">
        <v>37789</v>
      </c>
      <c r="R3233" s="13">
        <v>12.153924999999999</v>
      </c>
      <c r="S3233" s="13">
        <f t="shared" si="93"/>
        <v>-2.375221848527947E-3</v>
      </c>
    </row>
    <row r="3234" spans="17:19">
      <c r="Q3234" s="14">
        <v>37788</v>
      </c>
      <c r="R3234" s="13">
        <v>12.182862</v>
      </c>
      <c r="S3234" s="13">
        <f t="shared" si="93"/>
        <v>5.1158940711515727E-3</v>
      </c>
    </row>
    <row r="3235" spans="17:19">
      <c r="Q3235" s="14">
        <v>37785</v>
      </c>
      <c r="R3235" s="13">
        <v>12.120853</v>
      </c>
      <c r="S3235" s="13">
        <f t="shared" si="93"/>
        <v>1.348085521396286E-2</v>
      </c>
    </row>
    <row r="3236" spans="17:19">
      <c r="Q3236" s="14">
        <v>37784</v>
      </c>
      <c r="R3236" s="13">
        <v>11.959626999999999</v>
      </c>
      <c r="S3236" s="13">
        <f t="shared" si="93"/>
        <v>-1.9322089351891888E-2</v>
      </c>
    </row>
    <row r="3237" spans="17:19">
      <c r="Q3237" s="14">
        <v>37783</v>
      </c>
      <c r="R3237" s="13">
        <v>12.195264999999999</v>
      </c>
      <c r="S3237" s="13">
        <f t="shared" si="93"/>
        <v>-3.3783880414544479E-3</v>
      </c>
    </row>
    <row r="3238" spans="17:19">
      <c r="Q3238" s="14">
        <v>37782</v>
      </c>
      <c r="R3238" s="13">
        <v>12.236605000000001</v>
      </c>
      <c r="S3238" s="13">
        <f t="shared" si="93"/>
        <v>1.6483564407987854E-2</v>
      </c>
    </row>
    <row r="3239" spans="17:19">
      <c r="Q3239" s="14">
        <v>37781</v>
      </c>
      <c r="R3239" s="13">
        <v>12.038173</v>
      </c>
      <c r="S3239" s="13">
        <f t="shared" si="93"/>
        <v>4.48431802894937E-3</v>
      </c>
    </row>
    <row r="3240" spans="17:19">
      <c r="Q3240" s="14">
        <v>37778</v>
      </c>
      <c r="R3240" s="13">
        <v>11.984431000000001</v>
      </c>
      <c r="S3240" s="13">
        <f t="shared" si="93"/>
        <v>-1.2265793474216061E-2</v>
      </c>
    </row>
    <row r="3241" spans="17:19">
      <c r="Q3241" s="14">
        <v>37777</v>
      </c>
      <c r="R3241" s="13">
        <v>12.133255</v>
      </c>
      <c r="S3241" s="13">
        <f t="shared" si="93"/>
        <v>4.2628813038489748E-2</v>
      </c>
    </row>
    <row r="3242" spans="17:19">
      <c r="Q3242" s="14">
        <v>37776</v>
      </c>
      <c r="R3242" s="13">
        <v>11.637176</v>
      </c>
      <c r="S3242" s="13">
        <f t="shared" si="93"/>
        <v>1.4780056267687292E-2</v>
      </c>
    </row>
    <row r="3243" spans="17:19">
      <c r="Q3243" s="14">
        <v>37775</v>
      </c>
      <c r="R3243" s="13">
        <v>11.467682999999999</v>
      </c>
      <c r="S3243" s="13">
        <f t="shared" si="93"/>
        <v>1.019667931385407E-2</v>
      </c>
    </row>
    <row r="3244" spans="17:19">
      <c r="Q3244" s="14">
        <v>37774</v>
      </c>
      <c r="R3244" s="13">
        <v>11.351931</v>
      </c>
      <c r="S3244" s="13">
        <f t="shared" si="93"/>
        <v>-1.6123299428729115E-2</v>
      </c>
    </row>
    <row r="3245" spans="17:19">
      <c r="Q3245" s="14">
        <v>37771</v>
      </c>
      <c r="R3245" s="13">
        <v>11.537960999999999</v>
      </c>
      <c r="S3245" s="13">
        <f t="shared" si="93"/>
        <v>8.3092725178689451E-3</v>
      </c>
    </row>
    <row r="3246" spans="17:19">
      <c r="Q3246" s="14">
        <v>37770</v>
      </c>
      <c r="R3246" s="13">
        <v>11.442879</v>
      </c>
      <c r="S3246" s="13">
        <f t="shared" si="93"/>
        <v>-1.3190683276307173E-2</v>
      </c>
    </row>
    <row r="3247" spans="17:19">
      <c r="Q3247" s="14">
        <v>37769</v>
      </c>
      <c r="R3247" s="13">
        <v>11.595836</v>
      </c>
      <c r="S3247" s="13">
        <f t="shared" si="93"/>
        <v>6.0975789632050836E-3</v>
      </c>
    </row>
    <row r="3248" spans="17:19">
      <c r="Q3248" s="14">
        <v>37768</v>
      </c>
      <c r="R3248" s="13">
        <v>11.525558</v>
      </c>
      <c r="S3248" s="13">
        <f t="shared" si="93"/>
        <v>1.0144869233984369E-2</v>
      </c>
    </row>
    <row r="3249" spans="17:19">
      <c r="Q3249" s="14">
        <v>37764</v>
      </c>
      <c r="R3249" s="13">
        <v>11.409807000000001</v>
      </c>
      <c r="S3249" s="13">
        <f t="shared" si="93"/>
        <v>5.4644967653193644E-3</v>
      </c>
    </row>
    <row r="3250" spans="17:19">
      <c r="Q3250" s="14">
        <v>37763</v>
      </c>
      <c r="R3250" s="13">
        <v>11.347797</v>
      </c>
      <c r="S3250" s="13">
        <f t="shared" si="93"/>
        <v>5.4945215606143185E-3</v>
      </c>
    </row>
    <row r="3251" spans="17:19">
      <c r="Q3251" s="14">
        <v>37762</v>
      </c>
      <c r="R3251" s="13">
        <v>11.285786999999999</v>
      </c>
      <c r="S3251" s="13">
        <f t="shared" si="93"/>
        <v>7.3800056198689542E-3</v>
      </c>
    </row>
    <row r="3252" spans="17:19">
      <c r="Q3252" s="14">
        <v>37761</v>
      </c>
      <c r="R3252" s="13">
        <v>11.203108</v>
      </c>
      <c r="S3252" s="13">
        <f t="shared" si="93"/>
        <v>3.3321087718662947E-3</v>
      </c>
    </row>
    <row r="3253" spans="17:19">
      <c r="Q3253" s="14">
        <v>37760</v>
      </c>
      <c r="R3253" s="13">
        <v>11.165902000000001</v>
      </c>
      <c r="S3253" s="13">
        <f t="shared" si="93"/>
        <v>-1.0622653076830021E-2</v>
      </c>
    </row>
    <row r="3254" spans="17:19">
      <c r="Q3254" s="14">
        <v>37757</v>
      </c>
      <c r="R3254" s="13">
        <v>11.285786999999999</v>
      </c>
      <c r="S3254" s="13">
        <f t="shared" si="93"/>
        <v>0</v>
      </c>
    </row>
    <row r="3255" spans="17:19">
      <c r="Q3255" s="14">
        <v>37756</v>
      </c>
      <c r="R3255" s="13">
        <v>11.285786999999999</v>
      </c>
      <c r="S3255" s="13">
        <f t="shared" si="93"/>
        <v>9.2421714515359167E-3</v>
      </c>
    </row>
    <row r="3256" spans="17:19">
      <c r="Q3256" s="14">
        <v>37755</v>
      </c>
      <c r="R3256" s="13">
        <v>11.182437</v>
      </c>
      <c r="S3256" s="13">
        <f t="shared" si="93"/>
        <v>3.6973408488438834E-4</v>
      </c>
    </row>
    <row r="3257" spans="17:19">
      <c r="Q3257" s="14">
        <v>37754</v>
      </c>
      <c r="R3257" s="13">
        <v>11.178304000000001</v>
      </c>
      <c r="S3257" s="13">
        <f t="shared" si="93"/>
        <v>1.1107029239554316E-3</v>
      </c>
    </row>
    <row r="3258" spans="17:19">
      <c r="Q3258" s="14">
        <v>37753</v>
      </c>
      <c r="R3258" s="13">
        <v>11.165902000000001</v>
      </c>
      <c r="S3258" s="13">
        <f t="shared" si="93"/>
        <v>-8.8072764801288058E-3</v>
      </c>
    </row>
    <row r="3259" spans="17:19">
      <c r="Q3259" s="14">
        <v>37750</v>
      </c>
      <c r="R3259" s="13">
        <v>11.265117</v>
      </c>
      <c r="S3259" s="13">
        <f t="shared" si="93"/>
        <v>1.6791003013966452E-2</v>
      </c>
    </row>
    <row r="3260" spans="17:19">
      <c r="Q3260" s="14">
        <v>37749</v>
      </c>
      <c r="R3260" s="13">
        <v>11.079088</v>
      </c>
      <c r="S3260" s="13">
        <f t="shared" si="93"/>
        <v>1.1320787785160238E-2</v>
      </c>
    </row>
    <row r="3261" spans="17:19">
      <c r="Q3261" s="14">
        <v>37748</v>
      </c>
      <c r="R3261" s="13">
        <v>10.955068000000001</v>
      </c>
      <c r="S3261" s="13">
        <f t="shared" si="93"/>
        <v>-1.8518571609802286E-2</v>
      </c>
    </row>
    <row r="3262" spans="17:19">
      <c r="Q3262" s="14">
        <v>37747</v>
      </c>
      <c r="R3262" s="13">
        <v>11.161768</v>
      </c>
      <c r="S3262" s="13">
        <f t="shared" si="93"/>
        <v>1.5037637744979971E-2</v>
      </c>
    </row>
    <row r="3263" spans="17:19">
      <c r="Q3263" s="14">
        <v>37746</v>
      </c>
      <c r="R3263" s="13">
        <v>10.996408000000001</v>
      </c>
      <c r="S3263" s="13">
        <f t="shared" si="93"/>
        <v>-1.1519914222240709E-2</v>
      </c>
    </row>
    <row r="3264" spans="17:19">
      <c r="Q3264" s="14">
        <v>37743</v>
      </c>
      <c r="R3264" s="13">
        <v>11.124561999999999</v>
      </c>
      <c r="S3264" s="13">
        <f t="shared" si="93"/>
        <v>-5.5431642100158777E-3</v>
      </c>
    </row>
    <row r="3265" spans="17:19">
      <c r="Q3265" s="14">
        <v>37742</v>
      </c>
      <c r="R3265" s="13">
        <v>11.186571000000001</v>
      </c>
      <c r="S3265" s="13">
        <f t="shared" si="93"/>
        <v>-5.147162404059275E-3</v>
      </c>
    </row>
    <row r="3266" spans="17:19">
      <c r="Q3266" s="14">
        <v>37741</v>
      </c>
      <c r="R3266" s="13">
        <v>11.244448</v>
      </c>
      <c r="S3266" s="13">
        <f t="shared" si="93"/>
        <v>7.4074286439209146E-3</v>
      </c>
    </row>
    <row r="3267" spans="17:19">
      <c r="Q3267" s="14">
        <v>37740</v>
      </c>
      <c r="R3267" s="13">
        <v>11.161768</v>
      </c>
      <c r="S3267" s="13">
        <f t="shared" si="93"/>
        <v>6.3362091116703038E-3</v>
      </c>
    </row>
    <row r="3268" spans="17:19">
      <c r="Q3268" s="14">
        <v>37739</v>
      </c>
      <c r="R3268" s="13">
        <v>11.09149</v>
      </c>
      <c r="S3268" s="13">
        <f t="shared" si="93"/>
        <v>1.3408915503009614E-2</v>
      </c>
    </row>
    <row r="3269" spans="17:19">
      <c r="Q3269" s="14">
        <v>37736</v>
      </c>
      <c r="R3269" s="13">
        <v>10.944732999999999</v>
      </c>
      <c r="S3269" s="13">
        <f t="shared" si="93"/>
        <v>0</v>
      </c>
    </row>
    <row r="3270" spans="17:19">
      <c r="Q3270" s="14">
        <v>37735</v>
      </c>
      <c r="R3270" s="13">
        <v>10.944732999999999</v>
      </c>
      <c r="S3270" s="13">
        <f t="shared" si="93"/>
        <v>-3.6900325335684756E-3</v>
      </c>
    </row>
    <row r="3271" spans="17:19">
      <c r="Q3271" s="14">
        <v>37734</v>
      </c>
      <c r="R3271" s="13">
        <v>10.985269000000001</v>
      </c>
      <c r="S3271" s="13">
        <f t="shared" si="93"/>
        <v>0</v>
      </c>
    </row>
    <row r="3272" spans="17:19">
      <c r="Q3272" s="14">
        <v>37733</v>
      </c>
      <c r="R3272" s="13">
        <v>10.985269000000001</v>
      </c>
      <c r="S3272" s="13">
        <f t="shared" si="93"/>
        <v>1.308409646316424E-2</v>
      </c>
    </row>
    <row r="3273" spans="17:19">
      <c r="Q3273" s="14">
        <v>37732</v>
      </c>
      <c r="R3273" s="13">
        <v>10.843393000000001</v>
      </c>
      <c r="S3273" s="13">
        <f t="shared" ref="S3273:S3336" si="94">(R3273-R3274)/R3274</f>
        <v>4.1291613524203786E-3</v>
      </c>
    </row>
    <row r="3274" spans="17:19">
      <c r="Q3274" s="14">
        <v>37728</v>
      </c>
      <c r="R3274" s="13">
        <v>10.798802999999999</v>
      </c>
      <c r="S3274" s="13">
        <f t="shared" si="94"/>
        <v>9.4732741772510596E-3</v>
      </c>
    </row>
    <row r="3275" spans="17:19">
      <c r="Q3275" s="14">
        <v>37727</v>
      </c>
      <c r="R3275" s="13">
        <v>10.697463000000001</v>
      </c>
      <c r="S3275" s="13">
        <f t="shared" si="94"/>
        <v>-8.6402203675998816E-3</v>
      </c>
    </row>
    <row r="3276" spans="17:19">
      <c r="Q3276" s="14">
        <v>37726</v>
      </c>
      <c r="R3276" s="13">
        <v>10.790697</v>
      </c>
      <c r="S3276" s="13">
        <f t="shared" si="94"/>
        <v>1.1283537141179212E-3</v>
      </c>
    </row>
    <row r="3277" spans="17:19">
      <c r="Q3277" s="14">
        <v>37725</v>
      </c>
      <c r="R3277" s="13">
        <v>10.778535</v>
      </c>
      <c r="S3277" s="13">
        <f t="shared" si="94"/>
        <v>-1.8768746869444449E-3</v>
      </c>
    </row>
    <row r="3278" spans="17:19">
      <c r="Q3278" s="14">
        <v>37722</v>
      </c>
      <c r="R3278" s="13">
        <v>10.798802999999999</v>
      </c>
      <c r="S3278" s="13">
        <f t="shared" si="94"/>
        <v>-4.1121814915314088E-3</v>
      </c>
    </row>
    <row r="3279" spans="17:19">
      <c r="Q3279" s="14">
        <v>37721</v>
      </c>
      <c r="R3279" s="13">
        <v>10.843393000000001</v>
      </c>
      <c r="S3279" s="13">
        <f t="shared" si="94"/>
        <v>5.6390909455976638E-3</v>
      </c>
    </row>
    <row r="3280" spans="17:19">
      <c r="Q3280" s="14">
        <v>37720</v>
      </c>
      <c r="R3280" s="13">
        <v>10.782589</v>
      </c>
      <c r="S3280" s="13">
        <f t="shared" si="94"/>
        <v>-1.5014627084131203E-3</v>
      </c>
    </row>
    <row r="3281" spans="17:19">
      <c r="Q3281" s="14">
        <v>37719</v>
      </c>
      <c r="R3281" s="13">
        <v>10.798802999999999</v>
      </c>
      <c r="S3281" s="13">
        <f t="shared" si="94"/>
        <v>4.1461886475385569E-3</v>
      </c>
    </row>
    <row r="3282" spans="17:19">
      <c r="Q3282" s="14">
        <v>37718</v>
      </c>
      <c r="R3282" s="13">
        <v>10.754213999999999</v>
      </c>
      <c r="S3282" s="13">
        <f t="shared" si="94"/>
        <v>2.2667516131569389E-3</v>
      </c>
    </row>
    <row r="3283" spans="17:19">
      <c r="Q3283" s="14">
        <v>37715</v>
      </c>
      <c r="R3283" s="13">
        <v>10.729892</v>
      </c>
      <c r="S3283" s="13">
        <f t="shared" si="94"/>
        <v>3.7921835515628312E-3</v>
      </c>
    </row>
    <row r="3284" spans="17:19">
      <c r="Q3284" s="14">
        <v>37714</v>
      </c>
      <c r="R3284" s="13">
        <v>10.689356</v>
      </c>
      <c r="S3284" s="13">
        <f t="shared" si="94"/>
        <v>1.0732087382060307E-2</v>
      </c>
    </row>
    <row r="3285" spans="17:19">
      <c r="Q3285" s="14">
        <v>37713</v>
      </c>
      <c r="R3285" s="13">
        <v>10.575855000000001</v>
      </c>
      <c r="S3285" s="13">
        <f t="shared" si="94"/>
        <v>-1.5307679736602667E-3</v>
      </c>
    </row>
    <row r="3286" spans="17:19">
      <c r="Q3286" s="14">
        <v>37712</v>
      </c>
      <c r="R3286" s="13">
        <v>10.592069</v>
      </c>
      <c r="S3286" s="13">
        <f t="shared" si="94"/>
        <v>-6.0860878482054317E-3</v>
      </c>
    </row>
    <row r="3287" spans="17:19">
      <c r="Q3287" s="14">
        <v>37711</v>
      </c>
      <c r="R3287" s="13">
        <v>10.656928000000001</v>
      </c>
      <c r="S3287" s="13">
        <f t="shared" si="94"/>
        <v>1.5238640493358629E-3</v>
      </c>
    </row>
    <row r="3288" spans="17:19">
      <c r="Q3288" s="14">
        <v>37708</v>
      </c>
      <c r="R3288" s="13">
        <v>10.640713</v>
      </c>
      <c r="S3288" s="13">
        <f t="shared" si="94"/>
        <v>-3.7950617947394975E-3</v>
      </c>
    </row>
    <row r="3289" spans="17:19">
      <c r="Q3289" s="14">
        <v>37707</v>
      </c>
      <c r="R3289" s="13">
        <v>10.681248999999999</v>
      </c>
      <c r="S3289" s="13">
        <f t="shared" si="94"/>
        <v>3.8095191553422655E-3</v>
      </c>
    </row>
    <row r="3290" spans="17:19">
      <c r="Q3290" s="14">
        <v>37706</v>
      </c>
      <c r="R3290" s="13">
        <v>10.640713</v>
      </c>
      <c r="S3290" s="13">
        <f t="shared" si="94"/>
        <v>8.839362577601444E-3</v>
      </c>
    </row>
    <row r="3291" spans="17:19">
      <c r="Q3291" s="14">
        <v>37705</v>
      </c>
      <c r="R3291" s="13">
        <v>10.54748</v>
      </c>
      <c r="S3291" s="13">
        <f t="shared" si="94"/>
        <v>7.692108439468603E-4</v>
      </c>
    </row>
    <row r="3292" spans="17:19">
      <c r="Q3292" s="14">
        <v>37704</v>
      </c>
      <c r="R3292" s="13">
        <v>10.539372999999999</v>
      </c>
      <c r="S3292" s="13">
        <f t="shared" si="94"/>
        <v>4.6368560278317612E-3</v>
      </c>
    </row>
    <row r="3293" spans="17:19">
      <c r="Q3293" s="14">
        <v>37701</v>
      </c>
      <c r="R3293" s="13">
        <v>10.490729</v>
      </c>
      <c r="S3293" s="13">
        <f t="shared" si="94"/>
        <v>-7.7227601495289473E-4</v>
      </c>
    </row>
    <row r="3294" spans="17:19">
      <c r="Q3294" s="14">
        <v>37700</v>
      </c>
      <c r="R3294" s="13">
        <v>10.498837</v>
      </c>
      <c r="S3294" s="13">
        <f t="shared" si="94"/>
        <v>3.8628716763367113E-4</v>
      </c>
    </row>
    <row r="3295" spans="17:19">
      <c r="Q3295" s="14">
        <v>37699</v>
      </c>
      <c r="R3295" s="13">
        <v>10.494783</v>
      </c>
      <c r="S3295" s="13">
        <f t="shared" si="94"/>
        <v>-3.4641612379898768E-3</v>
      </c>
    </row>
    <row r="3296" spans="17:19">
      <c r="Q3296" s="14">
        <v>37698</v>
      </c>
      <c r="R3296" s="13">
        <v>10.531264999999999</v>
      </c>
      <c r="S3296" s="13">
        <f t="shared" si="94"/>
        <v>1.1288387012084372E-2</v>
      </c>
    </row>
    <row r="3297" spans="17:19">
      <c r="Q3297" s="14">
        <v>37697</v>
      </c>
      <c r="R3297" s="13">
        <v>10.413710999999999</v>
      </c>
      <c r="S3297" s="13">
        <f t="shared" si="94"/>
        <v>-1.5708830765935832E-2</v>
      </c>
    </row>
    <row r="3298" spans="17:19">
      <c r="Q3298" s="14">
        <v>37694</v>
      </c>
      <c r="R3298" s="13">
        <v>10.579909000000001</v>
      </c>
      <c r="S3298" s="13">
        <f t="shared" si="94"/>
        <v>2.0727408638322471E-2</v>
      </c>
    </row>
    <row r="3299" spans="17:19">
      <c r="Q3299" s="14">
        <v>37693</v>
      </c>
      <c r="R3299" s="13">
        <v>10.365068000000001</v>
      </c>
      <c r="S3299" s="13">
        <f t="shared" si="94"/>
        <v>7.0894160309124118E-3</v>
      </c>
    </row>
    <row r="3300" spans="17:19">
      <c r="Q3300" s="14">
        <v>37692</v>
      </c>
      <c r="R3300" s="13">
        <v>10.292102999999999</v>
      </c>
      <c r="S3300" s="13">
        <f t="shared" si="94"/>
        <v>-5.8731330243767255E-3</v>
      </c>
    </row>
    <row r="3301" spans="17:19">
      <c r="Q3301" s="14">
        <v>37691</v>
      </c>
      <c r="R3301" s="13">
        <v>10.352907</v>
      </c>
      <c r="S3301" s="13">
        <f t="shared" si="94"/>
        <v>3.9163756682631241E-4</v>
      </c>
    </row>
    <row r="3302" spans="17:19">
      <c r="Q3302" s="14">
        <v>37690</v>
      </c>
      <c r="R3302" s="13">
        <v>10.348853999999999</v>
      </c>
      <c r="S3302" s="13">
        <f t="shared" si="94"/>
        <v>-1.5642926799902812E-3</v>
      </c>
    </row>
    <row r="3303" spans="17:19">
      <c r="Q3303" s="14">
        <v>37687</v>
      </c>
      <c r="R3303" s="13">
        <v>10.365068000000001</v>
      </c>
      <c r="S3303" s="13">
        <f t="shared" si="94"/>
        <v>0</v>
      </c>
    </row>
    <row r="3304" spans="17:19">
      <c r="Q3304" s="14">
        <v>37686</v>
      </c>
      <c r="R3304" s="13">
        <v>10.365068000000001</v>
      </c>
      <c r="S3304" s="13">
        <f t="shared" si="94"/>
        <v>-1.9930965392396152E-2</v>
      </c>
    </row>
    <row r="3305" spans="17:19">
      <c r="Q3305" s="14">
        <v>37685</v>
      </c>
      <c r="R3305" s="13">
        <v>10.575855000000001</v>
      </c>
      <c r="S3305" s="13">
        <f t="shared" si="94"/>
        <v>1.3597497177251351E-2</v>
      </c>
    </row>
    <row r="3306" spans="17:19">
      <c r="Q3306" s="14">
        <v>37684</v>
      </c>
      <c r="R3306" s="13">
        <v>10.433979000000001</v>
      </c>
      <c r="S3306" s="13">
        <f t="shared" si="94"/>
        <v>-1.3415085588824722E-2</v>
      </c>
    </row>
    <row r="3307" spans="17:19">
      <c r="Q3307" s="14">
        <v>37683</v>
      </c>
      <c r="R3307" s="13">
        <v>10.575855000000001</v>
      </c>
      <c r="S3307" s="13">
        <f t="shared" si="94"/>
        <v>2.8379921579121632E-2</v>
      </c>
    </row>
    <row r="3308" spans="17:19">
      <c r="Q3308" s="14">
        <v>37680</v>
      </c>
      <c r="R3308" s="13">
        <v>10.283996</v>
      </c>
      <c r="S3308" s="13">
        <f t="shared" si="94"/>
        <v>-4.2641476447751667E-2</v>
      </c>
    </row>
    <row r="3309" spans="17:19">
      <c r="Q3309" s="14">
        <v>37679</v>
      </c>
      <c r="R3309" s="13">
        <v>10.742053</v>
      </c>
      <c r="S3309" s="13">
        <f t="shared" si="94"/>
        <v>5.692592692109413E-3</v>
      </c>
    </row>
    <row r="3310" spans="17:19">
      <c r="Q3310" s="14">
        <v>37678</v>
      </c>
      <c r="R3310" s="13">
        <v>10.681248999999999</v>
      </c>
      <c r="S3310" s="13">
        <f t="shared" si="94"/>
        <v>-2.6494861070753264E-3</v>
      </c>
    </row>
    <row r="3311" spans="17:19">
      <c r="Q3311" s="14">
        <v>37677</v>
      </c>
      <c r="R3311" s="13">
        <v>10.709624</v>
      </c>
      <c r="S3311" s="13">
        <f t="shared" si="94"/>
        <v>6.0928529483078343E-3</v>
      </c>
    </row>
    <row r="3312" spans="17:19">
      <c r="Q3312" s="14">
        <v>37676</v>
      </c>
      <c r="R3312" s="13">
        <v>10.644767</v>
      </c>
      <c r="S3312" s="13">
        <f t="shared" si="94"/>
        <v>3.8227198014377747E-3</v>
      </c>
    </row>
    <row r="3313" spans="17:19">
      <c r="Q3313" s="14">
        <v>37673</v>
      </c>
      <c r="R3313" s="13">
        <v>10.604229999999999</v>
      </c>
      <c r="S3313" s="13">
        <f t="shared" si="94"/>
        <v>1.5922252784600181E-2</v>
      </c>
    </row>
    <row r="3314" spans="17:19">
      <c r="Q3314" s="14">
        <v>37672</v>
      </c>
      <c r="R3314" s="13">
        <v>10.438033000000001</v>
      </c>
      <c r="S3314" s="13">
        <f t="shared" si="94"/>
        <v>1.1787804399295313E-2</v>
      </c>
    </row>
    <row r="3315" spans="17:19">
      <c r="Q3315" s="14">
        <v>37671</v>
      </c>
      <c r="R3315" s="13">
        <v>10.316425000000001</v>
      </c>
      <c r="S3315" s="13">
        <f t="shared" si="94"/>
        <v>-4.3035363141098164E-3</v>
      </c>
    </row>
    <row r="3316" spans="17:19">
      <c r="Q3316" s="14">
        <v>37670</v>
      </c>
      <c r="R3316" s="13">
        <v>10.361014000000001</v>
      </c>
      <c r="S3316" s="13">
        <f t="shared" si="94"/>
        <v>-7.3786890690995081E-3</v>
      </c>
    </row>
    <row r="3317" spans="17:19">
      <c r="Q3317" s="14">
        <v>37666</v>
      </c>
      <c r="R3317" s="13">
        <v>10.438033000000001</v>
      </c>
      <c r="S3317" s="13">
        <f t="shared" si="94"/>
        <v>-9.2342718810886175E-3</v>
      </c>
    </row>
    <row r="3318" spans="17:19">
      <c r="Q3318" s="14">
        <v>37665</v>
      </c>
      <c r="R3318" s="13">
        <v>10.535318999999999</v>
      </c>
      <c r="S3318" s="13">
        <f t="shared" si="94"/>
        <v>3.474861072707335E-3</v>
      </c>
    </row>
    <row r="3319" spans="17:19">
      <c r="Q3319" s="14">
        <v>37664</v>
      </c>
      <c r="R3319" s="13">
        <v>10.498837</v>
      </c>
      <c r="S3319" s="13">
        <f t="shared" si="94"/>
        <v>-1.5209106929277861E-2</v>
      </c>
    </row>
    <row r="3320" spans="17:19">
      <c r="Q3320" s="14">
        <v>37663</v>
      </c>
      <c r="R3320" s="13">
        <v>10.660981</v>
      </c>
      <c r="S3320" s="13">
        <f t="shared" si="94"/>
        <v>4.117182188107385E-2</v>
      </c>
    </row>
    <row r="3321" spans="17:19">
      <c r="Q3321" s="14">
        <v>37662</v>
      </c>
      <c r="R3321" s="13">
        <v>10.239406000000001</v>
      </c>
      <c r="S3321" s="13">
        <f t="shared" si="94"/>
        <v>-2.3696070637886906E-3</v>
      </c>
    </row>
    <row r="3322" spans="17:19">
      <c r="Q3322" s="14">
        <v>37659</v>
      </c>
      <c r="R3322" s="13">
        <v>10.263726999999999</v>
      </c>
      <c r="S3322" s="13">
        <f t="shared" si="94"/>
        <v>-5.4988732111051659E-3</v>
      </c>
    </row>
    <row r="3323" spans="17:19">
      <c r="Q3323" s="14">
        <v>37658</v>
      </c>
      <c r="R3323" s="13">
        <v>10.320478</v>
      </c>
      <c r="S3323" s="13">
        <f t="shared" si="94"/>
        <v>-2.3023764224900902E-2</v>
      </c>
    </row>
    <row r="3324" spans="17:19">
      <c r="Q3324" s="14">
        <v>37657</v>
      </c>
      <c r="R3324" s="13">
        <v>10.563694</v>
      </c>
      <c r="S3324" s="13">
        <f t="shared" si="94"/>
        <v>2.1159809759492752E-2</v>
      </c>
    </row>
    <row r="3325" spans="17:19">
      <c r="Q3325" s="14">
        <v>37656</v>
      </c>
      <c r="R3325" s="13">
        <v>10.344799999999999</v>
      </c>
      <c r="S3325" s="13">
        <f t="shared" si="94"/>
        <v>-3.9173419588294531E-4</v>
      </c>
    </row>
    <row r="3326" spans="17:19">
      <c r="Q3326" s="14">
        <v>37655</v>
      </c>
      <c r="R3326" s="13">
        <v>10.348853999999999</v>
      </c>
      <c r="S3326" s="13">
        <f t="shared" si="94"/>
        <v>-1.5426127947127511E-2</v>
      </c>
    </row>
    <row r="3327" spans="17:19">
      <c r="Q3327" s="14">
        <v>37652</v>
      </c>
      <c r="R3327" s="13">
        <v>10.510998000000001</v>
      </c>
      <c r="S3327" s="13">
        <f t="shared" si="94"/>
        <v>-8.4129727267761353E-3</v>
      </c>
    </row>
    <row r="3328" spans="17:19">
      <c r="Q3328" s="14">
        <v>37651</v>
      </c>
      <c r="R3328" s="13">
        <v>10.600177</v>
      </c>
      <c r="S3328" s="13">
        <f t="shared" si="94"/>
        <v>-1.7655949379358847E-2</v>
      </c>
    </row>
    <row r="3329" spans="17:19">
      <c r="Q3329" s="14">
        <v>37650</v>
      </c>
      <c r="R3329" s="13">
        <v>10.790697</v>
      </c>
      <c r="S3329" s="13">
        <f t="shared" si="94"/>
        <v>1.428851269790272E-2</v>
      </c>
    </row>
    <row r="3330" spans="17:19">
      <c r="Q3330" s="14">
        <v>37649</v>
      </c>
      <c r="R3330" s="13">
        <v>10.638686</v>
      </c>
      <c r="S3330" s="13">
        <f t="shared" si="94"/>
        <v>-3.721615552552765E-3</v>
      </c>
    </row>
    <row r="3331" spans="17:19">
      <c r="Q3331" s="14">
        <v>37648</v>
      </c>
      <c r="R3331" s="13">
        <v>10.678426999999999</v>
      </c>
      <c r="S3331" s="13">
        <f t="shared" si="94"/>
        <v>-1.683132564286428E-2</v>
      </c>
    </row>
    <row r="3332" spans="17:19">
      <c r="Q3332" s="14">
        <v>37645</v>
      </c>
      <c r="R3332" s="13">
        <v>10.861236</v>
      </c>
      <c r="S3332" s="13">
        <f t="shared" si="94"/>
        <v>1.2222264678115404E-2</v>
      </c>
    </row>
    <row r="3333" spans="17:19">
      <c r="Q3333" s="14">
        <v>37644</v>
      </c>
      <c r="R3333" s="13">
        <v>10.730090000000001</v>
      </c>
      <c r="S3333" s="13">
        <f t="shared" si="94"/>
        <v>0</v>
      </c>
    </row>
    <row r="3334" spans="17:19">
      <c r="Q3334" s="14">
        <v>37643</v>
      </c>
      <c r="R3334" s="13">
        <v>10.730090000000001</v>
      </c>
      <c r="S3334" s="13">
        <f t="shared" si="94"/>
        <v>1.3133231284385344E-2</v>
      </c>
    </row>
    <row r="3335" spans="17:19">
      <c r="Q3335" s="14">
        <v>37642</v>
      </c>
      <c r="R3335" s="13">
        <v>10.590996000000001</v>
      </c>
      <c r="S3335" s="13">
        <f t="shared" si="94"/>
        <v>3.0947716884576273E-2</v>
      </c>
    </row>
    <row r="3336" spans="17:19">
      <c r="Q3336" s="14">
        <v>37638</v>
      </c>
      <c r="R3336" s="13">
        <v>10.273068</v>
      </c>
      <c r="S3336" s="13">
        <f t="shared" si="94"/>
        <v>-2.3156457003808929E-3</v>
      </c>
    </row>
    <row r="3337" spans="17:19">
      <c r="Q3337" s="14">
        <v>37637</v>
      </c>
      <c r="R3337" s="13">
        <v>10.296912000000001</v>
      </c>
      <c r="S3337" s="13">
        <f t="shared" ref="S3337:S3400" si="95">(R3337-R3338)/R3338</f>
        <v>-4.6101338649857521E-3</v>
      </c>
    </row>
    <row r="3338" spans="17:19">
      <c r="Q3338" s="14">
        <v>37636</v>
      </c>
      <c r="R3338" s="13">
        <v>10.344602</v>
      </c>
      <c r="S3338" s="13">
        <f t="shared" si="95"/>
        <v>3.4990114938848675E-2</v>
      </c>
    </row>
    <row r="3339" spans="17:19">
      <c r="Q3339" s="14">
        <v>37635</v>
      </c>
      <c r="R3339" s="13">
        <v>9.9948800000000002</v>
      </c>
      <c r="S3339" s="13">
        <f t="shared" si="95"/>
        <v>6.4024882958365224E-3</v>
      </c>
    </row>
    <row r="3340" spans="17:19">
      <c r="Q3340" s="14">
        <v>37634</v>
      </c>
      <c r="R3340" s="13">
        <v>9.9312950000000004</v>
      </c>
      <c r="S3340" s="13">
        <f t="shared" si="95"/>
        <v>-2.951454595362767E-2</v>
      </c>
    </row>
    <row r="3341" spans="17:19">
      <c r="Q3341" s="14">
        <v>37631</v>
      </c>
      <c r="R3341" s="13">
        <v>10.233326999999999</v>
      </c>
      <c r="S3341" s="13">
        <f t="shared" si="95"/>
        <v>1.5779062160059074E-2</v>
      </c>
    </row>
    <row r="3342" spans="17:19">
      <c r="Q3342" s="14">
        <v>37630</v>
      </c>
      <c r="R3342" s="13">
        <v>10.074363</v>
      </c>
      <c r="S3342" s="13">
        <f t="shared" si="95"/>
        <v>-3.5377388816958716E-3</v>
      </c>
    </row>
    <row r="3343" spans="17:19">
      <c r="Q3343" s="14">
        <v>37629</v>
      </c>
      <c r="R3343" s="13">
        <v>10.11013</v>
      </c>
      <c r="S3343" s="13">
        <f t="shared" si="95"/>
        <v>-2.0785142005152486E-2</v>
      </c>
    </row>
    <row r="3344" spans="17:19">
      <c r="Q3344" s="14">
        <v>37628</v>
      </c>
      <c r="R3344" s="13">
        <v>10.324731</v>
      </c>
      <c r="S3344" s="13">
        <f t="shared" si="95"/>
        <v>-7.693067045529315E-4</v>
      </c>
    </row>
    <row r="3345" spans="17:19">
      <c r="Q3345" s="14">
        <v>37627</v>
      </c>
      <c r="R3345" s="13">
        <v>10.33268</v>
      </c>
      <c r="S3345" s="13">
        <f t="shared" si="95"/>
        <v>-2.6850060682411113E-3</v>
      </c>
    </row>
    <row r="3346" spans="17:19">
      <c r="Q3346" s="14">
        <v>37624</v>
      </c>
      <c r="R3346" s="13">
        <v>10.360498</v>
      </c>
      <c r="S3346" s="13">
        <f t="shared" si="95"/>
        <v>2.3067425880754469E-3</v>
      </c>
    </row>
    <row r="3347" spans="17:19">
      <c r="Q3347" s="14">
        <v>37623</v>
      </c>
      <c r="R3347" s="13">
        <v>10.336653999999999</v>
      </c>
      <c r="S3347" s="13">
        <f t="shared" si="95"/>
        <v>-1.5354671071379962E-3</v>
      </c>
    </row>
    <row r="3348" spans="17:19">
      <c r="Q3348" s="14">
        <v>37621</v>
      </c>
      <c r="R3348" s="13">
        <v>10.352550000000001</v>
      </c>
      <c r="S3348" s="13">
        <f t="shared" si="95"/>
        <v>1.9230248106010196E-3</v>
      </c>
    </row>
    <row r="3349" spans="17:19">
      <c r="Q3349" s="14">
        <v>37620</v>
      </c>
      <c r="R3349" s="13">
        <v>10.33268</v>
      </c>
      <c r="S3349" s="13">
        <f t="shared" si="95"/>
        <v>-7.6335731234301284E-3</v>
      </c>
    </row>
    <row r="3350" spans="17:19">
      <c r="Q3350" s="14">
        <v>37617</v>
      </c>
      <c r="R3350" s="13">
        <v>10.412162</v>
      </c>
      <c r="S3350" s="13">
        <f t="shared" si="95"/>
        <v>-1.3182602448713355E-2</v>
      </c>
    </row>
    <row r="3351" spans="17:19">
      <c r="Q3351" s="14">
        <v>37616</v>
      </c>
      <c r="R3351" s="13">
        <v>10.551254999999999</v>
      </c>
      <c r="S3351" s="13">
        <f t="shared" si="95"/>
        <v>1.958520669896997E-2</v>
      </c>
    </row>
    <row r="3352" spans="17:19">
      <c r="Q3352" s="14">
        <v>37614</v>
      </c>
      <c r="R3352" s="13">
        <v>10.348576</v>
      </c>
      <c r="S3352" s="13">
        <f t="shared" si="95"/>
        <v>0</v>
      </c>
    </row>
    <row r="3353" spans="17:19">
      <c r="Q3353" s="14">
        <v>37613</v>
      </c>
      <c r="R3353" s="13">
        <v>10.348576</v>
      </c>
      <c r="S3353" s="13">
        <f t="shared" si="95"/>
        <v>-1.7358495582489926E-2</v>
      </c>
    </row>
    <row r="3354" spans="17:19">
      <c r="Q3354" s="14">
        <v>37610</v>
      </c>
      <c r="R3354" s="13">
        <v>10.531385</v>
      </c>
      <c r="S3354" s="13">
        <f t="shared" si="95"/>
        <v>7.6046445900468402E-3</v>
      </c>
    </row>
    <row r="3355" spans="17:19">
      <c r="Q3355" s="14">
        <v>37609</v>
      </c>
      <c r="R3355" s="13">
        <v>10.451902</v>
      </c>
      <c r="S3355" s="13">
        <f t="shared" si="95"/>
        <v>1.0372559524281398E-2</v>
      </c>
    </row>
    <row r="3356" spans="17:19">
      <c r="Q3356" s="14">
        <v>37608</v>
      </c>
      <c r="R3356" s="13">
        <v>10.344602</v>
      </c>
      <c r="S3356" s="13">
        <f t="shared" si="95"/>
        <v>3.4695482079206701E-3</v>
      </c>
    </row>
    <row r="3357" spans="17:19">
      <c r="Q3357" s="14">
        <v>37607</v>
      </c>
      <c r="R3357" s="13">
        <v>10.308835</v>
      </c>
      <c r="S3357" s="13">
        <f t="shared" si="95"/>
        <v>1.3281284172006054E-2</v>
      </c>
    </row>
    <row r="3358" spans="17:19">
      <c r="Q3358" s="14">
        <v>37606</v>
      </c>
      <c r="R3358" s="13">
        <v>10.173715</v>
      </c>
      <c r="S3358" s="13">
        <f t="shared" si="95"/>
        <v>-2.1032513427501266E-2</v>
      </c>
    </row>
    <row r="3359" spans="17:19">
      <c r="Q3359" s="14">
        <v>37603</v>
      </c>
      <c r="R3359" s="13">
        <v>10.392291</v>
      </c>
      <c r="S3359" s="13">
        <f t="shared" si="95"/>
        <v>6.1562412712920754E-3</v>
      </c>
    </row>
    <row r="3360" spans="17:19">
      <c r="Q3360" s="14">
        <v>37602</v>
      </c>
      <c r="R3360" s="13">
        <v>10.328704999999999</v>
      </c>
      <c r="S3360" s="13">
        <f t="shared" si="95"/>
        <v>5.4158115180391138E-3</v>
      </c>
    </row>
    <row r="3361" spans="17:19">
      <c r="Q3361" s="14">
        <v>37601</v>
      </c>
      <c r="R3361" s="13">
        <v>10.273068</v>
      </c>
      <c r="S3361" s="13">
        <f t="shared" si="95"/>
        <v>4.2734863094470018E-3</v>
      </c>
    </row>
    <row r="3362" spans="17:19">
      <c r="Q3362" s="14">
        <v>37600</v>
      </c>
      <c r="R3362" s="13">
        <v>10.229353</v>
      </c>
      <c r="S3362" s="13">
        <f t="shared" si="95"/>
        <v>1.4584156350661966E-2</v>
      </c>
    </row>
    <row r="3363" spans="17:19">
      <c r="Q3363" s="14">
        <v>37599</v>
      </c>
      <c r="R3363" s="13">
        <v>10.082311000000001</v>
      </c>
      <c r="S3363" s="13">
        <f t="shared" si="95"/>
        <v>1.5792118226014464E-3</v>
      </c>
    </row>
    <row r="3364" spans="17:19">
      <c r="Q3364" s="14">
        <v>37596</v>
      </c>
      <c r="R3364" s="13">
        <v>10.066414</v>
      </c>
      <c r="S3364" s="13">
        <f t="shared" si="95"/>
        <v>-8.998486781463616E-3</v>
      </c>
    </row>
    <row r="3365" spans="17:19">
      <c r="Q3365" s="14">
        <v>37595</v>
      </c>
      <c r="R3365" s="13">
        <v>10.157819</v>
      </c>
      <c r="S3365" s="13">
        <f t="shared" si="95"/>
        <v>1.1876461608774759E-2</v>
      </c>
    </row>
    <row r="3366" spans="17:19">
      <c r="Q3366" s="14">
        <v>37594</v>
      </c>
      <c r="R3366" s="13">
        <v>10.038596</v>
      </c>
      <c r="S3366" s="13">
        <f t="shared" si="95"/>
        <v>0</v>
      </c>
    </row>
    <row r="3367" spans="17:19">
      <c r="Q3367" s="14">
        <v>37593</v>
      </c>
      <c r="R3367" s="13">
        <v>10.038596</v>
      </c>
      <c r="S3367" s="13">
        <f t="shared" si="95"/>
        <v>3.9612856330104604E-4</v>
      </c>
    </row>
    <row r="3368" spans="17:19">
      <c r="Q3368" s="14">
        <v>37592</v>
      </c>
      <c r="R3368" s="13">
        <v>10.034621</v>
      </c>
      <c r="S3368" s="13">
        <f t="shared" si="95"/>
        <v>1.9840732934846973E-3</v>
      </c>
    </row>
    <row r="3369" spans="17:19">
      <c r="Q3369" s="14">
        <v>37589</v>
      </c>
      <c r="R3369" s="13">
        <v>10.014751</v>
      </c>
      <c r="S3369" s="13">
        <f t="shared" si="95"/>
        <v>7.9999847009678843E-3</v>
      </c>
    </row>
    <row r="3370" spans="17:19">
      <c r="Q3370" s="14">
        <v>37587</v>
      </c>
      <c r="R3370" s="13">
        <v>9.9352689999999999</v>
      </c>
      <c r="S3370" s="13">
        <f t="shared" si="95"/>
        <v>-9.5086588133347916E-3</v>
      </c>
    </row>
    <row r="3371" spans="17:19">
      <c r="Q3371" s="14">
        <v>37586</v>
      </c>
      <c r="R3371" s="13">
        <v>10.030647</v>
      </c>
      <c r="S3371" s="13">
        <f t="shared" si="95"/>
        <v>-2.5482617305185303E-2</v>
      </c>
    </row>
    <row r="3372" spans="17:19">
      <c r="Q3372" s="14">
        <v>37585</v>
      </c>
      <c r="R3372" s="13">
        <v>10.292937999999999</v>
      </c>
      <c r="S3372" s="13">
        <f t="shared" si="95"/>
        <v>3.1872449250677469E-2</v>
      </c>
    </row>
    <row r="3373" spans="17:19">
      <c r="Q3373" s="14">
        <v>37582</v>
      </c>
      <c r="R3373" s="13">
        <v>9.9750099999999993</v>
      </c>
      <c r="S3373" s="13">
        <f t="shared" si="95"/>
        <v>6.0119617980071731E-3</v>
      </c>
    </row>
    <row r="3374" spans="17:19">
      <c r="Q3374" s="14">
        <v>37581</v>
      </c>
      <c r="R3374" s="13">
        <v>9.9153990000000007</v>
      </c>
      <c r="S3374" s="13">
        <f t="shared" si="95"/>
        <v>1.7951883150602144E-2</v>
      </c>
    </row>
    <row r="3375" spans="17:19">
      <c r="Q3375" s="14">
        <v>37580</v>
      </c>
      <c r="R3375" s="13">
        <v>9.7405380000000008</v>
      </c>
      <c r="S3375" s="13">
        <f t="shared" si="95"/>
        <v>9.0572910877296277E-3</v>
      </c>
    </row>
    <row r="3376" spans="17:19">
      <c r="Q3376" s="14">
        <v>37579</v>
      </c>
      <c r="R3376" s="13">
        <v>9.6531070000000003</v>
      </c>
      <c r="S3376" s="13">
        <f t="shared" si="95"/>
        <v>-4.1151151160474662E-4</v>
      </c>
    </row>
    <row r="3377" spans="17:19">
      <c r="Q3377" s="14">
        <v>37578</v>
      </c>
      <c r="R3377" s="13">
        <v>9.6570809999999998</v>
      </c>
      <c r="S3377" s="13">
        <f t="shared" si="95"/>
        <v>-2.8724096273581474E-3</v>
      </c>
    </row>
    <row r="3378" spans="17:19">
      <c r="Q3378" s="14">
        <v>37575</v>
      </c>
      <c r="R3378" s="13">
        <v>9.6849000000000007</v>
      </c>
      <c r="S3378" s="13">
        <f t="shared" si="95"/>
        <v>7.0248114343467406E-3</v>
      </c>
    </row>
    <row r="3379" spans="17:19">
      <c r="Q3379" s="14">
        <v>37574</v>
      </c>
      <c r="R3379" s="13">
        <v>9.6173400000000004</v>
      </c>
      <c r="S3379" s="13">
        <f t="shared" si="95"/>
        <v>-6.9758077006474286E-3</v>
      </c>
    </row>
    <row r="3380" spans="17:19">
      <c r="Q3380" s="14">
        <v>37573</v>
      </c>
      <c r="R3380" s="13">
        <v>9.6849000000000007</v>
      </c>
      <c r="S3380" s="13">
        <f t="shared" si="95"/>
        <v>-1.1359025333867467E-2</v>
      </c>
    </row>
    <row r="3381" spans="17:19">
      <c r="Q3381" s="14">
        <v>37572</v>
      </c>
      <c r="R3381" s="13">
        <v>9.7961749999999999</v>
      </c>
      <c r="S3381" s="13">
        <f t="shared" si="95"/>
        <v>6.5333078382328715E-3</v>
      </c>
    </row>
    <row r="3382" spans="17:19">
      <c r="Q3382" s="14">
        <v>37571</v>
      </c>
      <c r="R3382" s="13">
        <v>9.7325890000000008</v>
      </c>
      <c r="S3382" s="13">
        <f t="shared" si="95"/>
        <v>-4.0815224016929564E-4</v>
      </c>
    </row>
    <row r="3383" spans="17:19">
      <c r="Q3383" s="14">
        <v>37568</v>
      </c>
      <c r="R3383" s="13">
        <v>9.7365630000000003</v>
      </c>
      <c r="S3383" s="13">
        <f t="shared" si="95"/>
        <v>-8.1574120900051062E-4</v>
      </c>
    </row>
    <row r="3384" spans="17:19">
      <c r="Q3384" s="14">
        <v>37567</v>
      </c>
      <c r="R3384" s="13">
        <v>9.7445120000000003</v>
      </c>
      <c r="S3384" s="13">
        <f t="shared" si="95"/>
        <v>2.8630111088207609E-3</v>
      </c>
    </row>
    <row r="3385" spans="17:19">
      <c r="Q3385" s="14">
        <v>37566</v>
      </c>
      <c r="R3385" s="13">
        <v>9.7166929999999994</v>
      </c>
      <c r="S3385" s="13">
        <f t="shared" si="95"/>
        <v>-2.2781761677332524E-2</v>
      </c>
    </row>
    <row r="3386" spans="17:19">
      <c r="Q3386" s="14">
        <v>37565</v>
      </c>
      <c r="R3386" s="13">
        <v>9.9432170000000006</v>
      </c>
      <c r="S3386" s="13">
        <f t="shared" si="95"/>
        <v>-1.8053380467322411E-2</v>
      </c>
    </row>
    <row r="3387" spans="17:19">
      <c r="Q3387" s="14">
        <v>37564</v>
      </c>
      <c r="R3387" s="13">
        <v>10.126026</v>
      </c>
      <c r="S3387" s="13">
        <f t="shared" si="95"/>
        <v>-1.1759776238742011E-3</v>
      </c>
    </row>
    <row r="3388" spans="17:19">
      <c r="Q3388" s="14">
        <v>37561</v>
      </c>
      <c r="R3388" s="13">
        <v>10.137948</v>
      </c>
      <c r="S3388" s="13">
        <f t="shared" si="95"/>
        <v>3.9354511152325713E-3</v>
      </c>
    </row>
    <row r="3389" spans="17:19">
      <c r="Q3389" s="14">
        <v>37560</v>
      </c>
      <c r="R3389" s="13">
        <v>10.098207</v>
      </c>
      <c r="S3389" s="13">
        <f t="shared" si="95"/>
        <v>-2.1186449303043284E-2</v>
      </c>
    </row>
    <row r="3390" spans="17:19">
      <c r="Q3390" s="14">
        <v>37559</v>
      </c>
      <c r="R3390" s="13">
        <v>10.316782999999999</v>
      </c>
      <c r="S3390" s="13">
        <f t="shared" si="95"/>
        <v>-3.4548975856191618E-3</v>
      </c>
    </row>
    <row r="3391" spans="17:19">
      <c r="Q3391" s="14">
        <v>37558</v>
      </c>
      <c r="R3391" s="13">
        <v>10.352550000000001</v>
      </c>
      <c r="S3391" s="13">
        <f t="shared" si="95"/>
        <v>1.8572814445019636E-2</v>
      </c>
    </row>
    <row r="3392" spans="17:19">
      <c r="Q3392" s="14">
        <v>37557</v>
      </c>
      <c r="R3392" s="13">
        <v>10.163779999999999</v>
      </c>
      <c r="S3392" s="13">
        <f t="shared" si="95"/>
        <v>-5.3353307957941347E-3</v>
      </c>
    </row>
    <row r="3393" spans="17:19">
      <c r="Q3393" s="14">
        <v>37554</v>
      </c>
      <c r="R3393" s="13">
        <v>10.218298000000001</v>
      </c>
      <c r="S3393" s="13">
        <f t="shared" si="95"/>
        <v>-1.7228488193717022E-2</v>
      </c>
    </row>
    <row r="3394" spans="17:19">
      <c r="Q3394" s="14">
        <v>37553</v>
      </c>
      <c r="R3394" s="13">
        <v>10.39743</v>
      </c>
      <c r="S3394" s="13">
        <f t="shared" si="95"/>
        <v>-1.584958994797759E-2</v>
      </c>
    </row>
    <row r="3395" spans="17:19">
      <c r="Q3395" s="14">
        <v>37552</v>
      </c>
      <c r="R3395" s="13">
        <v>10.564878999999999</v>
      </c>
      <c r="S3395" s="13">
        <f t="shared" si="95"/>
        <v>-2.2066926300527341E-3</v>
      </c>
    </row>
    <row r="3396" spans="17:19">
      <c r="Q3396" s="14">
        <v>37551</v>
      </c>
      <c r="R3396" s="13">
        <v>10.588244</v>
      </c>
      <c r="S3396" s="13">
        <f t="shared" si="95"/>
        <v>-7.6641836037624157E-3</v>
      </c>
    </row>
    <row r="3397" spans="17:19">
      <c r="Q3397" s="14">
        <v>37550</v>
      </c>
      <c r="R3397" s="13">
        <v>10.670021</v>
      </c>
      <c r="S3397" s="13">
        <f t="shared" si="95"/>
        <v>1.5943618382240038E-2</v>
      </c>
    </row>
    <row r="3398" spans="17:19">
      <c r="Q3398" s="14">
        <v>37547</v>
      </c>
      <c r="R3398" s="13">
        <v>10.502572000000001</v>
      </c>
      <c r="S3398" s="13">
        <f t="shared" si="95"/>
        <v>6.7188255752852763E-3</v>
      </c>
    </row>
    <row r="3399" spans="17:19">
      <c r="Q3399" s="14">
        <v>37546</v>
      </c>
      <c r="R3399" s="13">
        <v>10.432478</v>
      </c>
      <c r="S3399" s="13">
        <f t="shared" si="95"/>
        <v>1.4953583604183621E-3</v>
      </c>
    </row>
    <row r="3400" spans="17:19">
      <c r="Q3400" s="14">
        <v>37545</v>
      </c>
      <c r="R3400" s="13">
        <v>10.416900999999999</v>
      </c>
      <c r="S3400" s="13">
        <f t="shared" si="95"/>
        <v>-5.5761579630127112E-3</v>
      </c>
    </row>
    <row r="3401" spans="17:19">
      <c r="Q3401" s="14">
        <v>37544</v>
      </c>
      <c r="R3401" s="13">
        <v>10.475313</v>
      </c>
      <c r="S3401" s="13">
        <f t="shared" ref="S3401:S3464" si="96">(R3401-R3402)/R3402</f>
        <v>2.2354684504745032E-3</v>
      </c>
    </row>
    <row r="3402" spans="17:19">
      <c r="Q3402" s="14">
        <v>37543</v>
      </c>
      <c r="R3402" s="13">
        <v>10.451948</v>
      </c>
      <c r="S3402" s="13">
        <f t="shared" si="96"/>
        <v>-5.925954810873481E-3</v>
      </c>
    </row>
    <row r="3403" spans="17:19">
      <c r="Q3403" s="14">
        <v>37540</v>
      </c>
      <c r="R3403" s="13">
        <v>10.514255</v>
      </c>
      <c r="S3403" s="13">
        <f t="shared" si="96"/>
        <v>1.313321819829889E-2</v>
      </c>
    </row>
    <row r="3404" spans="17:19">
      <c r="Q3404" s="14">
        <v>37539</v>
      </c>
      <c r="R3404" s="13">
        <v>10.377959000000001</v>
      </c>
      <c r="S3404" s="13">
        <f t="shared" si="96"/>
        <v>6.0400447785559806E-3</v>
      </c>
    </row>
    <row r="3405" spans="17:19">
      <c r="Q3405" s="14">
        <v>37538</v>
      </c>
      <c r="R3405" s="13">
        <v>10.315652</v>
      </c>
      <c r="S3405" s="13">
        <f t="shared" si="96"/>
        <v>-1.8888927460861498E-2</v>
      </c>
    </row>
    <row r="3406" spans="17:19">
      <c r="Q3406" s="14">
        <v>37537</v>
      </c>
      <c r="R3406" s="13">
        <v>10.514255</v>
      </c>
      <c r="S3406" s="13">
        <f t="shared" si="96"/>
        <v>-1.6393480963035403E-2</v>
      </c>
    </row>
    <row r="3407" spans="17:19">
      <c r="Q3407" s="14">
        <v>37536</v>
      </c>
      <c r="R3407" s="13">
        <v>10.689493000000001</v>
      </c>
      <c r="S3407" s="13">
        <f t="shared" si="96"/>
        <v>2.0446167097823303E-2</v>
      </c>
    </row>
    <row r="3408" spans="17:19">
      <c r="Q3408" s="14">
        <v>37533</v>
      </c>
      <c r="R3408" s="13">
        <v>10.475313</v>
      </c>
      <c r="S3408" s="13">
        <f t="shared" si="96"/>
        <v>7.4411102377226106E-4</v>
      </c>
    </row>
    <row r="3409" spans="17:19">
      <c r="Q3409" s="14">
        <v>37532</v>
      </c>
      <c r="R3409" s="13">
        <v>10.467523999999999</v>
      </c>
      <c r="S3409" s="13">
        <f t="shared" si="96"/>
        <v>-2.5974808057031059E-3</v>
      </c>
    </row>
    <row r="3410" spans="17:19">
      <c r="Q3410" s="14">
        <v>37531</v>
      </c>
      <c r="R3410" s="13">
        <v>10.494783999999999</v>
      </c>
      <c r="S3410" s="13">
        <f t="shared" si="96"/>
        <v>1.8587511418512602E-3</v>
      </c>
    </row>
    <row r="3411" spans="17:19">
      <c r="Q3411" s="14">
        <v>37530</v>
      </c>
      <c r="R3411" s="13">
        <v>10.475313</v>
      </c>
      <c r="S3411" s="13">
        <f t="shared" si="96"/>
        <v>4.8561640543904102E-3</v>
      </c>
    </row>
    <row r="3412" spans="17:19">
      <c r="Q3412" s="14">
        <v>37529</v>
      </c>
      <c r="R3412" s="13">
        <v>10.424689000000001</v>
      </c>
      <c r="S3412" s="13">
        <f t="shared" si="96"/>
        <v>-7.7834925654353118E-3</v>
      </c>
    </row>
    <row r="3413" spans="17:19">
      <c r="Q3413" s="14">
        <v>37526</v>
      </c>
      <c r="R3413" s="13">
        <v>10.506466</v>
      </c>
      <c r="S3413" s="13">
        <f t="shared" si="96"/>
        <v>2.0423492902514707E-2</v>
      </c>
    </row>
    <row r="3414" spans="17:19">
      <c r="Q3414" s="14">
        <v>37525</v>
      </c>
      <c r="R3414" s="13">
        <v>10.296182</v>
      </c>
      <c r="S3414" s="13">
        <f t="shared" si="96"/>
        <v>1.263887886255992E-2</v>
      </c>
    </row>
    <row r="3415" spans="17:19">
      <c r="Q3415" s="14">
        <v>37524</v>
      </c>
      <c r="R3415" s="13">
        <v>10.167674</v>
      </c>
      <c r="S3415" s="13">
        <f t="shared" si="96"/>
        <v>-7.6016364947264388E-3</v>
      </c>
    </row>
    <row r="3416" spans="17:19">
      <c r="Q3416" s="14">
        <v>37523</v>
      </c>
      <c r="R3416" s="13">
        <v>10.245557</v>
      </c>
      <c r="S3416" s="13">
        <f t="shared" si="96"/>
        <v>-8.2925274427660678E-3</v>
      </c>
    </row>
    <row r="3417" spans="17:19">
      <c r="Q3417" s="14">
        <v>37522</v>
      </c>
      <c r="R3417" s="13">
        <v>10.331229</v>
      </c>
      <c r="S3417" s="13">
        <f t="shared" si="96"/>
        <v>6.8311163269089209E-3</v>
      </c>
    </row>
    <row r="3418" spans="17:19">
      <c r="Q3418" s="14">
        <v>37519</v>
      </c>
      <c r="R3418" s="13">
        <v>10.261134</v>
      </c>
      <c r="S3418" s="13">
        <f t="shared" si="96"/>
        <v>5.7251388403997067E-3</v>
      </c>
    </row>
    <row r="3419" spans="17:19">
      <c r="Q3419" s="14">
        <v>37518</v>
      </c>
      <c r="R3419" s="13">
        <v>10.202722</v>
      </c>
      <c r="S3419" s="13">
        <f t="shared" si="96"/>
        <v>1.0802496808648074E-2</v>
      </c>
    </row>
    <row r="3420" spans="17:19">
      <c r="Q3420" s="14">
        <v>37517</v>
      </c>
      <c r="R3420" s="13">
        <v>10.093685000000001</v>
      </c>
      <c r="S3420" s="13">
        <f t="shared" si="96"/>
        <v>-1.3698623444198674E-2</v>
      </c>
    </row>
    <row r="3421" spans="17:19">
      <c r="Q3421" s="14">
        <v>37516</v>
      </c>
      <c r="R3421" s="13">
        <v>10.233874999999999</v>
      </c>
      <c r="S3421" s="13">
        <f t="shared" si="96"/>
        <v>-2.2779032176297015E-3</v>
      </c>
    </row>
    <row r="3422" spans="17:19">
      <c r="Q3422" s="14">
        <v>37515</v>
      </c>
      <c r="R3422" s="13">
        <v>10.257239999999999</v>
      </c>
      <c r="S3422" s="13">
        <f t="shared" si="96"/>
        <v>1.3856906297478617E-2</v>
      </c>
    </row>
    <row r="3423" spans="17:19">
      <c r="Q3423" s="14">
        <v>37512</v>
      </c>
      <c r="R3423" s="13">
        <v>10.117049</v>
      </c>
      <c r="S3423" s="13">
        <f t="shared" si="96"/>
        <v>2.7016419568691749E-3</v>
      </c>
    </row>
    <row r="3424" spans="17:19">
      <c r="Q3424" s="14">
        <v>37511</v>
      </c>
      <c r="R3424" s="13">
        <v>10.089790000000001</v>
      </c>
      <c r="S3424" s="13">
        <f t="shared" si="96"/>
        <v>3.8608369548929816E-4</v>
      </c>
    </row>
    <row r="3425" spans="17:19">
      <c r="Q3425" s="14">
        <v>37510</v>
      </c>
      <c r="R3425" s="13">
        <v>10.085896</v>
      </c>
      <c r="S3425" s="13">
        <f t="shared" si="96"/>
        <v>2.493068486724942E-2</v>
      </c>
    </row>
    <row r="3426" spans="17:19">
      <c r="Q3426" s="14">
        <v>37509</v>
      </c>
      <c r="R3426" s="13">
        <v>9.8405640000000005</v>
      </c>
      <c r="S3426" s="13">
        <f t="shared" si="96"/>
        <v>-5.5096056808826687E-3</v>
      </c>
    </row>
    <row r="3427" spans="17:19">
      <c r="Q3427" s="14">
        <v>37508</v>
      </c>
      <c r="R3427" s="13">
        <v>9.8950820000000004</v>
      </c>
      <c r="S3427" s="13">
        <f t="shared" si="96"/>
        <v>-1.5497894754960414E-2</v>
      </c>
    </row>
    <row r="3428" spans="17:19">
      <c r="Q3428" s="14">
        <v>37505</v>
      </c>
      <c r="R3428" s="13">
        <v>10.050848999999999</v>
      </c>
      <c r="S3428" s="13">
        <f t="shared" si="96"/>
        <v>2.7195847714825559E-3</v>
      </c>
    </row>
    <row r="3429" spans="17:19">
      <c r="Q3429" s="14">
        <v>37504</v>
      </c>
      <c r="R3429" s="13">
        <v>10.023588999999999</v>
      </c>
      <c r="S3429" s="13">
        <f t="shared" si="96"/>
        <v>1.166810678524944E-3</v>
      </c>
    </row>
    <row r="3430" spans="17:19">
      <c r="Q3430" s="14">
        <v>37503</v>
      </c>
      <c r="R3430" s="13">
        <v>10.011907000000001</v>
      </c>
      <c r="S3430" s="13">
        <f t="shared" si="96"/>
        <v>-5.415924182028368E-3</v>
      </c>
    </row>
    <row r="3431" spans="17:19">
      <c r="Q3431" s="14">
        <v>37502</v>
      </c>
      <c r="R3431" s="13">
        <v>10.066426</v>
      </c>
      <c r="S3431" s="13">
        <f t="shared" si="96"/>
        <v>-1.5449312547249415E-3</v>
      </c>
    </row>
    <row r="3432" spans="17:19">
      <c r="Q3432" s="14">
        <v>37498</v>
      </c>
      <c r="R3432" s="13">
        <v>10.082001999999999</v>
      </c>
      <c r="S3432" s="13">
        <f t="shared" si="96"/>
        <v>4.6565753275046636E-3</v>
      </c>
    </row>
    <row r="3433" spans="17:19">
      <c r="Q3433" s="14">
        <v>37497</v>
      </c>
      <c r="R3433" s="13">
        <v>10.035272000000001</v>
      </c>
      <c r="S3433" s="13">
        <f t="shared" si="96"/>
        <v>8.6105974109512585E-3</v>
      </c>
    </row>
    <row r="3434" spans="17:19">
      <c r="Q3434" s="14">
        <v>37496</v>
      </c>
      <c r="R3434" s="13">
        <v>9.9496000000000002</v>
      </c>
      <c r="S3434" s="13">
        <f t="shared" si="96"/>
        <v>-2.0697673182553424E-2</v>
      </c>
    </row>
    <row r="3435" spans="17:19">
      <c r="Q3435" s="14">
        <v>37495</v>
      </c>
      <c r="R3435" s="13">
        <v>10.159886</v>
      </c>
      <c r="S3435" s="13">
        <f t="shared" si="96"/>
        <v>3.4615862495774989E-3</v>
      </c>
    </row>
    <row r="3436" spans="17:19">
      <c r="Q3436" s="14">
        <v>37494</v>
      </c>
      <c r="R3436" s="13">
        <v>10.124838</v>
      </c>
      <c r="S3436" s="13">
        <f t="shared" si="96"/>
        <v>3.3797288559035174E-2</v>
      </c>
    </row>
    <row r="3437" spans="17:19">
      <c r="Q3437" s="14">
        <v>37491</v>
      </c>
      <c r="R3437" s="13">
        <v>9.7938329999999993</v>
      </c>
      <c r="S3437" s="13">
        <f t="shared" si="96"/>
        <v>-2.7831550927943382E-2</v>
      </c>
    </row>
    <row r="3438" spans="17:19">
      <c r="Q3438" s="14">
        <v>37490</v>
      </c>
      <c r="R3438" s="13">
        <v>10.074214</v>
      </c>
      <c r="S3438" s="13">
        <f t="shared" si="96"/>
        <v>-4.6171582413656433E-3</v>
      </c>
    </row>
    <row r="3439" spans="17:19">
      <c r="Q3439" s="14">
        <v>37489</v>
      </c>
      <c r="R3439" s="13">
        <v>10.120944</v>
      </c>
      <c r="S3439" s="13">
        <f t="shared" si="96"/>
        <v>9.3203838570074336E-3</v>
      </c>
    </row>
    <row r="3440" spans="17:19">
      <c r="Q3440" s="14">
        <v>37488</v>
      </c>
      <c r="R3440" s="13">
        <v>10.027483999999999</v>
      </c>
      <c r="S3440" s="13">
        <f t="shared" si="96"/>
        <v>1.9455410379662127E-3</v>
      </c>
    </row>
    <row r="3441" spans="17:19">
      <c r="Q3441" s="14">
        <v>37487</v>
      </c>
      <c r="R3441" s="13">
        <v>10.008013</v>
      </c>
      <c r="S3441" s="13">
        <f t="shared" si="96"/>
        <v>-5.4179211969632539E-3</v>
      </c>
    </row>
    <row r="3442" spans="17:19">
      <c r="Q3442" s="14">
        <v>37484</v>
      </c>
      <c r="R3442" s="13">
        <v>10.062531</v>
      </c>
      <c r="S3442" s="13">
        <f t="shared" si="96"/>
        <v>2.7163189996244281E-3</v>
      </c>
    </row>
    <row r="3443" spans="17:19">
      <c r="Q3443" s="14">
        <v>37483</v>
      </c>
      <c r="R3443" s="13">
        <v>10.035272000000001</v>
      </c>
      <c r="S3443" s="13">
        <f t="shared" si="96"/>
        <v>2.7237174851792068E-3</v>
      </c>
    </row>
    <row r="3444" spans="17:19">
      <c r="Q3444" s="14">
        <v>37482</v>
      </c>
      <c r="R3444" s="13">
        <v>10.008013</v>
      </c>
      <c r="S3444" s="13">
        <f t="shared" si="96"/>
        <v>-1.9417632578620271E-3</v>
      </c>
    </row>
    <row r="3445" spans="17:19">
      <c r="Q3445" s="14">
        <v>37481</v>
      </c>
      <c r="R3445" s="13">
        <v>10.027483999999999</v>
      </c>
      <c r="S3445" s="13">
        <f t="shared" si="96"/>
        <v>1.2185511617566315E-2</v>
      </c>
    </row>
    <row r="3446" spans="17:19">
      <c r="Q3446" s="14">
        <v>37480</v>
      </c>
      <c r="R3446" s="13">
        <v>9.906765</v>
      </c>
      <c r="S3446" s="13">
        <f t="shared" si="96"/>
        <v>-6.2499304097643135E-3</v>
      </c>
    </row>
    <row r="3447" spans="17:19">
      <c r="Q3447" s="14">
        <v>37477</v>
      </c>
      <c r="R3447" s="13">
        <v>9.9690709999999996</v>
      </c>
      <c r="S3447" s="13">
        <f t="shared" si="96"/>
        <v>-1.9493335463775519E-3</v>
      </c>
    </row>
    <row r="3448" spans="17:19">
      <c r="Q3448" s="14">
        <v>37476</v>
      </c>
      <c r="R3448" s="13">
        <v>9.9885420000000007</v>
      </c>
      <c r="S3448" s="13">
        <f t="shared" si="96"/>
        <v>1.3834002926845466E-2</v>
      </c>
    </row>
    <row r="3449" spans="17:19">
      <c r="Q3449" s="14">
        <v>37475</v>
      </c>
      <c r="R3449" s="13">
        <v>9.8522459999999992</v>
      </c>
      <c r="S3449" s="13">
        <f t="shared" si="96"/>
        <v>1.0786998887053935E-2</v>
      </c>
    </row>
    <row r="3450" spans="17:19">
      <c r="Q3450" s="14">
        <v>37474</v>
      </c>
      <c r="R3450" s="13">
        <v>9.7471040000000002</v>
      </c>
      <c r="S3450" s="13">
        <f t="shared" si="96"/>
        <v>1.2000508247151987E-3</v>
      </c>
    </row>
    <row r="3451" spans="17:19">
      <c r="Q3451" s="14">
        <v>37473</v>
      </c>
      <c r="R3451" s="13">
        <v>9.7354210000000005</v>
      </c>
      <c r="S3451" s="13">
        <f t="shared" si="96"/>
        <v>2.0039211807470103E-3</v>
      </c>
    </row>
    <row r="3452" spans="17:19">
      <c r="Q3452" s="14">
        <v>37470</v>
      </c>
      <c r="R3452" s="13">
        <v>9.7159510000000004</v>
      </c>
      <c r="S3452" s="13">
        <f t="shared" si="96"/>
        <v>0</v>
      </c>
    </row>
    <row r="3453" spans="17:19">
      <c r="Q3453" s="14">
        <v>37469</v>
      </c>
      <c r="R3453" s="13">
        <v>9.7159510000000004</v>
      </c>
      <c r="S3453" s="13">
        <f t="shared" si="96"/>
        <v>-1.9999135117012502E-3</v>
      </c>
    </row>
    <row r="3454" spans="17:19">
      <c r="Q3454" s="14">
        <v>37468</v>
      </c>
      <c r="R3454" s="13">
        <v>9.7354210000000005</v>
      </c>
      <c r="S3454" s="13">
        <f t="shared" si="96"/>
        <v>2.807843544432078E-3</v>
      </c>
    </row>
    <row r="3455" spans="17:19">
      <c r="Q3455" s="14">
        <v>37467</v>
      </c>
      <c r="R3455" s="13">
        <v>9.7081619999999997</v>
      </c>
      <c r="S3455" s="13">
        <f t="shared" si="96"/>
        <v>1.4652007760892328E-2</v>
      </c>
    </row>
    <row r="3456" spans="17:19">
      <c r="Q3456" s="14">
        <v>37466</v>
      </c>
      <c r="R3456" s="13">
        <v>9.5679719999999993</v>
      </c>
      <c r="S3456" s="13">
        <f t="shared" si="96"/>
        <v>7.9999696587748585E-3</v>
      </c>
    </row>
    <row r="3457" spans="17:19">
      <c r="Q3457" s="14">
        <v>37463</v>
      </c>
      <c r="R3457" s="13">
        <v>9.4920360000000006</v>
      </c>
      <c r="S3457" s="13">
        <f t="shared" si="96"/>
        <v>4.0322977306227409E-3</v>
      </c>
    </row>
    <row r="3458" spans="17:19">
      <c r="Q3458" s="14">
        <v>37462</v>
      </c>
      <c r="R3458" s="13">
        <v>9.4539150000000003</v>
      </c>
      <c r="S3458" s="13">
        <f t="shared" si="96"/>
        <v>5.5319134210809258E-2</v>
      </c>
    </row>
    <row r="3459" spans="17:19">
      <c r="Q3459" s="14">
        <v>37461</v>
      </c>
      <c r="R3459" s="13">
        <v>8.9583469999999998</v>
      </c>
      <c r="S3459" s="13">
        <f t="shared" si="96"/>
        <v>4.4908809635090474E-2</v>
      </c>
    </row>
    <row r="3460" spans="17:19">
      <c r="Q3460" s="14">
        <v>37460</v>
      </c>
      <c r="R3460" s="13">
        <v>8.5733289999999993</v>
      </c>
      <c r="S3460" s="13">
        <f t="shared" si="96"/>
        <v>2.2272718492421961E-2</v>
      </c>
    </row>
    <row r="3461" spans="17:19">
      <c r="Q3461" s="14">
        <v>37459</v>
      </c>
      <c r="R3461" s="13">
        <v>8.3865379999999998</v>
      </c>
      <c r="S3461" s="13">
        <f t="shared" si="96"/>
        <v>-9.8360650450312295E-2</v>
      </c>
    </row>
    <row r="3462" spans="17:19">
      <c r="Q3462" s="14">
        <v>37456</v>
      </c>
      <c r="R3462" s="13">
        <v>9.3014329999999994</v>
      </c>
      <c r="S3462" s="13">
        <f t="shared" si="96"/>
        <v>2.0920486936974941E-2</v>
      </c>
    </row>
    <row r="3463" spans="17:19">
      <c r="Q3463" s="14">
        <v>37455</v>
      </c>
      <c r="R3463" s="13">
        <v>9.11083</v>
      </c>
      <c r="S3463" s="13">
        <f t="shared" si="96"/>
        <v>-2.4489820391851658E-2</v>
      </c>
    </row>
    <row r="3464" spans="17:19">
      <c r="Q3464" s="14">
        <v>37454</v>
      </c>
      <c r="R3464" s="13">
        <v>9.3395539999999997</v>
      </c>
      <c r="S3464" s="13">
        <f t="shared" si="96"/>
        <v>8.6454982833307631E-3</v>
      </c>
    </row>
    <row r="3465" spans="17:19">
      <c r="Q3465" s="14">
        <v>37453</v>
      </c>
      <c r="R3465" s="13">
        <v>9.2595010000000002</v>
      </c>
      <c r="S3465" s="13">
        <f t="shared" ref="S3465:S3528" si="97">(R3465-R3466)/R3466</f>
        <v>-2.4889509604618807E-2</v>
      </c>
    </row>
    <row r="3466" spans="17:19">
      <c r="Q3466" s="14">
        <v>37452</v>
      </c>
      <c r="R3466" s="13">
        <v>9.4958480000000005</v>
      </c>
      <c r="S3466" s="13">
        <f t="shared" si="97"/>
        <v>-1.0722827727791076E-2</v>
      </c>
    </row>
    <row r="3467" spans="17:19">
      <c r="Q3467" s="14">
        <v>37449</v>
      </c>
      <c r="R3467" s="13">
        <v>9.5987740000000006</v>
      </c>
      <c r="S3467" s="13">
        <f t="shared" si="97"/>
        <v>1.943319709063349E-2</v>
      </c>
    </row>
    <row r="3468" spans="17:19">
      <c r="Q3468" s="14">
        <v>37448</v>
      </c>
      <c r="R3468" s="13">
        <v>9.4157949999999992</v>
      </c>
      <c r="S3468" s="13">
        <f t="shared" si="97"/>
        <v>-6.8355378351582759E-3</v>
      </c>
    </row>
    <row r="3469" spans="17:19">
      <c r="Q3469" s="14">
        <v>37447</v>
      </c>
      <c r="R3469" s="13">
        <v>9.4806000000000008</v>
      </c>
      <c r="S3469" s="13">
        <f t="shared" si="97"/>
        <v>2.8226401443212164E-3</v>
      </c>
    </row>
    <row r="3470" spans="17:19">
      <c r="Q3470" s="14">
        <v>37446</v>
      </c>
      <c r="R3470" s="13">
        <v>9.4539150000000003</v>
      </c>
      <c r="S3470" s="13">
        <f t="shared" si="97"/>
        <v>7.3110084185917202E-3</v>
      </c>
    </row>
    <row r="3471" spans="17:19">
      <c r="Q3471" s="14">
        <v>37445</v>
      </c>
      <c r="R3471" s="13">
        <v>9.3852989999999998</v>
      </c>
      <c r="S3471" s="13">
        <f t="shared" si="97"/>
        <v>1.2752068495036758E-2</v>
      </c>
    </row>
    <row r="3472" spans="17:19">
      <c r="Q3472" s="14">
        <v>37442</v>
      </c>
      <c r="R3472" s="13">
        <v>9.2671240000000008</v>
      </c>
      <c r="S3472" s="13">
        <f t="shared" si="97"/>
        <v>1.5455270051384737E-2</v>
      </c>
    </row>
    <row r="3473" spans="17:19">
      <c r="Q3473" s="14">
        <v>37440</v>
      </c>
      <c r="R3473" s="13">
        <v>9.1260779999999997</v>
      </c>
      <c r="S3473" s="13">
        <f t="shared" si="97"/>
        <v>1.0126525954860731E-2</v>
      </c>
    </row>
    <row r="3474" spans="17:19">
      <c r="Q3474" s="14">
        <v>37439</v>
      </c>
      <c r="R3474" s="13">
        <v>9.0345890000000004</v>
      </c>
      <c r="S3474" s="13">
        <f t="shared" si="97"/>
        <v>5.515506233032901E-3</v>
      </c>
    </row>
    <row r="3475" spans="17:19">
      <c r="Q3475" s="14">
        <v>37438</v>
      </c>
      <c r="R3475" s="13">
        <v>8.9850320000000004</v>
      </c>
      <c r="S3475" s="13">
        <f t="shared" si="97"/>
        <v>-5.9045848822799367E-3</v>
      </c>
    </row>
    <row r="3476" spans="17:19">
      <c r="Q3476" s="14">
        <v>37435</v>
      </c>
      <c r="R3476" s="13">
        <v>9.0383999999999993</v>
      </c>
      <c r="S3476" s="13">
        <f t="shared" si="97"/>
        <v>-3.5002100096111148E-2</v>
      </c>
    </row>
    <row r="3477" spans="17:19">
      <c r="Q3477" s="14">
        <v>37434</v>
      </c>
      <c r="R3477" s="13">
        <v>9.3662379999999992</v>
      </c>
      <c r="S3477" s="13">
        <f t="shared" si="97"/>
        <v>-7.2727137830948625E-3</v>
      </c>
    </row>
    <row r="3478" spans="17:19">
      <c r="Q3478" s="14">
        <v>37433</v>
      </c>
      <c r="R3478" s="13">
        <v>9.4348550000000007</v>
      </c>
      <c r="S3478" s="13">
        <f t="shared" si="97"/>
        <v>-1.3944306384074411E-2</v>
      </c>
    </row>
    <row r="3479" spans="17:19">
      <c r="Q3479" s="14">
        <v>37432</v>
      </c>
      <c r="R3479" s="13">
        <v>9.5682779999999994</v>
      </c>
      <c r="S3479" s="13">
        <f t="shared" si="97"/>
        <v>7.9753966596205351E-4</v>
      </c>
    </row>
    <row r="3480" spans="17:19">
      <c r="Q3480" s="14">
        <v>37431</v>
      </c>
      <c r="R3480" s="13">
        <v>9.5606530000000003</v>
      </c>
      <c r="S3480" s="13">
        <f t="shared" si="97"/>
        <v>1.5974178151686288E-3</v>
      </c>
    </row>
    <row r="3481" spans="17:19">
      <c r="Q3481" s="14">
        <v>37428</v>
      </c>
      <c r="R3481" s="13">
        <v>9.5454050000000006</v>
      </c>
      <c r="S3481" s="13">
        <f t="shared" si="97"/>
        <v>-1.1966297231480339E-3</v>
      </c>
    </row>
    <row r="3482" spans="17:19">
      <c r="Q3482" s="14">
        <v>37427</v>
      </c>
      <c r="R3482" s="13">
        <v>9.5568410000000004</v>
      </c>
      <c r="S3482" s="13">
        <f t="shared" si="97"/>
        <v>1.25202001511442E-2</v>
      </c>
    </row>
    <row r="3483" spans="17:19">
      <c r="Q3483" s="14">
        <v>37426</v>
      </c>
      <c r="R3483" s="13">
        <v>9.4386670000000006</v>
      </c>
      <c r="S3483" s="13">
        <f t="shared" si="97"/>
        <v>-1.6128767817353664E-3</v>
      </c>
    </row>
    <row r="3484" spans="17:19">
      <c r="Q3484" s="14">
        <v>37425</v>
      </c>
      <c r="R3484" s="13">
        <v>9.4539150000000003</v>
      </c>
      <c r="S3484" s="13">
        <f t="shared" si="97"/>
        <v>3.7656832582761431E-2</v>
      </c>
    </row>
    <row r="3485" spans="17:19">
      <c r="Q3485" s="14">
        <v>37424</v>
      </c>
      <c r="R3485" s="13">
        <v>9.11083</v>
      </c>
      <c r="S3485" s="13">
        <f t="shared" si="97"/>
        <v>-2.4489820391851658E-2</v>
      </c>
    </row>
    <row r="3486" spans="17:19">
      <c r="Q3486" s="14">
        <v>37421</v>
      </c>
      <c r="R3486" s="13">
        <v>9.3395539999999997</v>
      </c>
      <c r="S3486" s="13">
        <f t="shared" si="97"/>
        <v>1.072611260935628E-2</v>
      </c>
    </row>
    <row r="3487" spans="17:19">
      <c r="Q3487" s="14">
        <v>37420</v>
      </c>
      <c r="R3487" s="13">
        <v>9.2404399999999995</v>
      </c>
      <c r="S3487" s="13">
        <f t="shared" si="97"/>
        <v>-1.4634119292268122E-2</v>
      </c>
    </row>
    <row r="3488" spans="17:19">
      <c r="Q3488" s="14">
        <v>37419</v>
      </c>
      <c r="R3488" s="13">
        <v>9.3776740000000007</v>
      </c>
      <c r="S3488" s="13">
        <f t="shared" si="97"/>
        <v>1.4432968724781763E-2</v>
      </c>
    </row>
    <row r="3489" spans="17:19">
      <c r="Q3489" s="14">
        <v>37418</v>
      </c>
      <c r="R3489" s="13">
        <v>9.2442519999999995</v>
      </c>
      <c r="S3489" s="13">
        <f t="shared" si="97"/>
        <v>-2.8445466840036779E-2</v>
      </c>
    </row>
    <row r="3490" spans="17:19">
      <c r="Q3490" s="14">
        <v>37417</v>
      </c>
      <c r="R3490" s="13">
        <v>9.5149080000000001</v>
      </c>
      <c r="S3490" s="13">
        <f t="shared" si="97"/>
        <v>1.5459682712472106E-2</v>
      </c>
    </row>
    <row r="3491" spans="17:19">
      <c r="Q3491" s="14">
        <v>37414</v>
      </c>
      <c r="R3491" s="13">
        <v>9.3700500000000009</v>
      </c>
      <c r="S3491" s="13">
        <f t="shared" si="97"/>
        <v>3.2652522807835567E-3</v>
      </c>
    </row>
    <row r="3492" spans="17:19">
      <c r="Q3492" s="14">
        <v>37413</v>
      </c>
      <c r="R3492" s="13">
        <v>9.3395539999999997</v>
      </c>
      <c r="S3492" s="13">
        <f t="shared" si="97"/>
        <v>1.7019557000406946E-2</v>
      </c>
    </row>
    <row r="3493" spans="17:19">
      <c r="Q3493" s="14">
        <v>37412</v>
      </c>
      <c r="R3493" s="13">
        <v>9.1832589999999996</v>
      </c>
      <c r="S3493" s="13">
        <f t="shared" si="97"/>
        <v>1.0062837049331348E-2</v>
      </c>
    </row>
    <row r="3494" spans="17:19">
      <c r="Q3494" s="14">
        <v>37411</v>
      </c>
      <c r="R3494" s="13">
        <v>9.0917700000000004</v>
      </c>
      <c r="S3494" s="13">
        <f t="shared" si="97"/>
        <v>-2.6530603067341261E-2</v>
      </c>
    </row>
    <row r="3495" spans="17:19">
      <c r="Q3495" s="14">
        <v>37410</v>
      </c>
      <c r="R3495" s="13">
        <v>9.3395539999999997</v>
      </c>
      <c r="S3495" s="13">
        <f t="shared" si="97"/>
        <v>-1.2494862666262256E-2</v>
      </c>
    </row>
    <row r="3496" spans="17:19">
      <c r="Q3496" s="14">
        <v>37407</v>
      </c>
      <c r="R3496" s="13">
        <v>9.4577270000000002</v>
      </c>
      <c r="S3496" s="13">
        <f t="shared" si="97"/>
        <v>4.0468779642294046E-3</v>
      </c>
    </row>
    <row r="3497" spans="17:19">
      <c r="Q3497" s="14">
        <v>37406</v>
      </c>
      <c r="R3497" s="13">
        <v>9.4196069999999992</v>
      </c>
      <c r="S3497" s="13">
        <f t="shared" si="97"/>
        <v>8.9832174025374113E-3</v>
      </c>
    </row>
    <row r="3498" spans="17:19">
      <c r="Q3498" s="14">
        <v>37405</v>
      </c>
      <c r="R3498" s="13">
        <v>9.3357419999999998</v>
      </c>
      <c r="S3498" s="13">
        <f t="shared" si="97"/>
        <v>-2.0399978720182795E-2</v>
      </c>
    </row>
    <row r="3499" spans="17:19">
      <c r="Q3499" s="14">
        <v>37404</v>
      </c>
      <c r="R3499" s="13">
        <v>9.5301570000000009</v>
      </c>
      <c r="S3499" s="13">
        <f t="shared" si="97"/>
        <v>1.1736158419348251E-2</v>
      </c>
    </row>
    <row r="3500" spans="17:19">
      <c r="Q3500" s="14">
        <v>37400</v>
      </c>
      <c r="R3500" s="13">
        <v>9.4196069999999992</v>
      </c>
      <c r="S3500" s="13">
        <f t="shared" si="97"/>
        <v>4.0633217314056148E-3</v>
      </c>
    </row>
    <row r="3501" spans="17:19">
      <c r="Q3501" s="14">
        <v>37399</v>
      </c>
      <c r="R3501" s="13">
        <v>9.3814869999999999</v>
      </c>
      <c r="S3501" s="13">
        <f t="shared" si="97"/>
        <v>-7.6611647132431779E-3</v>
      </c>
    </row>
    <row r="3502" spans="17:19">
      <c r="Q3502" s="14">
        <v>37398</v>
      </c>
      <c r="R3502" s="13">
        <v>9.4539150000000003</v>
      </c>
      <c r="S3502" s="13">
        <f t="shared" si="97"/>
        <v>-1.1952307405783895E-2</v>
      </c>
    </row>
    <row r="3503" spans="17:19">
      <c r="Q3503" s="14">
        <v>37397</v>
      </c>
      <c r="R3503" s="13">
        <v>9.5682779999999994</v>
      </c>
      <c r="S3503" s="13">
        <f t="shared" si="97"/>
        <v>1.9960798880158323E-3</v>
      </c>
    </row>
    <row r="3504" spans="17:19">
      <c r="Q3504" s="14">
        <v>37396</v>
      </c>
      <c r="R3504" s="13">
        <v>9.5492170000000005</v>
      </c>
      <c r="S3504" s="13">
        <f t="shared" si="97"/>
        <v>-1.9921034903039904E-3</v>
      </c>
    </row>
    <row r="3505" spans="17:19">
      <c r="Q3505" s="14">
        <v>37393</v>
      </c>
      <c r="R3505" s="13">
        <v>9.5682779999999994</v>
      </c>
      <c r="S3505" s="13">
        <f t="shared" si="97"/>
        <v>1.2096893191868036E-2</v>
      </c>
    </row>
    <row r="3506" spans="17:19">
      <c r="Q3506" s="14">
        <v>37392</v>
      </c>
      <c r="R3506" s="13">
        <v>9.4539150000000003</v>
      </c>
      <c r="S3506" s="13">
        <f t="shared" si="97"/>
        <v>1.4729814755939954E-2</v>
      </c>
    </row>
    <row r="3507" spans="17:19">
      <c r="Q3507" s="14">
        <v>37391</v>
      </c>
      <c r="R3507" s="13">
        <v>9.3166820000000001</v>
      </c>
      <c r="S3507" s="13">
        <f t="shared" si="97"/>
        <v>-2.0416159743917124E-3</v>
      </c>
    </row>
    <row r="3508" spans="17:19">
      <c r="Q3508" s="14">
        <v>37390</v>
      </c>
      <c r="R3508" s="13">
        <v>9.3357419999999998</v>
      </c>
      <c r="S3508" s="13">
        <f t="shared" si="97"/>
        <v>-2.8174556165588876E-2</v>
      </c>
    </row>
    <row r="3509" spans="17:19">
      <c r="Q3509" s="14">
        <v>37389</v>
      </c>
      <c r="R3509" s="13">
        <v>9.6063980000000004</v>
      </c>
      <c r="S3509" s="13">
        <f t="shared" si="97"/>
        <v>2.0242900360511375E-2</v>
      </c>
    </row>
    <row r="3510" spans="17:19">
      <c r="Q3510" s="14">
        <v>37386</v>
      </c>
      <c r="R3510" s="13">
        <v>9.4157949999999992</v>
      </c>
      <c r="S3510" s="13">
        <f t="shared" si="97"/>
        <v>-1.3184171657709713E-2</v>
      </c>
    </row>
    <row r="3511" spans="17:19">
      <c r="Q3511" s="14">
        <v>37385</v>
      </c>
      <c r="R3511" s="13">
        <v>9.5415930000000007</v>
      </c>
      <c r="S3511" s="13">
        <f t="shared" si="97"/>
        <v>-1.1843675742067962E-2</v>
      </c>
    </row>
    <row r="3512" spans="17:19">
      <c r="Q3512" s="14">
        <v>37384</v>
      </c>
      <c r="R3512" s="13">
        <v>9.6559550000000005</v>
      </c>
      <c r="S3512" s="13">
        <f t="shared" si="97"/>
        <v>1.3199992403063205E-2</v>
      </c>
    </row>
    <row r="3513" spans="17:19">
      <c r="Q3513" s="14">
        <v>37383</v>
      </c>
      <c r="R3513" s="13">
        <v>9.5301570000000009</v>
      </c>
      <c r="S3513" s="13">
        <f t="shared" si="97"/>
        <v>-3.9841024685945076E-3</v>
      </c>
    </row>
    <row r="3514" spans="17:19">
      <c r="Q3514" s="14">
        <v>37382</v>
      </c>
      <c r="R3514" s="13">
        <v>9.5682779999999994</v>
      </c>
      <c r="S3514" s="13">
        <f t="shared" si="97"/>
        <v>4.0000390339842793E-3</v>
      </c>
    </row>
    <row r="3515" spans="17:19">
      <c r="Q3515" s="14">
        <v>37379</v>
      </c>
      <c r="R3515" s="13">
        <v>9.5301570000000009</v>
      </c>
      <c r="S3515" s="13">
        <f t="shared" si="97"/>
        <v>4.0161036051696696E-3</v>
      </c>
    </row>
    <row r="3516" spans="17:19">
      <c r="Q3516" s="14">
        <v>37378</v>
      </c>
      <c r="R3516" s="13">
        <v>9.4920360000000006</v>
      </c>
      <c r="S3516" s="13">
        <f t="shared" si="97"/>
        <v>-4.0000390339844649E-3</v>
      </c>
    </row>
    <row r="3517" spans="17:19">
      <c r="Q3517" s="14">
        <v>37377</v>
      </c>
      <c r="R3517" s="13">
        <v>9.5301570000000009</v>
      </c>
      <c r="S3517" s="13">
        <f t="shared" si="97"/>
        <v>8.0645954612454818E-3</v>
      </c>
    </row>
    <row r="3518" spans="17:19">
      <c r="Q3518" s="14">
        <v>37376</v>
      </c>
      <c r="R3518" s="13">
        <v>9.4539150000000003</v>
      </c>
      <c r="S3518" s="13">
        <f t="shared" si="97"/>
        <v>-8.0000780679689298E-3</v>
      </c>
    </row>
    <row r="3519" spans="17:19">
      <c r="Q3519" s="14">
        <v>37375</v>
      </c>
      <c r="R3519" s="13">
        <v>9.5301570000000009</v>
      </c>
      <c r="S3519" s="13">
        <f t="shared" si="97"/>
        <v>-9.5086641100700711E-3</v>
      </c>
    </row>
    <row r="3520" spans="17:19">
      <c r="Q3520" s="14">
        <v>37372</v>
      </c>
      <c r="R3520" s="13">
        <v>9.6216460000000001</v>
      </c>
      <c r="S3520" s="13">
        <f t="shared" si="97"/>
        <v>1.3654604765510746E-2</v>
      </c>
    </row>
    <row r="3521" spans="17:19">
      <c r="Q3521" s="14">
        <v>37371</v>
      </c>
      <c r="R3521" s="13">
        <v>9.4920360000000006</v>
      </c>
      <c r="S3521" s="13">
        <f t="shared" si="97"/>
        <v>-9.746531752619917E-3</v>
      </c>
    </row>
    <row r="3522" spans="17:19">
      <c r="Q3522" s="14">
        <v>37370</v>
      </c>
      <c r="R3522" s="13">
        <v>9.5854610000000005</v>
      </c>
      <c r="S3522" s="13">
        <f t="shared" si="97"/>
        <v>-6.1992146603914323E-3</v>
      </c>
    </row>
    <row r="3523" spans="17:19">
      <c r="Q3523" s="14">
        <v>37369</v>
      </c>
      <c r="R3523" s="13">
        <v>9.6452539999999996</v>
      </c>
      <c r="S3523" s="13">
        <f t="shared" si="97"/>
        <v>-6.1609187632907505E-3</v>
      </c>
    </row>
    <row r="3524" spans="17:19">
      <c r="Q3524" s="14">
        <v>37368</v>
      </c>
      <c r="R3524" s="13">
        <v>9.7050459999999994</v>
      </c>
      <c r="S3524" s="13">
        <f t="shared" si="97"/>
        <v>1.0505774224405361E-2</v>
      </c>
    </row>
    <row r="3525" spans="17:19">
      <c r="Q3525" s="14">
        <v>37365</v>
      </c>
      <c r="R3525" s="13">
        <v>9.6041469999999993</v>
      </c>
      <c r="S3525" s="13">
        <f t="shared" si="97"/>
        <v>5.8709117874976144E-3</v>
      </c>
    </row>
    <row r="3526" spans="17:19">
      <c r="Q3526" s="14">
        <v>37364</v>
      </c>
      <c r="R3526" s="13">
        <v>9.5480909999999994</v>
      </c>
      <c r="S3526" s="13">
        <f t="shared" si="97"/>
        <v>7.0949521797944856E-3</v>
      </c>
    </row>
    <row r="3527" spans="17:19">
      <c r="Q3527" s="14">
        <v>37363</v>
      </c>
      <c r="R3527" s="13">
        <v>9.4808249999999994</v>
      </c>
      <c r="S3527" s="13">
        <f t="shared" si="97"/>
        <v>4.7524470428670258E-3</v>
      </c>
    </row>
    <row r="3528" spans="17:19">
      <c r="Q3528" s="14">
        <v>37362</v>
      </c>
      <c r="R3528" s="13">
        <v>9.435981</v>
      </c>
      <c r="S3528" s="13">
        <f t="shared" si="97"/>
        <v>-9.803863955423861E-3</v>
      </c>
    </row>
    <row r="3529" spans="17:19">
      <c r="Q3529" s="14">
        <v>37361</v>
      </c>
      <c r="R3529" s="13">
        <v>9.5294059999999998</v>
      </c>
      <c r="S3529" s="13">
        <f t="shared" ref="S3529:S3592" si="98">(R3529-R3530)/R3530</f>
        <v>1.4723458376068704E-2</v>
      </c>
    </row>
    <row r="3530" spans="17:19">
      <c r="Q3530" s="14">
        <v>37358</v>
      </c>
      <c r="R3530" s="13">
        <v>9.3911359999999995</v>
      </c>
      <c r="S3530" s="13">
        <f t="shared" si="98"/>
        <v>1.1267538900554491E-2</v>
      </c>
    </row>
    <row r="3531" spans="17:19">
      <c r="Q3531" s="14">
        <v>37357</v>
      </c>
      <c r="R3531" s="13">
        <v>9.2865000000000002</v>
      </c>
      <c r="S3531" s="13">
        <f t="shared" si="98"/>
        <v>8.9322527496703656E-3</v>
      </c>
    </row>
    <row r="3532" spans="17:19">
      <c r="Q3532" s="14">
        <v>37356</v>
      </c>
      <c r="R3532" s="13">
        <v>9.2042850000000005</v>
      </c>
      <c r="S3532" s="13">
        <f t="shared" si="98"/>
        <v>-9.2518630041406834E-3</v>
      </c>
    </row>
    <row r="3533" spans="17:19">
      <c r="Q3533" s="14">
        <v>37355</v>
      </c>
      <c r="R3533" s="13">
        <v>9.2902369999999994</v>
      </c>
      <c r="S3533" s="13">
        <f t="shared" si="98"/>
        <v>-9.5616969218837739E-3</v>
      </c>
    </row>
    <row r="3534" spans="17:19">
      <c r="Q3534" s="14">
        <v>37354</v>
      </c>
      <c r="R3534" s="13">
        <v>9.3799250000000001</v>
      </c>
      <c r="S3534" s="13">
        <f t="shared" si="98"/>
        <v>3.9856282745175467E-4</v>
      </c>
    </row>
    <row r="3535" spans="17:19">
      <c r="Q3535" s="14">
        <v>37351</v>
      </c>
      <c r="R3535" s="13">
        <v>9.3761880000000009</v>
      </c>
      <c r="S3535" s="13">
        <f t="shared" si="98"/>
        <v>9.6578904861897002E-3</v>
      </c>
    </row>
    <row r="3536" spans="17:19">
      <c r="Q3536" s="14">
        <v>37350</v>
      </c>
      <c r="R3536" s="13">
        <v>9.2865000000000002</v>
      </c>
      <c r="S3536" s="13">
        <f t="shared" si="98"/>
        <v>-4.0079923894261972E-3</v>
      </c>
    </row>
    <row r="3537" spans="17:19">
      <c r="Q3537" s="14">
        <v>37349</v>
      </c>
      <c r="R3537" s="13">
        <v>9.3238699999999994</v>
      </c>
      <c r="S3537" s="13">
        <f t="shared" si="98"/>
        <v>6.0484597554504096E-3</v>
      </c>
    </row>
    <row r="3538" spans="17:19">
      <c r="Q3538" s="14">
        <v>37348</v>
      </c>
      <c r="R3538" s="13">
        <v>9.2678139999999996</v>
      </c>
      <c r="S3538" s="13">
        <f t="shared" si="98"/>
        <v>-3.6158890116774331E-3</v>
      </c>
    </row>
    <row r="3539" spans="17:19">
      <c r="Q3539" s="14">
        <v>37347</v>
      </c>
      <c r="R3539" s="13">
        <v>9.3014469999999996</v>
      </c>
      <c r="S3539" s="13">
        <f t="shared" si="98"/>
        <v>-4.4000811341224381E-3</v>
      </c>
    </row>
    <row r="3540" spans="17:19">
      <c r="Q3540" s="14">
        <v>37343</v>
      </c>
      <c r="R3540" s="13">
        <v>9.3425550000000008</v>
      </c>
      <c r="S3540" s="13">
        <f t="shared" si="98"/>
        <v>-4.7771480921233456E-3</v>
      </c>
    </row>
    <row r="3541" spans="17:19">
      <c r="Q3541" s="14">
        <v>37342</v>
      </c>
      <c r="R3541" s="13">
        <v>9.3873999999999995</v>
      </c>
      <c r="S3541" s="13">
        <f t="shared" si="98"/>
        <v>3.9968859989632406E-3</v>
      </c>
    </row>
    <row r="3542" spans="17:19">
      <c r="Q3542" s="14">
        <v>37341</v>
      </c>
      <c r="R3542" s="13">
        <v>9.3500289999999993</v>
      </c>
      <c r="S3542" s="13">
        <f t="shared" si="98"/>
        <v>3.207679547062154E-3</v>
      </c>
    </row>
    <row r="3543" spans="17:19">
      <c r="Q3543" s="14">
        <v>37340</v>
      </c>
      <c r="R3543" s="13">
        <v>9.3201330000000002</v>
      </c>
      <c r="S3543" s="13">
        <f t="shared" si="98"/>
        <v>-1.2277260838062277E-2</v>
      </c>
    </row>
    <row r="3544" spans="17:19">
      <c r="Q3544" s="14">
        <v>37337</v>
      </c>
      <c r="R3544" s="13">
        <v>9.435981</v>
      </c>
      <c r="S3544" s="13">
        <f t="shared" si="98"/>
        <v>0</v>
      </c>
    </row>
    <row r="3545" spans="17:19">
      <c r="Q3545" s="14">
        <v>37336</v>
      </c>
      <c r="R3545" s="13">
        <v>9.435981</v>
      </c>
      <c r="S3545" s="13">
        <f t="shared" si="98"/>
        <v>7.9280853191369385E-4</v>
      </c>
    </row>
    <row r="3546" spans="17:19">
      <c r="Q3546" s="14">
        <v>37335</v>
      </c>
      <c r="R3546" s="13">
        <v>9.4285060000000005</v>
      </c>
      <c r="S3546" s="13">
        <f t="shared" si="98"/>
        <v>1.1903629237097531E-3</v>
      </c>
    </row>
    <row r="3547" spans="17:19">
      <c r="Q3547" s="14">
        <v>37334</v>
      </c>
      <c r="R3547" s="13">
        <v>9.4172960000000003</v>
      </c>
      <c r="S3547" s="13">
        <f t="shared" si="98"/>
        <v>-7.8739692938375131E-3</v>
      </c>
    </row>
    <row r="3548" spans="17:19">
      <c r="Q3548" s="14">
        <v>37333</v>
      </c>
      <c r="R3548" s="13">
        <v>9.4920360000000006</v>
      </c>
      <c r="S3548" s="13">
        <f t="shared" si="98"/>
        <v>5.9405588035839237E-3</v>
      </c>
    </row>
    <row r="3549" spans="17:19">
      <c r="Q3549" s="14">
        <v>37330</v>
      </c>
      <c r="R3549" s="13">
        <v>9.435981</v>
      </c>
      <c r="S3549" s="13">
        <f t="shared" si="98"/>
        <v>-3.551675918363729E-3</v>
      </c>
    </row>
    <row r="3550" spans="17:19">
      <c r="Q3550" s="14">
        <v>37329</v>
      </c>
      <c r="R3550" s="13">
        <v>9.469614</v>
      </c>
      <c r="S3550" s="13">
        <f t="shared" si="98"/>
        <v>9.5618035325442264E-3</v>
      </c>
    </row>
    <row r="3551" spans="17:19">
      <c r="Q3551" s="14">
        <v>37328</v>
      </c>
      <c r="R3551" s="13">
        <v>9.3799250000000001</v>
      </c>
      <c r="S3551" s="13">
        <f t="shared" si="98"/>
        <v>8.43718187073479E-3</v>
      </c>
    </row>
    <row r="3552" spans="17:19">
      <c r="Q3552" s="14">
        <v>37327</v>
      </c>
      <c r="R3552" s="13">
        <v>9.3014469999999996</v>
      </c>
      <c r="S3552" s="13">
        <f t="shared" si="98"/>
        <v>-2.392163792790445E-2</v>
      </c>
    </row>
    <row r="3553" spans="17:19">
      <c r="Q3553" s="14">
        <v>37326</v>
      </c>
      <c r="R3553" s="13">
        <v>9.5294059999999998</v>
      </c>
      <c r="S3553" s="13">
        <f t="shared" si="98"/>
        <v>-3.9062271344077683E-3</v>
      </c>
    </row>
    <row r="3554" spans="17:19">
      <c r="Q3554" s="14">
        <v>37323</v>
      </c>
      <c r="R3554" s="13">
        <v>9.5667760000000008</v>
      </c>
      <c r="S3554" s="13">
        <f t="shared" si="98"/>
        <v>7.8739692938375131E-3</v>
      </c>
    </row>
    <row r="3555" spans="17:19">
      <c r="Q3555" s="14">
        <v>37322</v>
      </c>
      <c r="R3555" s="13">
        <v>9.4920360000000006</v>
      </c>
      <c r="S3555" s="13">
        <f t="shared" si="98"/>
        <v>7.9364607420219398E-3</v>
      </c>
    </row>
    <row r="3556" spans="17:19">
      <c r="Q3556" s="14">
        <v>37321</v>
      </c>
      <c r="R3556" s="13">
        <v>9.4172960000000003</v>
      </c>
      <c r="S3556" s="13">
        <f t="shared" si="98"/>
        <v>7.194309236901948E-3</v>
      </c>
    </row>
    <row r="3557" spans="17:19">
      <c r="Q3557" s="14">
        <v>37320</v>
      </c>
      <c r="R3557" s="13">
        <v>9.3500289999999993</v>
      </c>
      <c r="S3557" s="13">
        <f t="shared" si="98"/>
        <v>7.9999529036740228E-4</v>
      </c>
    </row>
    <row r="3558" spans="17:19">
      <c r="Q3558" s="14">
        <v>37319</v>
      </c>
      <c r="R3558" s="13">
        <v>9.3425550000000008</v>
      </c>
      <c r="S3558" s="13">
        <f t="shared" si="98"/>
        <v>-2.3942397295795637E-3</v>
      </c>
    </row>
    <row r="3559" spans="17:19">
      <c r="Q3559" s="14">
        <v>37316</v>
      </c>
      <c r="R3559" s="13">
        <v>9.3649769999999997</v>
      </c>
      <c r="S3559" s="13">
        <f t="shared" si="98"/>
        <v>2.0773917478319262E-2</v>
      </c>
    </row>
    <row r="3560" spans="17:19">
      <c r="Q3560" s="14">
        <v>37315</v>
      </c>
      <c r="R3560" s="13">
        <v>9.1743889999999997</v>
      </c>
      <c r="S3560" s="13">
        <f t="shared" si="98"/>
        <v>-2.1912328723310729E-2</v>
      </c>
    </row>
    <row r="3561" spans="17:19">
      <c r="Q3561" s="14">
        <v>37314</v>
      </c>
      <c r="R3561" s="13">
        <v>9.3799250000000001</v>
      </c>
      <c r="S3561" s="13">
        <f t="shared" si="98"/>
        <v>1.1966423566777057E-3</v>
      </c>
    </row>
    <row r="3562" spans="17:19">
      <c r="Q3562" s="14">
        <v>37313</v>
      </c>
      <c r="R3562" s="13">
        <v>9.3687140000000007</v>
      </c>
      <c r="S3562" s="13">
        <f t="shared" si="98"/>
        <v>-1.1045405158111268E-2</v>
      </c>
    </row>
    <row r="3563" spans="17:19">
      <c r="Q3563" s="14">
        <v>37312</v>
      </c>
      <c r="R3563" s="13">
        <v>9.4733509999999992</v>
      </c>
      <c r="S3563" s="13">
        <f t="shared" si="98"/>
        <v>1.4000024618532976E-2</v>
      </c>
    </row>
    <row r="3564" spans="17:19">
      <c r="Q3564" s="14">
        <v>37309</v>
      </c>
      <c r="R3564" s="13">
        <v>9.3425550000000008</v>
      </c>
      <c r="S3564" s="13">
        <f t="shared" si="98"/>
        <v>0</v>
      </c>
    </row>
    <row r="3565" spans="17:19">
      <c r="Q3565" s="14">
        <v>37308</v>
      </c>
      <c r="R3565" s="13">
        <v>9.3425550000000008</v>
      </c>
      <c r="S3565" s="13">
        <f t="shared" si="98"/>
        <v>6.8465160028650454E-3</v>
      </c>
    </row>
    <row r="3566" spans="17:19">
      <c r="Q3566" s="14">
        <v>37307</v>
      </c>
      <c r="R3566" s="13">
        <v>9.279026</v>
      </c>
      <c r="S3566" s="13">
        <f t="shared" si="98"/>
        <v>1.0993529615958564E-2</v>
      </c>
    </row>
    <row r="3567" spans="17:19">
      <c r="Q3567" s="14">
        <v>37306</v>
      </c>
      <c r="R3567" s="13">
        <v>9.1781260000000007</v>
      </c>
      <c r="S3567" s="13">
        <f t="shared" si="98"/>
        <v>2.4489651478466984E-3</v>
      </c>
    </row>
    <row r="3568" spans="17:19">
      <c r="Q3568" s="14">
        <v>37302</v>
      </c>
      <c r="R3568" s="13">
        <v>9.1557040000000001</v>
      </c>
      <c r="S3568" s="13">
        <f t="shared" si="98"/>
        <v>4.9221483945696524E-3</v>
      </c>
    </row>
    <row r="3569" spans="17:19">
      <c r="Q3569" s="14">
        <v>37301</v>
      </c>
      <c r="R3569" s="13">
        <v>9.1108589999999996</v>
      </c>
      <c r="S3569" s="13">
        <f t="shared" si="98"/>
        <v>2.8794566689048424E-3</v>
      </c>
    </row>
    <row r="3570" spans="17:19">
      <c r="Q3570" s="14">
        <v>37300</v>
      </c>
      <c r="R3570" s="13">
        <v>9.0846999999999998</v>
      </c>
      <c r="S3570" s="13">
        <f t="shared" si="98"/>
        <v>-4.9120739313953179E-3</v>
      </c>
    </row>
    <row r="3571" spans="17:19">
      <c r="Q3571" s="14">
        <v>37299</v>
      </c>
      <c r="R3571" s="13">
        <v>9.1295450000000002</v>
      </c>
      <c r="S3571" s="13">
        <f t="shared" si="98"/>
        <v>5.3498731357015418E-3</v>
      </c>
    </row>
    <row r="3572" spans="17:19">
      <c r="Q3572" s="14">
        <v>37298</v>
      </c>
      <c r="R3572" s="13">
        <v>9.0809630000000006</v>
      </c>
      <c r="S3572" s="13">
        <f t="shared" si="98"/>
        <v>-3.3797231718307189E-2</v>
      </c>
    </row>
    <row r="3573" spans="17:19">
      <c r="Q3573" s="14">
        <v>37295</v>
      </c>
      <c r="R3573" s="13">
        <v>9.3986099999999997</v>
      </c>
      <c r="S3573" s="13">
        <f t="shared" si="98"/>
        <v>-3.9604785130449354E-3</v>
      </c>
    </row>
    <row r="3574" spans="17:19">
      <c r="Q3574" s="14">
        <v>37294</v>
      </c>
      <c r="R3574" s="13">
        <v>9.435981</v>
      </c>
      <c r="S3574" s="13">
        <f t="shared" si="98"/>
        <v>-1.7891766583752043E-2</v>
      </c>
    </row>
    <row r="3575" spans="17:19">
      <c r="Q3575" s="14">
        <v>37293</v>
      </c>
      <c r="R3575" s="13">
        <v>9.6078829999999993</v>
      </c>
      <c r="S3575" s="13">
        <f t="shared" si="98"/>
        <v>2.2673004733539111E-2</v>
      </c>
    </row>
    <row r="3576" spans="17:19">
      <c r="Q3576" s="14">
        <v>37292</v>
      </c>
      <c r="R3576" s="13">
        <v>9.3948730000000005</v>
      </c>
      <c r="S3576" s="13">
        <f t="shared" si="98"/>
        <v>-2.2170336587154404E-2</v>
      </c>
    </row>
    <row r="3577" spans="17:19">
      <c r="Q3577" s="14">
        <v>37291</v>
      </c>
      <c r="R3577" s="13">
        <v>9.6078829999999993</v>
      </c>
      <c r="S3577" s="13">
        <f t="shared" si="98"/>
        <v>-2.4288485092951305E-2</v>
      </c>
    </row>
    <row r="3578" spans="17:19">
      <c r="Q3578" s="14">
        <v>37288</v>
      </c>
      <c r="R3578" s="13">
        <v>9.8470530000000007</v>
      </c>
      <c r="S3578" s="13">
        <f t="shared" si="98"/>
        <v>4.3564309847593033E-2</v>
      </c>
    </row>
    <row r="3579" spans="17:19">
      <c r="Q3579" s="14">
        <v>37287</v>
      </c>
      <c r="R3579" s="13">
        <v>9.435981</v>
      </c>
      <c r="S3579" s="13">
        <f t="shared" si="98"/>
        <v>1.4056249284673023E-2</v>
      </c>
    </row>
    <row r="3580" spans="17:19">
      <c r="Q3580" s="14">
        <v>37286</v>
      </c>
      <c r="R3580" s="13">
        <v>9.3051849999999998</v>
      </c>
      <c r="S3580" s="13">
        <f t="shared" si="98"/>
        <v>-2.5821549550515421E-2</v>
      </c>
    </row>
    <row r="3581" spans="17:19">
      <c r="Q3581" s="14">
        <v>37285</v>
      </c>
      <c r="R3581" s="13">
        <v>9.5518280000000004</v>
      </c>
      <c r="S3581" s="13">
        <f t="shared" si="98"/>
        <v>-1.8809973392753625E-2</v>
      </c>
    </row>
    <row r="3582" spans="17:19">
      <c r="Q3582" s="14">
        <v>37284</v>
      </c>
      <c r="R3582" s="13">
        <v>9.7349420000000002</v>
      </c>
      <c r="S3582" s="13">
        <f t="shared" si="98"/>
        <v>3.4013808781787678E-3</v>
      </c>
    </row>
    <row r="3583" spans="17:19">
      <c r="Q3583" s="14">
        <v>37281</v>
      </c>
      <c r="R3583" s="13">
        <v>9.7019420000000007</v>
      </c>
      <c r="S3583" s="13">
        <f t="shared" si="98"/>
        <v>-1.5991102283173832E-2</v>
      </c>
    </row>
    <row r="3584" spans="17:19">
      <c r="Q3584" s="14">
        <v>37280</v>
      </c>
      <c r="R3584" s="13">
        <v>9.8596079999999997</v>
      </c>
      <c r="S3584" s="13">
        <f t="shared" si="98"/>
        <v>9.0055793268027755E-3</v>
      </c>
    </row>
    <row r="3585" spans="17:19">
      <c r="Q3585" s="14">
        <v>37279</v>
      </c>
      <c r="R3585" s="13">
        <v>9.7716089999999998</v>
      </c>
      <c r="S3585" s="13">
        <f t="shared" si="98"/>
        <v>-1.8726362219510754E-3</v>
      </c>
    </row>
    <row r="3586" spans="17:19">
      <c r="Q3586" s="14">
        <v>37278</v>
      </c>
      <c r="R3586" s="13">
        <v>9.7899419999999999</v>
      </c>
      <c r="S3586" s="13">
        <f t="shared" si="98"/>
        <v>-9.2765257155994815E-3</v>
      </c>
    </row>
    <row r="3587" spans="17:19">
      <c r="Q3587" s="14">
        <v>37274</v>
      </c>
      <c r="R3587" s="13">
        <v>9.8816089999999992</v>
      </c>
      <c r="S3587" s="13">
        <f t="shared" si="98"/>
        <v>2.0833387138746527E-2</v>
      </c>
    </row>
    <row r="3588" spans="17:19">
      <c r="Q3588" s="14">
        <v>37273</v>
      </c>
      <c r="R3588" s="13">
        <v>9.6799429999999997</v>
      </c>
      <c r="S3588" s="13">
        <f t="shared" si="98"/>
        <v>5.7143195549313611E-3</v>
      </c>
    </row>
    <row r="3589" spans="17:19">
      <c r="Q3589" s="14">
        <v>37272</v>
      </c>
      <c r="R3589" s="13">
        <v>9.624943</v>
      </c>
      <c r="S3589" s="13">
        <f t="shared" si="98"/>
        <v>1.9417448992550112E-2</v>
      </c>
    </row>
    <row r="3590" spans="17:19">
      <c r="Q3590" s="14">
        <v>37271</v>
      </c>
      <c r="R3590" s="13">
        <v>9.441611</v>
      </c>
      <c r="S3590" s="13">
        <f t="shared" si="98"/>
        <v>-9.6153715034190262E-3</v>
      </c>
    </row>
    <row r="3591" spans="17:19">
      <c r="Q3591" s="14">
        <v>37270</v>
      </c>
      <c r="R3591" s="13">
        <v>9.533277</v>
      </c>
      <c r="S3591" s="13">
        <f t="shared" si="98"/>
        <v>1.4832107277613351E-2</v>
      </c>
    </row>
    <row r="3592" spans="17:19">
      <c r="Q3592" s="14">
        <v>37267</v>
      </c>
      <c r="R3592" s="13">
        <v>9.3939450000000004</v>
      </c>
      <c r="S3592" s="13">
        <f t="shared" si="98"/>
        <v>-1.0810699818145633E-2</v>
      </c>
    </row>
    <row r="3593" spans="17:19">
      <c r="Q3593" s="14">
        <v>37266</v>
      </c>
      <c r="R3593" s="13">
        <v>9.4966100000000004</v>
      </c>
      <c r="S3593" s="13">
        <f t="shared" ref="S3593:S3656" si="99">(R3593-R3594)/R3594</f>
        <v>1.0928848316655037E-2</v>
      </c>
    </row>
    <row r="3594" spans="17:19">
      <c r="Q3594" s="14">
        <v>37265</v>
      </c>
      <c r="R3594" s="13">
        <v>9.3939450000000004</v>
      </c>
      <c r="S3594" s="13">
        <f t="shared" si="99"/>
        <v>-2.0267666443094967E-2</v>
      </c>
    </row>
    <row r="3595" spans="17:19">
      <c r="Q3595" s="14">
        <v>37264</v>
      </c>
      <c r="R3595" s="13">
        <v>9.5882769999999997</v>
      </c>
      <c r="S3595" s="13">
        <f t="shared" si="99"/>
        <v>-2.6795638570787036E-2</v>
      </c>
    </row>
    <row r="3596" spans="17:19">
      <c r="Q3596" s="14">
        <v>37263</v>
      </c>
      <c r="R3596" s="13">
        <v>9.8522750000000006</v>
      </c>
      <c r="S3596" s="13">
        <f t="shared" si="99"/>
        <v>8.2551399672255409E-3</v>
      </c>
    </row>
    <row r="3597" spans="17:19">
      <c r="Q3597" s="14">
        <v>37260</v>
      </c>
      <c r="R3597" s="13">
        <v>9.7716089999999998</v>
      </c>
      <c r="S3597" s="13">
        <f t="shared" si="99"/>
        <v>1.9510340013834695E-2</v>
      </c>
    </row>
    <row r="3598" spans="17:19">
      <c r="Q3598" s="14">
        <v>37259</v>
      </c>
      <c r="R3598" s="13">
        <v>9.5846099999999996</v>
      </c>
      <c r="S3598" s="13">
        <f t="shared" si="99"/>
        <v>1.5145614450754184E-2</v>
      </c>
    </row>
    <row r="3599" spans="17:19">
      <c r="Q3599" s="14">
        <v>37258</v>
      </c>
      <c r="R3599" s="13">
        <v>9.441611</v>
      </c>
      <c r="S3599" s="13">
        <f t="shared" si="99"/>
        <v>9.8039079374263732E-3</v>
      </c>
    </row>
    <row r="3600" spans="17:19">
      <c r="Q3600" s="14">
        <v>37256</v>
      </c>
      <c r="R3600" s="13">
        <v>9.349945</v>
      </c>
      <c r="S3600" s="13">
        <f t="shared" si="99"/>
        <v>-1.2393426325225229E-2</v>
      </c>
    </row>
    <row r="3601" spans="17:19">
      <c r="Q3601" s="14">
        <v>37253</v>
      </c>
      <c r="R3601" s="13">
        <v>9.4672769999999993</v>
      </c>
      <c r="S3601" s="13">
        <f t="shared" si="99"/>
        <v>1.8540400185261884E-2</v>
      </c>
    </row>
    <row r="3602" spans="17:19">
      <c r="Q3602" s="14">
        <v>37252</v>
      </c>
      <c r="R3602" s="13">
        <v>9.2949450000000002</v>
      </c>
      <c r="S3602" s="13">
        <f t="shared" si="99"/>
        <v>1.0765504712620208E-2</v>
      </c>
    </row>
    <row r="3603" spans="17:19">
      <c r="Q3603" s="14">
        <v>37251</v>
      </c>
      <c r="R3603" s="13">
        <v>9.1959459999999993</v>
      </c>
      <c r="S3603" s="13">
        <f t="shared" si="99"/>
        <v>3.2000918114564723E-3</v>
      </c>
    </row>
    <row r="3604" spans="17:19">
      <c r="Q3604" s="14">
        <v>37249</v>
      </c>
      <c r="R3604" s="13">
        <v>9.1666120000000006</v>
      </c>
      <c r="S3604" s="13">
        <f t="shared" si="99"/>
        <v>4.0160149906692012E-3</v>
      </c>
    </row>
    <row r="3605" spans="17:19">
      <c r="Q3605" s="14">
        <v>37246</v>
      </c>
      <c r="R3605" s="13">
        <v>9.1299460000000003</v>
      </c>
      <c r="S3605" s="13">
        <f t="shared" si="99"/>
        <v>0</v>
      </c>
    </row>
    <row r="3606" spans="17:19">
      <c r="Q3606" s="14">
        <v>37245</v>
      </c>
      <c r="R3606" s="13">
        <v>9.1299460000000003</v>
      </c>
      <c r="S3606" s="13">
        <f t="shared" si="99"/>
        <v>8.0971771676674117E-3</v>
      </c>
    </row>
    <row r="3607" spans="17:19">
      <c r="Q3607" s="14">
        <v>37244</v>
      </c>
      <c r="R3607" s="13">
        <v>9.0566130000000005</v>
      </c>
      <c r="S3607" s="13">
        <f t="shared" si="99"/>
        <v>-1.1999962472503491E-2</v>
      </c>
    </row>
    <row r="3608" spans="17:19">
      <c r="Q3608" s="14">
        <v>37243</v>
      </c>
      <c r="R3608" s="13">
        <v>9.1666120000000006</v>
      </c>
      <c r="S3608" s="13">
        <f t="shared" si="99"/>
        <v>-5.9642500682093019E-3</v>
      </c>
    </row>
    <row r="3609" spans="17:19">
      <c r="Q3609" s="14">
        <v>37242</v>
      </c>
      <c r="R3609" s="13">
        <v>9.2216120000000004</v>
      </c>
      <c r="S3609" s="13">
        <f t="shared" si="99"/>
        <v>-3.960455285480116E-3</v>
      </c>
    </row>
    <row r="3610" spans="17:19">
      <c r="Q3610" s="14">
        <v>37239</v>
      </c>
      <c r="R3610" s="13">
        <v>9.2582789999999999</v>
      </c>
      <c r="S3610" s="13">
        <f t="shared" si="99"/>
        <v>6.3771167740552318E-3</v>
      </c>
    </row>
    <row r="3611" spans="17:19">
      <c r="Q3611" s="14">
        <v>37238</v>
      </c>
      <c r="R3611" s="13">
        <v>9.1996120000000001</v>
      </c>
      <c r="S3611" s="13">
        <f t="shared" si="99"/>
        <v>1.9967806228304527E-3</v>
      </c>
    </row>
    <row r="3612" spans="17:19">
      <c r="Q3612" s="14">
        <v>37237</v>
      </c>
      <c r="R3612" s="13">
        <v>9.181279</v>
      </c>
      <c r="S3612" s="13">
        <f t="shared" si="99"/>
        <v>-1.9960872211520639E-2</v>
      </c>
    </row>
    <row r="3613" spans="17:19">
      <c r="Q3613" s="14">
        <v>37236</v>
      </c>
      <c r="R3613" s="13">
        <v>9.3682780000000001</v>
      </c>
      <c r="S3613" s="13">
        <f t="shared" si="99"/>
        <v>2.2000058473075925E-2</v>
      </c>
    </row>
    <row r="3614" spans="17:19">
      <c r="Q3614" s="14">
        <v>37235</v>
      </c>
      <c r="R3614" s="13">
        <v>9.1666120000000006</v>
      </c>
      <c r="S3614" s="13">
        <f t="shared" si="99"/>
        <v>4.0008966548540562E-4</v>
      </c>
    </row>
    <row r="3615" spans="17:19">
      <c r="Q3615" s="14">
        <v>37232</v>
      </c>
      <c r="R3615" s="13">
        <v>9.1629459999999998</v>
      </c>
      <c r="S3615" s="13">
        <f t="shared" si="99"/>
        <v>1.6031428858758225E-3</v>
      </c>
    </row>
    <row r="3616" spans="17:19">
      <c r="Q3616" s="14">
        <v>37231</v>
      </c>
      <c r="R3616" s="13">
        <v>9.1482799999999997</v>
      </c>
      <c r="S3616" s="13">
        <f t="shared" si="99"/>
        <v>4.0242051544550411E-3</v>
      </c>
    </row>
    <row r="3617" spans="17:19">
      <c r="Q3617" s="14">
        <v>37230</v>
      </c>
      <c r="R3617" s="13">
        <v>9.1116130000000002</v>
      </c>
      <c r="S3617" s="13">
        <f t="shared" si="99"/>
        <v>1.0162587429837451E-2</v>
      </c>
    </row>
    <row r="3618" spans="17:19">
      <c r="Q3618" s="14">
        <v>37229</v>
      </c>
      <c r="R3618" s="13">
        <v>9.0199470000000002</v>
      </c>
      <c r="S3618" s="13">
        <f t="shared" si="99"/>
        <v>4.0816939915041678E-3</v>
      </c>
    </row>
    <row r="3619" spans="17:19">
      <c r="Q3619" s="14">
        <v>37228</v>
      </c>
      <c r="R3619" s="13">
        <v>8.9832800000000006</v>
      </c>
      <c r="S3619" s="13">
        <f t="shared" si="99"/>
        <v>-4.1471011777278931E-2</v>
      </c>
    </row>
    <row r="3620" spans="17:19">
      <c r="Q3620" s="14">
        <v>37225</v>
      </c>
      <c r="R3620" s="13">
        <v>9.3719439999999992</v>
      </c>
      <c r="S3620" s="13">
        <f t="shared" si="99"/>
        <v>4.1564703592941732E-2</v>
      </c>
    </row>
    <row r="3621" spans="17:19">
      <c r="Q3621" s="14">
        <v>37224</v>
      </c>
      <c r="R3621" s="13">
        <v>8.9979469999999999</v>
      </c>
      <c r="S3621" s="13">
        <f t="shared" si="99"/>
        <v>2.3352779576951827E-2</v>
      </c>
    </row>
    <row r="3622" spans="17:19">
      <c r="Q3622" s="14">
        <v>37223</v>
      </c>
      <c r="R3622" s="13">
        <v>8.7926149999999996</v>
      </c>
      <c r="S3622" s="13">
        <f t="shared" si="99"/>
        <v>-3.5010047068504836E-2</v>
      </c>
    </row>
    <row r="3623" spans="17:19">
      <c r="Q3623" s="14">
        <v>37222</v>
      </c>
      <c r="R3623" s="13">
        <v>9.1116130000000002</v>
      </c>
      <c r="S3623" s="13">
        <f t="shared" si="99"/>
        <v>7.2963545975270805E-3</v>
      </c>
    </row>
    <row r="3624" spans="17:19">
      <c r="Q3624" s="14">
        <v>37221</v>
      </c>
      <c r="R3624" s="13">
        <v>9.0456129999999995</v>
      </c>
      <c r="S3624" s="13">
        <f t="shared" si="99"/>
        <v>-3.6328127372062272E-2</v>
      </c>
    </row>
    <row r="3625" spans="17:19">
      <c r="Q3625" s="14">
        <v>37218</v>
      </c>
      <c r="R3625" s="13">
        <v>9.3866110000000003</v>
      </c>
      <c r="S3625" s="13">
        <f t="shared" si="99"/>
        <v>0</v>
      </c>
    </row>
    <row r="3626" spans="17:19">
      <c r="Q3626" s="14">
        <v>37216</v>
      </c>
      <c r="R3626" s="13">
        <v>9.3866110000000003</v>
      </c>
      <c r="S3626" s="13">
        <f t="shared" si="99"/>
        <v>2.6052001031888018E-2</v>
      </c>
    </row>
    <row r="3627" spans="17:19">
      <c r="Q3627" s="14">
        <v>37215</v>
      </c>
      <c r="R3627" s="13">
        <v>9.1482799999999997</v>
      </c>
      <c r="S3627" s="13">
        <f t="shared" si="99"/>
        <v>-4.0057054532455011E-4</v>
      </c>
    </row>
    <row r="3628" spans="17:19">
      <c r="Q3628" s="14">
        <v>37214</v>
      </c>
      <c r="R3628" s="13">
        <v>9.1519460000000006</v>
      </c>
      <c r="S3628" s="13">
        <f t="shared" si="99"/>
        <v>4.4265488448642842E-3</v>
      </c>
    </row>
    <row r="3629" spans="17:19">
      <c r="Q3629" s="14">
        <v>37211</v>
      </c>
      <c r="R3629" s="13">
        <v>9.1116130000000002</v>
      </c>
      <c r="S3629" s="13">
        <f t="shared" si="99"/>
        <v>-8.3798292930421844E-3</v>
      </c>
    </row>
    <row r="3630" spans="17:19">
      <c r="Q3630" s="14">
        <v>37210</v>
      </c>
      <c r="R3630" s="13">
        <v>9.1886119999999991</v>
      </c>
      <c r="S3630" s="13">
        <f t="shared" si="99"/>
        <v>-5.8248879797698994E-2</v>
      </c>
    </row>
    <row r="3631" spans="17:19">
      <c r="Q3631" s="14">
        <v>37209</v>
      </c>
      <c r="R3631" s="13">
        <v>9.7569429999999997</v>
      </c>
      <c r="S3631" s="13">
        <f t="shared" si="99"/>
        <v>-1.4444328506604272E-2</v>
      </c>
    </row>
    <row r="3632" spans="17:19">
      <c r="Q3632" s="14">
        <v>37208</v>
      </c>
      <c r="R3632" s="13">
        <v>9.8999410000000001</v>
      </c>
      <c r="S3632" s="13">
        <f t="shared" si="99"/>
        <v>2.6225717307544975E-2</v>
      </c>
    </row>
    <row r="3633" spans="17:19">
      <c r="Q3633" s="14">
        <v>37207</v>
      </c>
      <c r="R3633" s="13">
        <v>9.6469430000000003</v>
      </c>
      <c r="S3633" s="13">
        <f t="shared" si="99"/>
        <v>5.7339790280238022E-3</v>
      </c>
    </row>
    <row r="3634" spans="17:19">
      <c r="Q3634" s="14">
        <v>37204</v>
      </c>
      <c r="R3634" s="13">
        <v>9.5919430000000006</v>
      </c>
      <c r="S3634" s="13">
        <f t="shared" si="99"/>
        <v>2.1874987681922718E-2</v>
      </c>
    </row>
    <row r="3635" spans="17:19">
      <c r="Q3635" s="14">
        <v>37203</v>
      </c>
      <c r="R3635" s="13">
        <v>9.3866110000000003</v>
      </c>
      <c r="S3635" s="13">
        <f t="shared" si="99"/>
        <v>1.3861323470593221E-2</v>
      </c>
    </row>
    <row r="3636" spans="17:19">
      <c r="Q3636" s="14">
        <v>37202</v>
      </c>
      <c r="R3636" s="13">
        <v>9.2582789999999999</v>
      </c>
      <c r="S3636" s="13">
        <f t="shared" si="99"/>
        <v>-2.3210758664259375E-2</v>
      </c>
    </row>
    <row r="3637" spans="17:19">
      <c r="Q3637" s="14">
        <v>37201</v>
      </c>
      <c r="R3637" s="13">
        <v>9.4782770000000003</v>
      </c>
      <c r="S3637" s="13">
        <f t="shared" si="99"/>
        <v>-1.0715646674862722E-2</v>
      </c>
    </row>
    <row r="3638" spans="17:19">
      <c r="Q3638" s="14">
        <v>37200</v>
      </c>
      <c r="R3638" s="13">
        <v>9.5809429999999995</v>
      </c>
      <c r="S3638" s="13">
        <f t="shared" si="99"/>
        <v>1.1493275195758703E-3</v>
      </c>
    </row>
    <row r="3639" spans="17:19">
      <c r="Q3639" s="14">
        <v>37197</v>
      </c>
      <c r="R3639" s="13">
        <v>9.5699439999999996</v>
      </c>
      <c r="S3639" s="13">
        <f t="shared" si="99"/>
        <v>-1.5094257677755737E-2</v>
      </c>
    </row>
    <row r="3640" spans="17:19">
      <c r="Q3640" s="14">
        <v>37196</v>
      </c>
      <c r="R3640" s="13">
        <v>9.7166090000000001</v>
      </c>
      <c r="S3640" s="13">
        <f t="shared" si="99"/>
        <v>-3.3847511218141647E-3</v>
      </c>
    </row>
    <row r="3641" spans="17:19">
      <c r="Q3641" s="14">
        <v>37195</v>
      </c>
      <c r="R3641" s="13">
        <v>9.7496089999999995</v>
      </c>
      <c r="S3641" s="13">
        <f t="shared" si="99"/>
        <v>-4.4926241687436568E-3</v>
      </c>
    </row>
    <row r="3642" spans="17:19">
      <c r="Q3642" s="14">
        <v>37194</v>
      </c>
      <c r="R3642" s="13">
        <v>9.7936080000000008</v>
      </c>
      <c r="S3642" s="13">
        <f t="shared" si="99"/>
        <v>6.0263327711660274E-3</v>
      </c>
    </row>
    <row r="3643" spans="17:19">
      <c r="Q3643" s="14">
        <v>37193</v>
      </c>
      <c r="R3643" s="13">
        <v>9.7349420000000002</v>
      </c>
      <c r="S3643" s="13">
        <f t="shared" si="99"/>
        <v>-7.1055357740424981E-3</v>
      </c>
    </row>
    <row r="3644" spans="17:19">
      <c r="Q3644" s="14">
        <v>37190</v>
      </c>
      <c r="R3644" s="13">
        <v>9.8046089999999992</v>
      </c>
      <c r="S3644" s="13">
        <f t="shared" si="99"/>
        <v>8.8889698364639398E-3</v>
      </c>
    </row>
    <row r="3645" spans="17:19">
      <c r="Q3645" s="14">
        <v>37189</v>
      </c>
      <c r="R3645" s="13">
        <v>9.7182239999999993</v>
      </c>
      <c r="S3645" s="13">
        <f t="shared" si="99"/>
        <v>1.855214124863882E-3</v>
      </c>
    </row>
    <row r="3646" spans="17:19">
      <c r="Q3646" s="14">
        <v>37188</v>
      </c>
      <c r="R3646" s="13">
        <v>9.7002279999999992</v>
      </c>
      <c r="S3646" s="13">
        <f t="shared" si="99"/>
        <v>-1.8517786789026601E-3</v>
      </c>
    </row>
    <row r="3647" spans="17:19">
      <c r="Q3647" s="14">
        <v>37187</v>
      </c>
      <c r="R3647" s="13">
        <v>9.7182239999999993</v>
      </c>
      <c r="S3647" s="13">
        <f t="shared" si="99"/>
        <v>1.4836414540365243E-3</v>
      </c>
    </row>
    <row r="3648" spans="17:19">
      <c r="Q3648" s="14">
        <v>37186</v>
      </c>
      <c r="R3648" s="13">
        <v>9.7038270000000004</v>
      </c>
      <c r="S3648" s="13">
        <f t="shared" si="99"/>
        <v>4.0968585818596682E-3</v>
      </c>
    </row>
    <row r="3649" spans="17:19">
      <c r="Q3649" s="14">
        <v>37183</v>
      </c>
      <c r="R3649" s="13">
        <v>9.6642340000000004</v>
      </c>
      <c r="S3649" s="13">
        <f t="shared" si="99"/>
        <v>2.3637032859075983E-2</v>
      </c>
    </row>
    <row r="3650" spans="17:19">
      <c r="Q3650" s="14">
        <v>37182</v>
      </c>
      <c r="R3650" s="13">
        <v>9.4410749999999997</v>
      </c>
      <c r="S3650" s="13">
        <f t="shared" si="99"/>
        <v>-1.0188653964765272E-2</v>
      </c>
    </row>
    <row r="3651" spans="17:19">
      <c r="Q3651" s="14">
        <v>37181</v>
      </c>
      <c r="R3651" s="13">
        <v>9.5382569999999998</v>
      </c>
      <c r="S3651" s="13">
        <f t="shared" si="99"/>
        <v>9.90854739930681E-3</v>
      </c>
    </row>
    <row r="3652" spans="17:19">
      <c r="Q3652" s="14">
        <v>37180</v>
      </c>
      <c r="R3652" s="13">
        <v>9.4446739999999991</v>
      </c>
      <c r="S3652" s="13">
        <f t="shared" si="99"/>
        <v>-2.28136319796505E-3</v>
      </c>
    </row>
    <row r="3653" spans="17:19">
      <c r="Q3653" s="14">
        <v>37179</v>
      </c>
      <c r="R3653" s="13">
        <v>9.4662699999999997</v>
      </c>
      <c r="S3653" s="13">
        <f t="shared" si="99"/>
        <v>-1.8975636177260063E-3</v>
      </c>
    </row>
    <row r="3654" spans="17:19">
      <c r="Q3654" s="14">
        <v>37176</v>
      </c>
      <c r="R3654" s="13">
        <v>9.4842669999999991</v>
      </c>
      <c r="S3654" s="13">
        <f t="shared" si="99"/>
        <v>3.8094788529629327E-3</v>
      </c>
    </row>
    <row r="3655" spans="17:19">
      <c r="Q3655" s="14">
        <v>37175</v>
      </c>
      <c r="R3655" s="13">
        <v>9.4482739999999996</v>
      </c>
      <c r="S3655" s="13">
        <f t="shared" si="99"/>
        <v>7.6775593579846719E-3</v>
      </c>
    </row>
    <row r="3656" spans="17:19">
      <c r="Q3656" s="14">
        <v>37174</v>
      </c>
      <c r="R3656" s="13">
        <v>9.3762869999999996</v>
      </c>
      <c r="S3656" s="13">
        <f t="shared" si="99"/>
        <v>-2.6168227405192659E-2</v>
      </c>
    </row>
    <row r="3657" spans="17:19">
      <c r="Q3657" s="14">
        <v>37173</v>
      </c>
      <c r="R3657" s="13">
        <v>9.6282409999999992</v>
      </c>
      <c r="S3657" s="13">
        <f t="shared" ref="S3657:S3720" si="100">(R3657-R3658)/R3658</f>
        <v>-9.2592020928927085E-3</v>
      </c>
    </row>
    <row r="3658" spans="17:19">
      <c r="Q3658" s="14">
        <v>37172</v>
      </c>
      <c r="R3658" s="13">
        <v>9.7182239999999993</v>
      </c>
      <c r="S3658" s="13">
        <f t="shared" si="100"/>
        <v>-2.9542365722279368E-3</v>
      </c>
    </row>
    <row r="3659" spans="17:19">
      <c r="Q3659" s="14">
        <v>37169</v>
      </c>
      <c r="R3659" s="13">
        <v>9.7470189999999999</v>
      </c>
      <c r="S3659" s="13">
        <f t="shared" si="100"/>
        <v>3.3193461521012164E-2</v>
      </c>
    </row>
    <row r="3660" spans="17:19">
      <c r="Q3660" s="14">
        <v>37168</v>
      </c>
      <c r="R3660" s="13">
        <v>9.4338759999999997</v>
      </c>
      <c r="S3660" s="13">
        <f t="shared" si="100"/>
        <v>-1.5238762127347187E-3</v>
      </c>
    </row>
    <row r="3661" spans="17:19">
      <c r="Q3661" s="14">
        <v>37167</v>
      </c>
      <c r="R3661" s="13">
        <v>9.4482739999999996</v>
      </c>
      <c r="S3661" s="13">
        <f t="shared" si="100"/>
        <v>2.7397263253127292E-2</v>
      </c>
    </row>
    <row r="3662" spans="17:19">
      <c r="Q3662" s="14">
        <v>37166</v>
      </c>
      <c r="R3662" s="13">
        <v>9.1963200000000001</v>
      </c>
      <c r="S3662" s="13">
        <f t="shared" si="100"/>
        <v>-1.7307649153851842E-2</v>
      </c>
    </row>
    <row r="3663" spans="17:19">
      <c r="Q3663" s="14">
        <v>37165</v>
      </c>
      <c r="R3663" s="13">
        <v>9.3582900000000002</v>
      </c>
      <c r="S3663" s="13">
        <f t="shared" si="100"/>
        <v>-7.6336039757898969E-3</v>
      </c>
    </row>
    <row r="3664" spans="17:19">
      <c r="Q3664" s="14">
        <v>37162</v>
      </c>
      <c r="R3664" s="13">
        <v>9.4302770000000002</v>
      </c>
      <c r="S3664" s="13">
        <f t="shared" si="100"/>
        <v>1.5897630690367752E-2</v>
      </c>
    </row>
    <row r="3665" spans="17:19">
      <c r="Q3665" s="14">
        <v>37161</v>
      </c>
      <c r="R3665" s="13">
        <v>9.2827040000000007</v>
      </c>
      <c r="S3665" s="13">
        <f t="shared" si="100"/>
        <v>-2.0508978039518278E-2</v>
      </c>
    </row>
    <row r="3666" spans="17:19">
      <c r="Q3666" s="14">
        <v>37160</v>
      </c>
      <c r="R3666" s="13">
        <v>9.4770690000000002</v>
      </c>
      <c r="S3666" s="13">
        <f t="shared" si="100"/>
        <v>4.2772277445606091E-2</v>
      </c>
    </row>
    <row r="3667" spans="17:19">
      <c r="Q3667" s="14">
        <v>37159</v>
      </c>
      <c r="R3667" s="13">
        <v>9.0883400000000005</v>
      </c>
      <c r="S3667" s="13">
        <f t="shared" si="100"/>
        <v>1.8145227919661534E-2</v>
      </c>
    </row>
    <row r="3668" spans="17:19">
      <c r="Q3668" s="14">
        <v>37158</v>
      </c>
      <c r="R3668" s="13">
        <v>8.9263689999999993</v>
      </c>
      <c r="S3668" s="13">
        <f t="shared" si="100"/>
        <v>2.9045647458647017E-2</v>
      </c>
    </row>
    <row r="3669" spans="17:19">
      <c r="Q3669" s="14">
        <v>37155</v>
      </c>
      <c r="R3669" s="13">
        <v>8.6744149999999998</v>
      </c>
      <c r="S3669" s="13">
        <f t="shared" si="100"/>
        <v>3.6559127706841575E-2</v>
      </c>
    </row>
    <row r="3670" spans="17:19">
      <c r="Q3670" s="14">
        <v>37154</v>
      </c>
      <c r="R3670" s="13">
        <v>8.3684709999999995</v>
      </c>
      <c r="S3670" s="13">
        <f t="shared" si="100"/>
        <v>-3.9256250768477198E-2</v>
      </c>
    </row>
    <row r="3671" spans="17:19">
      <c r="Q3671" s="14">
        <v>37153</v>
      </c>
      <c r="R3671" s="13">
        <v>8.7104090000000003</v>
      </c>
      <c r="S3671" s="13">
        <f t="shared" si="100"/>
        <v>-9.0909100397121509E-2</v>
      </c>
    </row>
    <row r="3672" spans="17:19">
      <c r="Q3672" s="14">
        <v>37152</v>
      </c>
      <c r="R3672" s="13">
        <v>9.5814500000000002</v>
      </c>
      <c r="S3672" s="13">
        <f t="shared" si="100"/>
        <v>1.1398253374766999E-2</v>
      </c>
    </row>
    <row r="3673" spans="17:19">
      <c r="Q3673" s="14">
        <v>37151</v>
      </c>
      <c r="R3673" s="13">
        <v>9.4734689999999997</v>
      </c>
      <c r="S3673" s="13">
        <f t="shared" si="100"/>
        <v>-1.1385170830807926E-3</v>
      </c>
    </row>
    <row r="3674" spans="17:19">
      <c r="Q3674" s="14">
        <v>37144</v>
      </c>
      <c r="R3674" s="13">
        <v>9.4842669999999991</v>
      </c>
      <c r="S3674" s="13">
        <f t="shared" si="100"/>
        <v>2.7290452565895414E-2</v>
      </c>
    </row>
    <row r="3675" spans="17:19">
      <c r="Q3675" s="14">
        <v>37141</v>
      </c>
      <c r="R3675" s="13">
        <v>9.2323129999999995</v>
      </c>
      <c r="S3675" s="13">
        <f t="shared" si="100"/>
        <v>-2.2857190636088674E-2</v>
      </c>
    </row>
    <row r="3676" spans="17:19">
      <c r="Q3676" s="14">
        <v>37140</v>
      </c>
      <c r="R3676" s="13">
        <v>9.4482739999999996</v>
      </c>
      <c r="S3676" s="13">
        <f t="shared" si="100"/>
        <v>4.2081350191381754E-3</v>
      </c>
    </row>
    <row r="3677" spans="17:19">
      <c r="Q3677" s="14">
        <v>37139</v>
      </c>
      <c r="R3677" s="13">
        <v>9.4086809999999996</v>
      </c>
      <c r="S3677" s="13">
        <f t="shared" si="100"/>
        <v>-6.0835999818302363E-3</v>
      </c>
    </row>
    <row r="3678" spans="17:19">
      <c r="Q3678" s="14">
        <v>37138</v>
      </c>
      <c r="R3678" s="13">
        <v>9.4662699999999997</v>
      </c>
      <c r="S3678" s="13">
        <f t="shared" si="100"/>
        <v>2.1359132795234305E-2</v>
      </c>
    </row>
    <row r="3679" spans="17:19">
      <c r="Q3679" s="14">
        <v>37134</v>
      </c>
      <c r="R3679" s="13">
        <v>9.2683070000000001</v>
      </c>
      <c r="S3679" s="13">
        <f t="shared" si="100"/>
        <v>-1.163689817067424E-3</v>
      </c>
    </row>
    <row r="3680" spans="17:19">
      <c r="Q3680" s="14">
        <v>37133</v>
      </c>
      <c r="R3680" s="13">
        <v>9.2791049999999995</v>
      </c>
      <c r="S3680" s="13">
        <f t="shared" si="100"/>
        <v>4.676527377423266E-3</v>
      </c>
    </row>
    <row r="3681" spans="17:19">
      <c r="Q3681" s="14">
        <v>37132</v>
      </c>
      <c r="R3681" s="13">
        <v>9.235913</v>
      </c>
      <c r="S3681" s="13">
        <f t="shared" si="100"/>
        <v>-5.0406648752347044E-3</v>
      </c>
    </row>
    <row r="3682" spans="17:19">
      <c r="Q3682" s="14">
        <v>37131</v>
      </c>
      <c r="R3682" s="13">
        <v>9.2827040000000007</v>
      </c>
      <c r="S3682" s="13">
        <f t="shared" si="100"/>
        <v>-4.2471292214783527E-3</v>
      </c>
    </row>
    <row r="3683" spans="17:19">
      <c r="Q3683" s="14">
        <v>37130</v>
      </c>
      <c r="R3683" s="13">
        <v>9.3222970000000007</v>
      </c>
      <c r="S3683" s="13">
        <f t="shared" si="100"/>
        <v>-3.8461086373685251E-3</v>
      </c>
    </row>
    <row r="3684" spans="17:19">
      <c r="Q3684" s="14">
        <v>37127</v>
      </c>
      <c r="R3684" s="13">
        <v>9.3582900000000002</v>
      </c>
      <c r="S3684" s="13">
        <f t="shared" si="100"/>
        <v>-1.2908162167475904E-2</v>
      </c>
    </row>
    <row r="3685" spans="17:19">
      <c r="Q3685" s="14">
        <v>37126</v>
      </c>
      <c r="R3685" s="13">
        <v>9.4806679999999997</v>
      </c>
      <c r="S3685" s="13">
        <f t="shared" si="100"/>
        <v>3.4285627194977661E-3</v>
      </c>
    </row>
    <row r="3686" spans="17:19">
      <c r="Q3686" s="14">
        <v>37125</v>
      </c>
      <c r="R3686" s="13">
        <v>9.4482739999999996</v>
      </c>
      <c r="S3686" s="13">
        <f t="shared" si="100"/>
        <v>-1.3157896111142341E-2</v>
      </c>
    </row>
    <row r="3687" spans="17:19">
      <c r="Q3687" s="14">
        <v>37124</v>
      </c>
      <c r="R3687" s="13">
        <v>9.5742510000000003</v>
      </c>
      <c r="S3687" s="13">
        <f t="shared" si="100"/>
        <v>9.8709289261052751E-3</v>
      </c>
    </row>
    <row r="3688" spans="17:19">
      <c r="Q3688" s="14">
        <v>37123</v>
      </c>
      <c r="R3688" s="13">
        <v>9.4806679999999997</v>
      </c>
      <c r="S3688" s="13">
        <f t="shared" si="100"/>
        <v>2.6900626094457598E-2</v>
      </c>
    </row>
    <row r="3689" spans="17:19">
      <c r="Q3689" s="14">
        <v>37120</v>
      </c>
      <c r="R3689" s="13">
        <v>9.2323129999999995</v>
      </c>
      <c r="S3689" s="13">
        <f t="shared" si="100"/>
        <v>2.1505321616663273E-2</v>
      </c>
    </row>
    <row r="3690" spans="17:19">
      <c r="Q3690" s="14">
        <v>37119</v>
      </c>
      <c r="R3690" s="13">
        <v>9.0379489999999993</v>
      </c>
      <c r="S3690" s="13">
        <f t="shared" si="100"/>
        <v>1.4545530878144669E-2</v>
      </c>
    </row>
    <row r="3691" spans="17:19">
      <c r="Q3691" s="14">
        <v>37118</v>
      </c>
      <c r="R3691" s="13">
        <v>8.908372</v>
      </c>
      <c r="S3691" s="13">
        <f t="shared" si="100"/>
        <v>1.6427024830795677E-2</v>
      </c>
    </row>
    <row r="3692" spans="17:19">
      <c r="Q3692" s="14">
        <v>37117</v>
      </c>
      <c r="R3692" s="13">
        <v>8.7643989999999992</v>
      </c>
      <c r="S3692" s="13">
        <f t="shared" si="100"/>
        <v>8.2815908863960921E-3</v>
      </c>
    </row>
    <row r="3693" spans="17:19">
      <c r="Q3693" s="14">
        <v>37116</v>
      </c>
      <c r="R3693" s="13">
        <v>8.6924119999999991</v>
      </c>
      <c r="S3693" s="13">
        <f t="shared" si="100"/>
        <v>6.2499840827409071E-3</v>
      </c>
    </row>
    <row r="3694" spans="17:19">
      <c r="Q3694" s="14">
        <v>37113</v>
      </c>
      <c r="R3694" s="13">
        <v>8.6384220000000003</v>
      </c>
      <c r="S3694" s="13">
        <f t="shared" si="100"/>
        <v>-6.2111644040801191E-3</v>
      </c>
    </row>
    <row r="3695" spans="17:19">
      <c r="Q3695" s="14">
        <v>37112</v>
      </c>
      <c r="R3695" s="13">
        <v>8.6924119999999991</v>
      </c>
      <c r="S3695" s="13">
        <f t="shared" si="100"/>
        <v>8.3507483679749004E-3</v>
      </c>
    </row>
    <row r="3696" spans="17:19">
      <c r="Q3696" s="14">
        <v>37111</v>
      </c>
      <c r="R3696" s="13">
        <v>8.6204249999999991</v>
      </c>
      <c r="S3696" s="13">
        <f t="shared" si="100"/>
        <v>6.302505067743918E-3</v>
      </c>
    </row>
    <row r="3697" spans="17:19">
      <c r="Q3697" s="14">
        <v>37110</v>
      </c>
      <c r="R3697" s="13">
        <v>8.5664350000000002</v>
      </c>
      <c r="S3697" s="13">
        <f t="shared" si="100"/>
        <v>-1.0394946269923672E-2</v>
      </c>
    </row>
    <row r="3698" spans="17:19">
      <c r="Q3698" s="14">
        <v>37109</v>
      </c>
      <c r="R3698" s="13">
        <v>8.6564180000000004</v>
      </c>
      <c r="S3698" s="13">
        <f t="shared" si="100"/>
        <v>-3.3154051604720341E-3</v>
      </c>
    </row>
    <row r="3699" spans="17:19">
      <c r="Q3699" s="14">
        <v>37106</v>
      </c>
      <c r="R3699" s="13">
        <v>8.6852129999999992</v>
      </c>
      <c r="S3699" s="13">
        <f t="shared" si="100"/>
        <v>-8.2819360149978581E-4</v>
      </c>
    </row>
    <row r="3700" spans="17:19">
      <c r="Q3700" s="14">
        <v>37105</v>
      </c>
      <c r="R3700" s="13">
        <v>8.6924119999999991</v>
      </c>
      <c r="S3700" s="13">
        <f t="shared" si="100"/>
        <v>4.1580709249482576E-3</v>
      </c>
    </row>
    <row r="3701" spans="17:19">
      <c r="Q3701" s="14">
        <v>37104</v>
      </c>
      <c r="R3701" s="13">
        <v>8.6564180000000004</v>
      </c>
      <c r="S3701" s="13">
        <f t="shared" si="100"/>
        <v>-7.8383404742751635E-3</v>
      </c>
    </row>
    <row r="3702" spans="17:19">
      <c r="Q3702" s="14">
        <v>37103</v>
      </c>
      <c r="R3702" s="13">
        <v>8.7248059999999992</v>
      </c>
      <c r="S3702" s="13">
        <f t="shared" si="100"/>
        <v>3.7266986424481533E-3</v>
      </c>
    </row>
    <row r="3703" spans="17:19">
      <c r="Q3703" s="14">
        <v>37102</v>
      </c>
      <c r="R3703" s="13">
        <v>8.6924119999999991</v>
      </c>
      <c r="S3703" s="13">
        <f t="shared" si="100"/>
        <v>2.0747220417745029E-3</v>
      </c>
    </row>
    <row r="3704" spans="17:19">
      <c r="Q3704" s="14">
        <v>37099</v>
      </c>
      <c r="R3704" s="13">
        <v>8.6744149999999998</v>
      </c>
      <c r="S3704" s="13">
        <f t="shared" si="100"/>
        <v>6.2630322750909214E-3</v>
      </c>
    </row>
    <row r="3705" spans="17:19">
      <c r="Q3705" s="14">
        <v>37098</v>
      </c>
      <c r="R3705" s="13">
        <v>8.6204249999999991</v>
      </c>
      <c r="S3705" s="13">
        <f t="shared" si="100"/>
        <v>1.4522849411746917E-2</v>
      </c>
    </row>
    <row r="3706" spans="17:19">
      <c r="Q3706" s="14">
        <v>37097</v>
      </c>
      <c r="R3706" s="13">
        <v>8.4970239999999997</v>
      </c>
      <c r="S3706" s="13">
        <f t="shared" si="100"/>
        <v>2.0790398371581288E-3</v>
      </c>
    </row>
    <row r="3707" spans="17:19">
      <c r="Q3707" s="14">
        <v>37096</v>
      </c>
      <c r="R3707" s="13">
        <v>8.4793950000000002</v>
      </c>
      <c r="S3707" s="13">
        <f t="shared" si="100"/>
        <v>2.9190812463814613E-3</v>
      </c>
    </row>
    <row r="3708" spans="17:19">
      <c r="Q3708" s="14">
        <v>37095</v>
      </c>
      <c r="R3708" s="13">
        <v>8.4547150000000002</v>
      </c>
      <c r="S3708" s="13">
        <f t="shared" si="100"/>
        <v>-8.3327759240808407E-4</v>
      </c>
    </row>
    <row r="3709" spans="17:19">
      <c r="Q3709" s="14">
        <v>37092</v>
      </c>
      <c r="R3709" s="13">
        <v>8.4617660000000008</v>
      </c>
      <c r="S3709" s="13">
        <f t="shared" si="100"/>
        <v>7.9798427045770608E-3</v>
      </c>
    </row>
    <row r="3710" spans="17:19">
      <c r="Q3710" s="14">
        <v>37091</v>
      </c>
      <c r="R3710" s="13">
        <v>8.3947769999999995</v>
      </c>
      <c r="S3710" s="13">
        <f t="shared" si="100"/>
        <v>-7.9166689317574247E-3</v>
      </c>
    </row>
    <row r="3711" spans="17:19">
      <c r="Q3711" s="14">
        <v>37090</v>
      </c>
      <c r="R3711" s="13">
        <v>8.4617660000000008</v>
      </c>
      <c r="S3711" s="13">
        <f t="shared" si="100"/>
        <v>-2.0790398371581288E-3</v>
      </c>
    </row>
    <row r="3712" spans="17:19">
      <c r="Q3712" s="14">
        <v>37089</v>
      </c>
      <c r="R3712" s="13">
        <v>8.4793950000000002</v>
      </c>
      <c r="S3712" s="13">
        <f t="shared" si="100"/>
        <v>2.5009928187197561E-3</v>
      </c>
    </row>
    <row r="3713" spans="17:19">
      <c r="Q3713" s="14">
        <v>37088</v>
      </c>
      <c r="R3713" s="13">
        <v>8.4582409999999992</v>
      </c>
      <c r="S3713" s="13">
        <f t="shared" si="100"/>
        <v>1.6525459223143319E-2</v>
      </c>
    </row>
    <row r="3714" spans="17:19">
      <c r="Q3714" s="14">
        <v>37085</v>
      </c>
      <c r="R3714" s="13">
        <v>8.3207369999999994</v>
      </c>
      <c r="S3714" s="13">
        <f t="shared" si="100"/>
        <v>3.4013740798797213E-3</v>
      </c>
    </row>
    <row r="3715" spans="17:19">
      <c r="Q3715" s="14">
        <v>37084</v>
      </c>
      <c r="R3715" s="13">
        <v>8.2925310000000003</v>
      </c>
      <c r="S3715" s="13">
        <f t="shared" si="100"/>
        <v>-3.3898439525247666E-3</v>
      </c>
    </row>
    <row r="3716" spans="17:19">
      <c r="Q3716" s="14">
        <v>37083</v>
      </c>
      <c r="R3716" s="13">
        <v>8.3207369999999994</v>
      </c>
      <c r="S3716" s="13">
        <f t="shared" si="100"/>
        <v>0</v>
      </c>
    </row>
    <row r="3717" spans="17:19">
      <c r="Q3717" s="14">
        <v>37082</v>
      </c>
      <c r="R3717" s="13">
        <v>8.3207369999999994</v>
      </c>
      <c r="S3717" s="13">
        <f t="shared" si="100"/>
        <v>4.2552754939966849E-3</v>
      </c>
    </row>
    <row r="3718" spans="17:19">
      <c r="Q3718" s="14">
        <v>37081</v>
      </c>
      <c r="R3718" s="13">
        <v>8.2854799999999997</v>
      </c>
      <c r="S3718" s="13">
        <f t="shared" si="100"/>
        <v>-8.0202632299502738E-3</v>
      </c>
    </row>
    <row r="3719" spans="17:19">
      <c r="Q3719" s="14">
        <v>37078</v>
      </c>
      <c r="R3719" s="13">
        <v>8.3524689999999993</v>
      </c>
      <c r="S3719" s="13">
        <f t="shared" si="100"/>
        <v>8.0851079237412339E-3</v>
      </c>
    </row>
    <row r="3720" spans="17:19">
      <c r="Q3720" s="14">
        <v>37077</v>
      </c>
      <c r="R3720" s="13">
        <v>8.2854799999999997</v>
      </c>
      <c r="S3720" s="13">
        <f t="shared" si="100"/>
        <v>-4.2526213942442771E-4</v>
      </c>
    </row>
    <row r="3721" spans="17:19">
      <c r="Q3721" s="14">
        <v>37075</v>
      </c>
      <c r="R3721" s="13">
        <v>8.2890049999999995</v>
      </c>
      <c r="S3721" s="13">
        <f t="shared" ref="S3721:S3784" si="101">(R3721-R3722)/R3722</f>
        <v>1.1182779381008605E-2</v>
      </c>
    </row>
    <row r="3722" spans="17:19">
      <c r="Q3722" s="14">
        <v>37074</v>
      </c>
      <c r="R3722" s="13">
        <v>8.197336</v>
      </c>
      <c r="S3722" s="13">
        <f t="shared" si="101"/>
        <v>1.0869515622578046E-2</v>
      </c>
    </row>
    <row r="3723" spans="17:19">
      <c r="Q3723" s="14">
        <v>37071</v>
      </c>
      <c r="R3723" s="13">
        <v>8.1091929999999994</v>
      </c>
      <c r="S3723" s="13">
        <f t="shared" si="101"/>
        <v>-2.1276618856119419E-2</v>
      </c>
    </row>
    <row r="3724" spans="17:19">
      <c r="Q3724" s="14">
        <v>37070</v>
      </c>
      <c r="R3724" s="13">
        <v>8.2854799999999997</v>
      </c>
      <c r="S3724" s="13">
        <f t="shared" si="101"/>
        <v>1.0752761628899899E-2</v>
      </c>
    </row>
    <row r="3725" spans="17:19">
      <c r="Q3725" s="14">
        <v>37069</v>
      </c>
      <c r="R3725" s="13">
        <v>8.197336</v>
      </c>
      <c r="S3725" s="13">
        <f t="shared" si="101"/>
        <v>6.9293108584099058E-3</v>
      </c>
    </row>
    <row r="3726" spans="17:19">
      <c r="Q3726" s="14">
        <v>37068</v>
      </c>
      <c r="R3726" s="13">
        <v>8.1409249999999993</v>
      </c>
      <c r="S3726" s="13">
        <f t="shared" si="101"/>
        <v>-4.3281007311746705E-4</v>
      </c>
    </row>
    <row r="3727" spans="17:19">
      <c r="Q3727" s="14">
        <v>37067</v>
      </c>
      <c r="R3727" s="13">
        <v>8.1444500000000009</v>
      </c>
      <c r="S3727" s="13">
        <f t="shared" si="101"/>
        <v>0</v>
      </c>
    </row>
    <row r="3728" spans="17:19">
      <c r="Q3728" s="14">
        <v>37064</v>
      </c>
      <c r="R3728" s="13">
        <v>8.1444500000000009</v>
      </c>
      <c r="S3728" s="13">
        <f t="shared" si="101"/>
        <v>-2.1598663771815307E-3</v>
      </c>
    </row>
    <row r="3729" spans="17:19">
      <c r="Q3729" s="14">
        <v>37063</v>
      </c>
      <c r="R3729" s="13">
        <v>8.1620790000000003</v>
      </c>
      <c r="S3729" s="13">
        <f t="shared" si="101"/>
        <v>0</v>
      </c>
    </row>
    <row r="3730" spans="17:19">
      <c r="Q3730" s="14">
        <v>37062</v>
      </c>
      <c r="R3730" s="13">
        <v>8.1620790000000003</v>
      </c>
      <c r="S3730" s="13">
        <f t="shared" si="101"/>
        <v>-3.5014608829424337E-2</v>
      </c>
    </row>
    <row r="3731" spans="17:19">
      <c r="Q3731" s="14">
        <v>37061</v>
      </c>
      <c r="R3731" s="13">
        <v>8.4582409999999992</v>
      </c>
      <c r="S3731" s="13">
        <f t="shared" si="101"/>
        <v>0</v>
      </c>
    </row>
    <row r="3732" spans="17:19">
      <c r="Q3732" s="14">
        <v>37060</v>
      </c>
      <c r="R3732" s="13">
        <v>8.4582409999999992</v>
      </c>
      <c r="S3732" s="13">
        <f t="shared" si="101"/>
        <v>2.088592628117422E-3</v>
      </c>
    </row>
    <row r="3733" spans="17:19">
      <c r="Q3733" s="14">
        <v>37057</v>
      </c>
      <c r="R3733" s="13">
        <v>8.4406119999999998</v>
      </c>
      <c r="S3733" s="13">
        <f t="shared" si="101"/>
        <v>0</v>
      </c>
    </row>
    <row r="3734" spans="17:19">
      <c r="Q3734" s="14">
        <v>37056</v>
      </c>
      <c r="R3734" s="13">
        <v>8.4406119999999998</v>
      </c>
      <c r="S3734" s="13">
        <f t="shared" si="101"/>
        <v>1.226211466371219E-2</v>
      </c>
    </row>
    <row r="3735" spans="17:19">
      <c r="Q3735" s="14">
        <v>37055</v>
      </c>
      <c r="R3735" s="13">
        <v>8.3383660000000006</v>
      </c>
      <c r="S3735" s="13">
        <f t="shared" si="101"/>
        <v>-4.2104833236461265E-3</v>
      </c>
    </row>
    <row r="3736" spans="17:19">
      <c r="Q3736" s="14">
        <v>37054</v>
      </c>
      <c r="R3736" s="13">
        <v>8.3736230000000003</v>
      </c>
      <c r="S3736" s="13">
        <f t="shared" si="101"/>
        <v>-1.0004207730661609E-2</v>
      </c>
    </row>
    <row r="3737" spans="17:19">
      <c r="Q3737" s="14">
        <v>37053</v>
      </c>
      <c r="R3737" s="13">
        <v>8.4582409999999992</v>
      </c>
      <c r="S3737" s="13">
        <f t="shared" si="101"/>
        <v>1.2236244756010406E-2</v>
      </c>
    </row>
    <row r="3738" spans="17:19">
      <c r="Q3738" s="14">
        <v>37050</v>
      </c>
      <c r="R3738" s="13">
        <v>8.3559950000000001</v>
      </c>
      <c r="S3738" s="13">
        <f t="shared" si="101"/>
        <v>0</v>
      </c>
    </row>
    <row r="3739" spans="17:19">
      <c r="Q3739" s="14">
        <v>37049</v>
      </c>
      <c r="R3739" s="13">
        <v>8.3559950000000001</v>
      </c>
      <c r="S3739" s="13">
        <f t="shared" si="101"/>
        <v>8.4465782075645213E-4</v>
      </c>
    </row>
    <row r="3740" spans="17:19">
      <c r="Q3740" s="14">
        <v>37048</v>
      </c>
      <c r="R3740" s="13">
        <v>8.3489430000000002</v>
      </c>
      <c r="S3740" s="13">
        <f t="shared" si="101"/>
        <v>-2.5273303284297937E-3</v>
      </c>
    </row>
    <row r="3741" spans="17:19">
      <c r="Q3741" s="14">
        <v>37047</v>
      </c>
      <c r="R3741" s="13">
        <v>8.3700969999999995</v>
      </c>
      <c r="S3741" s="13">
        <f t="shared" si="101"/>
        <v>1.0212685324205686E-2</v>
      </c>
    </row>
    <row r="3742" spans="17:19">
      <c r="Q3742" s="14">
        <v>37046</v>
      </c>
      <c r="R3742" s="13">
        <v>8.2854799999999997</v>
      </c>
      <c r="S3742" s="13">
        <f t="shared" si="101"/>
        <v>-8.4388513875367725E-3</v>
      </c>
    </row>
    <row r="3743" spans="17:19">
      <c r="Q3743" s="14">
        <v>37043</v>
      </c>
      <c r="R3743" s="13">
        <v>8.3559950000000001</v>
      </c>
      <c r="S3743" s="13">
        <f t="shared" si="101"/>
        <v>-1.6848072370008846E-3</v>
      </c>
    </row>
    <row r="3744" spans="17:19">
      <c r="Q3744" s="14">
        <v>37042</v>
      </c>
      <c r="R3744" s="13">
        <v>8.3700969999999995</v>
      </c>
      <c r="S3744" s="13">
        <f t="shared" si="101"/>
        <v>2.1075261523987733E-2</v>
      </c>
    </row>
    <row r="3745" spans="17:19">
      <c r="Q3745" s="14">
        <v>37041</v>
      </c>
      <c r="R3745" s="13">
        <v>8.197336</v>
      </c>
      <c r="S3745" s="13">
        <f t="shared" si="101"/>
        <v>-2.5740735130086847E-3</v>
      </c>
    </row>
    <row r="3746" spans="17:19">
      <c r="Q3746" s="14">
        <v>37040</v>
      </c>
      <c r="R3746" s="13">
        <v>8.2184910000000002</v>
      </c>
      <c r="S3746" s="13">
        <f t="shared" si="101"/>
        <v>-1.7130688091748991E-3</v>
      </c>
    </row>
    <row r="3747" spans="17:19">
      <c r="Q3747" s="14">
        <v>37036</v>
      </c>
      <c r="R3747" s="13">
        <v>8.2325940000000006</v>
      </c>
      <c r="S3747" s="13">
        <f t="shared" si="101"/>
        <v>-6.382973587528918E-3</v>
      </c>
    </row>
    <row r="3748" spans="17:19">
      <c r="Q3748" s="14">
        <v>37035</v>
      </c>
      <c r="R3748" s="13">
        <v>8.2854799999999997</v>
      </c>
      <c r="S3748" s="13">
        <f t="shared" si="101"/>
        <v>-1.052626802042563E-2</v>
      </c>
    </row>
    <row r="3749" spans="17:19">
      <c r="Q3749" s="14">
        <v>37034</v>
      </c>
      <c r="R3749" s="13">
        <v>8.3736230000000003</v>
      </c>
      <c r="S3749" s="13">
        <f t="shared" si="101"/>
        <v>-1.4522849411746917E-2</v>
      </c>
    </row>
    <row r="3750" spans="17:19">
      <c r="Q3750" s="14">
        <v>37033</v>
      </c>
      <c r="R3750" s="13">
        <v>8.4970239999999997</v>
      </c>
      <c r="S3750" s="13">
        <f t="shared" si="101"/>
        <v>3.3305710430899639E-3</v>
      </c>
    </row>
    <row r="3751" spans="17:19">
      <c r="Q3751" s="14">
        <v>37032</v>
      </c>
      <c r="R3751" s="13">
        <v>8.4688180000000006</v>
      </c>
      <c r="S3751" s="13">
        <f t="shared" si="101"/>
        <v>1.350204254550183E-2</v>
      </c>
    </row>
    <row r="3752" spans="17:19">
      <c r="Q3752" s="14">
        <v>37029</v>
      </c>
      <c r="R3752" s="13">
        <v>8.3559950000000001</v>
      </c>
      <c r="S3752" s="13">
        <f t="shared" si="101"/>
        <v>-1.0438365644900702E-2</v>
      </c>
    </row>
    <row r="3753" spans="17:19">
      <c r="Q3753" s="14">
        <v>37028</v>
      </c>
      <c r="R3753" s="13">
        <v>8.4441380000000006</v>
      </c>
      <c r="S3753" s="13">
        <f t="shared" si="101"/>
        <v>6.3026359240118219E-3</v>
      </c>
    </row>
    <row r="3754" spans="17:19">
      <c r="Q3754" s="14">
        <v>37027</v>
      </c>
      <c r="R3754" s="13">
        <v>8.3912510000000005</v>
      </c>
      <c r="S3754" s="13">
        <f t="shared" si="101"/>
        <v>-6.2631614973606689E-3</v>
      </c>
    </row>
    <row r="3755" spans="17:19">
      <c r="Q3755" s="14">
        <v>37026</v>
      </c>
      <c r="R3755" s="13">
        <v>8.4441380000000006</v>
      </c>
      <c r="S3755" s="13">
        <f t="shared" si="101"/>
        <v>1.4830537246881041E-2</v>
      </c>
    </row>
    <row r="3756" spans="17:19">
      <c r="Q3756" s="14">
        <v>37025</v>
      </c>
      <c r="R3756" s="13">
        <v>8.3207369999999994</v>
      </c>
      <c r="S3756" s="13">
        <f t="shared" si="101"/>
        <v>0</v>
      </c>
    </row>
    <row r="3757" spans="17:19">
      <c r="Q3757" s="14">
        <v>37022</v>
      </c>
      <c r="R3757" s="13">
        <v>8.3207369999999994</v>
      </c>
      <c r="S3757" s="13">
        <f t="shared" si="101"/>
        <v>8.1161915774505735E-3</v>
      </c>
    </row>
    <row r="3758" spans="17:19">
      <c r="Q3758" s="14">
        <v>37021</v>
      </c>
      <c r="R3758" s="13">
        <v>8.2537479999999999</v>
      </c>
      <c r="S3758" s="13">
        <f t="shared" si="101"/>
        <v>-2.1730014367519885E-2</v>
      </c>
    </row>
    <row r="3759" spans="17:19">
      <c r="Q3759" s="14">
        <v>37020</v>
      </c>
      <c r="R3759" s="13">
        <v>8.4370860000000008</v>
      </c>
      <c r="S3759" s="13">
        <f t="shared" si="101"/>
        <v>-2.5011110466110487E-3</v>
      </c>
    </row>
    <row r="3760" spans="17:19">
      <c r="Q3760" s="14">
        <v>37019</v>
      </c>
      <c r="R3760" s="13">
        <v>8.4582409999999992</v>
      </c>
      <c r="S3760" s="13">
        <f t="shared" si="101"/>
        <v>1.8683726623813554E-2</v>
      </c>
    </row>
    <row r="3761" spans="17:19">
      <c r="Q3761" s="14">
        <v>37018</v>
      </c>
      <c r="R3761" s="13">
        <v>8.3031079999999999</v>
      </c>
      <c r="S3761" s="13">
        <f t="shared" si="101"/>
        <v>-8.4210860699126689E-3</v>
      </c>
    </row>
    <row r="3762" spans="17:19">
      <c r="Q3762" s="14">
        <v>37015</v>
      </c>
      <c r="R3762" s="13">
        <v>8.3736230000000003</v>
      </c>
      <c r="S3762" s="13">
        <f t="shared" si="101"/>
        <v>0</v>
      </c>
    </row>
    <row r="3763" spans="17:19">
      <c r="Q3763" s="14">
        <v>37014</v>
      </c>
      <c r="R3763" s="13">
        <v>8.3736230000000003</v>
      </c>
      <c r="S3763" s="13">
        <f t="shared" si="101"/>
        <v>4.6531187161361776E-3</v>
      </c>
    </row>
    <row r="3764" spans="17:19">
      <c r="Q3764" s="14">
        <v>37013</v>
      </c>
      <c r="R3764" s="13">
        <v>8.3348399999999998</v>
      </c>
      <c r="S3764" s="13">
        <f t="shared" si="101"/>
        <v>-1.4589440050242059E-2</v>
      </c>
    </row>
    <row r="3765" spans="17:19">
      <c r="Q3765" s="14">
        <v>37012</v>
      </c>
      <c r="R3765" s="13">
        <v>8.4582409999999992</v>
      </c>
      <c r="S3765" s="13">
        <f t="shared" si="101"/>
        <v>1.3947676851687326E-2</v>
      </c>
    </row>
    <row r="3766" spans="17:19">
      <c r="Q3766" s="14">
        <v>37011</v>
      </c>
      <c r="R3766" s="13">
        <v>8.3418910000000004</v>
      </c>
      <c r="S3766" s="13">
        <f t="shared" si="101"/>
        <v>1.7634387562008004E-2</v>
      </c>
    </row>
    <row r="3767" spans="17:19">
      <c r="Q3767" s="14">
        <v>37008</v>
      </c>
      <c r="R3767" s="13">
        <v>8.197336</v>
      </c>
      <c r="S3767" s="13">
        <f t="shared" si="101"/>
        <v>7.8023101663869717E-3</v>
      </c>
    </row>
    <row r="3768" spans="17:19">
      <c r="Q3768" s="14">
        <v>37007</v>
      </c>
      <c r="R3768" s="13">
        <v>8.1338729999999995</v>
      </c>
      <c r="S3768" s="13">
        <f t="shared" si="101"/>
        <v>1.3397766204214E-2</v>
      </c>
    </row>
    <row r="3769" spans="17:19">
      <c r="Q3769" s="14">
        <v>37006</v>
      </c>
      <c r="R3769" s="13">
        <v>8.0263380000000009</v>
      </c>
      <c r="S3769" s="13">
        <f t="shared" si="101"/>
        <v>1.4847173056525059E-2</v>
      </c>
    </row>
    <row r="3770" spans="17:19">
      <c r="Q3770" s="14">
        <v>37005</v>
      </c>
      <c r="R3770" s="13">
        <v>7.9089130000000001</v>
      </c>
      <c r="S3770" s="13">
        <f t="shared" si="101"/>
        <v>2.8751106612253684E-2</v>
      </c>
    </row>
    <row r="3771" spans="17:19">
      <c r="Q3771" s="14">
        <v>37004</v>
      </c>
      <c r="R3771" s="13">
        <v>7.6878780000000004</v>
      </c>
      <c r="S3771" s="13">
        <f t="shared" si="101"/>
        <v>-8.4632768332434122E-3</v>
      </c>
    </row>
    <row r="3772" spans="17:19">
      <c r="Q3772" s="14">
        <v>37001</v>
      </c>
      <c r="R3772" s="13">
        <v>7.7534979999999996</v>
      </c>
      <c r="S3772" s="13">
        <f t="shared" si="101"/>
        <v>2.0454501484124303E-2</v>
      </c>
    </row>
    <row r="3773" spans="17:19">
      <c r="Q3773" s="14">
        <v>37000</v>
      </c>
      <c r="R3773" s="13">
        <v>7.5980829999999999</v>
      </c>
      <c r="S3773" s="13">
        <f t="shared" si="101"/>
        <v>4.5662444572955943E-3</v>
      </c>
    </row>
    <row r="3774" spans="17:19">
      <c r="Q3774" s="14">
        <v>36999</v>
      </c>
      <c r="R3774" s="13">
        <v>7.5635459999999997</v>
      </c>
      <c r="S3774" s="13">
        <f t="shared" si="101"/>
        <v>5.0359746198744226E-2</v>
      </c>
    </row>
    <row r="3775" spans="17:19">
      <c r="Q3775" s="14">
        <v>36998</v>
      </c>
      <c r="R3775" s="13">
        <v>7.2009100000000004</v>
      </c>
      <c r="S3775" s="13">
        <f t="shared" si="101"/>
        <v>2.6587830883044831E-2</v>
      </c>
    </row>
    <row r="3776" spans="17:19">
      <c r="Q3776" s="14">
        <v>36997</v>
      </c>
      <c r="R3776" s="13">
        <v>7.0144120000000001</v>
      </c>
      <c r="S3776" s="13">
        <f t="shared" si="101"/>
        <v>-1.8840540179504921E-2</v>
      </c>
    </row>
    <row r="3777" spans="17:19">
      <c r="Q3777" s="14">
        <v>36993</v>
      </c>
      <c r="R3777" s="13">
        <v>7.1491049999999996</v>
      </c>
      <c r="S3777" s="13">
        <f t="shared" si="101"/>
        <v>3.8796732587456921E-3</v>
      </c>
    </row>
    <row r="3778" spans="17:19">
      <c r="Q3778" s="14">
        <v>36992</v>
      </c>
      <c r="R3778" s="13">
        <v>7.1214760000000004</v>
      </c>
      <c r="S3778" s="13">
        <f t="shared" si="101"/>
        <v>-3.8646795647845765E-3</v>
      </c>
    </row>
    <row r="3779" spans="17:19">
      <c r="Q3779" s="14">
        <v>36991</v>
      </c>
      <c r="R3779" s="13">
        <v>7.1491049999999996</v>
      </c>
      <c r="S3779" s="13">
        <f t="shared" si="101"/>
        <v>-4.8077284474922696E-3</v>
      </c>
    </row>
    <row r="3780" spans="17:19">
      <c r="Q3780" s="14">
        <v>36990</v>
      </c>
      <c r="R3780" s="13">
        <v>7.1836419999999999</v>
      </c>
      <c r="S3780" s="13">
        <f t="shared" si="101"/>
        <v>-6.0058773290169688E-4</v>
      </c>
    </row>
    <row r="3781" spans="17:19">
      <c r="Q3781" s="14">
        <v>36987</v>
      </c>
      <c r="R3781" s="13">
        <v>7.1879590000000002</v>
      </c>
      <c r="S3781" s="13">
        <f t="shared" si="101"/>
        <v>-1.1869456597960428E-2</v>
      </c>
    </row>
    <row r="3782" spans="17:19">
      <c r="Q3782" s="14">
        <v>36986</v>
      </c>
      <c r="R3782" s="13">
        <v>7.2743010000000004</v>
      </c>
      <c r="S3782" s="13">
        <f t="shared" si="101"/>
        <v>-1.4619841056114661E-2</v>
      </c>
    </row>
    <row r="3783" spans="17:19">
      <c r="Q3783" s="14">
        <v>36985</v>
      </c>
      <c r="R3783" s="13">
        <v>7.3822279999999996</v>
      </c>
      <c r="S3783" s="13">
        <f t="shared" si="101"/>
        <v>8.8495043096849767E-3</v>
      </c>
    </row>
    <row r="3784" spans="17:19">
      <c r="Q3784" s="14">
        <v>36984</v>
      </c>
      <c r="R3784" s="13">
        <v>7.3174720000000004</v>
      </c>
      <c r="S3784" s="13">
        <f t="shared" si="101"/>
        <v>-1.7391333539680733E-2</v>
      </c>
    </row>
    <row r="3785" spans="17:19">
      <c r="Q3785" s="14">
        <v>36983</v>
      </c>
      <c r="R3785" s="13">
        <v>7.4469849999999997</v>
      </c>
      <c r="S3785" s="13">
        <f t="shared" ref="S3785:S3848" si="102">(R3785-R3786)/R3786</f>
        <v>-3.0898863610484887E-2</v>
      </c>
    </row>
    <row r="3786" spans="17:19">
      <c r="Q3786" s="14">
        <v>36980</v>
      </c>
      <c r="R3786" s="13">
        <v>7.6844250000000001</v>
      </c>
      <c r="S3786" s="13">
        <f t="shared" si="102"/>
        <v>-2.1977933865742986E-2</v>
      </c>
    </row>
    <row r="3787" spans="17:19">
      <c r="Q3787" s="14">
        <v>36979</v>
      </c>
      <c r="R3787" s="13">
        <v>7.8571080000000002</v>
      </c>
      <c r="S3787" s="13">
        <f t="shared" si="102"/>
        <v>1.3927536342227664E-2</v>
      </c>
    </row>
    <row r="3788" spans="17:19">
      <c r="Q3788" s="14">
        <v>36978</v>
      </c>
      <c r="R3788" s="13">
        <v>7.7491810000000001</v>
      </c>
      <c r="S3788" s="13">
        <f t="shared" si="102"/>
        <v>2.7932360853232963E-3</v>
      </c>
    </row>
    <row r="3789" spans="17:19">
      <c r="Q3789" s="14">
        <v>36977</v>
      </c>
      <c r="R3789" s="13">
        <v>7.7275960000000001</v>
      </c>
      <c r="S3789" s="13">
        <f t="shared" si="102"/>
        <v>-5.5555648496474121E-3</v>
      </c>
    </row>
    <row r="3790" spans="17:19">
      <c r="Q3790" s="14">
        <v>36976</v>
      </c>
      <c r="R3790" s="13">
        <v>7.7707670000000002</v>
      </c>
      <c r="S3790" s="13">
        <f t="shared" si="102"/>
        <v>4.3478266707936225E-2</v>
      </c>
    </row>
    <row r="3791" spans="17:19">
      <c r="Q3791" s="14">
        <v>36973</v>
      </c>
      <c r="R3791" s="13">
        <v>7.4469849999999997</v>
      </c>
      <c r="S3791" s="13">
        <f t="shared" si="102"/>
        <v>3.9156622302994444E-2</v>
      </c>
    </row>
    <row r="3792" spans="17:19">
      <c r="Q3792" s="14">
        <v>36972</v>
      </c>
      <c r="R3792" s="13">
        <v>7.1663740000000002</v>
      </c>
      <c r="S3792" s="13">
        <f t="shared" si="102"/>
        <v>-5.6818147419553024E-2</v>
      </c>
    </row>
    <row r="3793" spans="17:19">
      <c r="Q3793" s="14">
        <v>36971</v>
      </c>
      <c r="R3793" s="13">
        <v>7.5980829999999999</v>
      </c>
      <c r="S3793" s="13">
        <f t="shared" si="102"/>
        <v>-2.2222259398589649E-2</v>
      </c>
    </row>
    <row r="3794" spans="17:19">
      <c r="Q3794" s="14">
        <v>36970</v>
      </c>
      <c r="R3794" s="13">
        <v>7.7707670000000002</v>
      </c>
      <c r="S3794" s="13">
        <f t="shared" si="102"/>
        <v>-6.7357506112886115E-2</v>
      </c>
    </row>
    <row r="3795" spans="17:19">
      <c r="Q3795" s="14">
        <v>36969</v>
      </c>
      <c r="R3795" s="13">
        <v>8.3319890000000001</v>
      </c>
      <c r="S3795" s="13">
        <f t="shared" si="102"/>
        <v>7.8212292671614808E-2</v>
      </c>
    </row>
    <row r="3796" spans="17:19">
      <c r="Q3796" s="14">
        <v>36966</v>
      </c>
      <c r="R3796" s="13">
        <v>7.7275960000000001</v>
      </c>
      <c r="S3796" s="13">
        <f t="shared" si="102"/>
        <v>3.4682141293447127E-2</v>
      </c>
    </row>
    <row r="3797" spans="17:19">
      <c r="Q3797" s="14">
        <v>36965</v>
      </c>
      <c r="R3797" s="13">
        <v>7.4685699999999997</v>
      </c>
      <c r="S3797" s="13">
        <f t="shared" si="102"/>
        <v>2.3668681226652853E-2</v>
      </c>
    </row>
    <row r="3798" spans="17:19">
      <c r="Q3798" s="14">
        <v>36964</v>
      </c>
      <c r="R3798" s="13">
        <v>7.2958860000000003</v>
      </c>
      <c r="S3798" s="13">
        <f t="shared" si="102"/>
        <v>5.9523916216203268E-3</v>
      </c>
    </row>
    <row r="3799" spans="17:19">
      <c r="Q3799" s="14">
        <v>36963</v>
      </c>
      <c r="R3799" s="13">
        <v>7.2527150000000002</v>
      </c>
      <c r="S3799" s="13">
        <f t="shared" si="102"/>
        <v>-3.7249284047975555E-2</v>
      </c>
    </row>
    <row r="3800" spans="17:19">
      <c r="Q3800" s="14">
        <v>36962</v>
      </c>
      <c r="R3800" s="13">
        <v>7.5333259999999997</v>
      </c>
      <c r="S3800" s="13">
        <f t="shared" si="102"/>
        <v>-5.1630462834159035E-2</v>
      </c>
    </row>
    <row r="3801" spans="17:19">
      <c r="Q3801" s="14">
        <v>36959</v>
      </c>
      <c r="R3801" s="13">
        <v>7.9434500000000003</v>
      </c>
      <c r="S3801" s="13">
        <f t="shared" si="102"/>
        <v>5.4644905578651167E-3</v>
      </c>
    </row>
    <row r="3802" spans="17:19">
      <c r="Q3802" s="14">
        <v>36958</v>
      </c>
      <c r="R3802" s="13">
        <v>7.9002790000000003</v>
      </c>
      <c r="S3802" s="13">
        <f t="shared" si="102"/>
        <v>0</v>
      </c>
    </row>
    <row r="3803" spans="17:19">
      <c r="Q3803" s="14">
        <v>36957</v>
      </c>
      <c r="R3803" s="13">
        <v>7.9002790000000003</v>
      </c>
      <c r="S3803" s="13">
        <f t="shared" si="102"/>
        <v>-5.4347921872738006E-3</v>
      </c>
    </row>
    <row r="3804" spans="17:19">
      <c r="Q3804" s="14">
        <v>36956</v>
      </c>
      <c r="R3804" s="13">
        <v>7.9434500000000003</v>
      </c>
      <c r="S3804" s="13">
        <f t="shared" si="102"/>
        <v>-3.6649276885124919E-2</v>
      </c>
    </row>
    <row r="3805" spans="17:19">
      <c r="Q3805" s="14">
        <v>36955</v>
      </c>
      <c r="R3805" s="13">
        <v>8.2456469999999999</v>
      </c>
      <c r="S3805" s="13">
        <f t="shared" si="102"/>
        <v>2.1390411426387101E-2</v>
      </c>
    </row>
    <row r="3806" spans="17:19">
      <c r="Q3806" s="14">
        <v>36952</v>
      </c>
      <c r="R3806" s="13">
        <v>8.0729629999999997</v>
      </c>
      <c r="S3806" s="13">
        <f t="shared" si="102"/>
        <v>1.630437656182129E-2</v>
      </c>
    </row>
    <row r="3807" spans="17:19">
      <c r="Q3807" s="14">
        <v>36951</v>
      </c>
      <c r="R3807" s="13">
        <v>7.9434500000000003</v>
      </c>
      <c r="S3807" s="13">
        <f t="shared" si="102"/>
        <v>1.0989030569517453E-2</v>
      </c>
    </row>
    <row r="3808" spans="17:19">
      <c r="Q3808" s="14">
        <v>36950</v>
      </c>
      <c r="R3808" s="13">
        <v>7.8571080000000002</v>
      </c>
      <c r="S3808" s="13">
        <f t="shared" si="102"/>
        <v>1.1111001011869227E-2</v>
      </c>
    </row>
    <row r="3809" spans="17:19">
      <c r="Q3809" s="14">
        <v>36949</v>
      </c>
      <c r="R3809" s="13">
        <v>7.7707670000000002</v>
      </c>
      <c r="S3809" s="13">
        <f t="shared" si="102"/>
        <v>-2.7026949194158607E-2</v>
      </c>
    </row>
    <row r="3810" spans="17:19">
      <c r="Q3810" s="14">
        <v>36948</v>
      </c>
      <c r="R3810" s="13">
        <v>7.9866210000000004</v>
      </c>
      <c r="S3810" s="13">
        <f t="shared" si="102"/>
        <v>6.0171961229342881E-2</v>
      </c>
    </row>
    <row r="3811" spans="17:19">
      <c r="Q3811" s="14">
        <v>36945</v>
      </c>
      <c r="R3811" s="13">
        <v>7.5333259999999997</v>
      </c>
      <c r="S3811" s="13">
        <f t="shared" si="102"/>
        <v>-1.4124383249136889E-2</v>
      </c>
    </row>
    <row r="3812" spans="17:19">
      <c r="Q3812" s="14">
        <v>36944</v>
      </c>
      <c r="R3812" s="13">
        <v>7.641254</v>
      </c>
      <c r="S3812" s="13">
        <f t="shared" si="102"/>
        <v>-2.2099359132278663E-2</v>
      </c>
    </row>
    <row r="3813" spans="17:19">
      <c r="Q3813" s="14">
        <v>36943</v>
      </c>
      <c r="R3813" s="13">
        <v>7.8139370000000001</v>
      </c>
      <c r="S3813" s="13">
        <f t="shared" si="102"/>
        <v>0</v>
      </c>
    </row>
    <row r="3814" spans="17:19">
      <c r="Q3814" s="14">
        <v>36942</v>
      </c>
      <c r="R3814" s="13">
        <v>7.8139370000000001</v>
      </c>
      <c r="S3814" s="13">
        <f t="shared" si="102"/>
        <v>3.4285640918120593E-2</v>
      </c>
    </row>
    <row r="3815" spans="17:19">
      <c r="Q3815" s="14">
        <v>36938</v>
      </c>
      <c r="R3815" s="13">
        <v>7.5549119999999998</v>
      </c>
      <c r="S3815" s="13">
        <f t="shared" si="102"/>
        <v>1.7441891001412881E-2</v>
      </c>
    </row>
    <row r="3816" spans="17:19">
      <c r="Q3816" s="14">
        <v>36937</v>
      </c>
      <c r="R3816" s="13">
        <v>7.4253989999999996</v>
      </c>
      <c r="S3816" s="13">
        <f t="shared" si="102"/>
        <v>5.847963514537897E-3</v>
      </c>
    </row>
    <row r="3817" spans="17:19">
      <c r="Q3817" s="14">
        <v>36936</v>
      </c>
      <c r="R3817" s="13">
        <v>7.3822279999999996</v>
      </c>
      <c r="S3817" s="13">
        <f t="shared" si="102"/>
        <v>-2.9155243500174513E-3</v>
      </c>
    </row>
    <row r="3818" spans="17:19">
      <c r="Q3818" s="14">
        <v>36935</v>
      </c>
      <c r="R3818" s="13">
        <v>7.4038139999999997</v>
      </c>
      <c r="S3818" s="13">
        <f t="shared" si="102"/>
        <v>-5.797111179893618E-3</v>
      </c>
    </row>
    <row r="3819" spans="17:19">
      <c r="Q3819" s="14">
        <v>36934</v>
      </c>
      <c r="R3819" s="13">
        <v>7.4469849999999997</v>
      </c>
      <c r="S3819" s="13">
        <f t="shared" si="102"/>
        <v>-2.8901114939004343E-3</v>
      </c>
    </row>
    <row r="3820" spans="17:19">
      <c r="Q3820" s="14">
        <v>36931</v>
      </c>
      <c r="R3820" s="13">
        <v>7.4685699999999997</v>
      </c>
      <c r="S3820" s="13">
        <f t="shared" si="102"/>
        <v>-2.2598908503761332E-2</v>
      </c>
    </row>
    <row r="3821" spans="17:19">
      <c r="Q3821" s="14">
        <v>36930</v>
      </c>
      <c r="R3821" s="13">
        <v>7.641254</v>
      </c>
      <c r="S3821" s="13">
        <f t="shared" si="102"/>
        <v>-5.617987032211268E-3</v>
      </c>
    </row>
    <row r="3822" spans="17:19">
      <c r="Q3822" s="14">
        <v>36929</v>
      </c>
      <c r="R3822" s="13">
        <v>7.6844250000000001</v>
      </c>
      <c r="S3822" s="13">
        <f t="shared" si="102"/>
        <v>5.649727125940333E-3</v>
      </c>
    </row>
    <row r="3823" spans="17:19">
      <c r="Q3823" s="14">
        <v>36928</v>
      </c>
      <c r="R3823" s="13">
        <v>7.641254</v>
      </c>
      <c r="S3823" s="13">
        <f t="shared" si="102"/>
        <v>4.1176543525959751E-2</v>
      </c>
    </row>
    <row r="3824" spans="17:19">
      <c r="Q3824" s="14">
        <v>36927</v>
      </c>
      <c r="R3824" s="13">
        <v>7.3390570000000004</v>
      </c>
      <c r="S3824" s="13">
        <f t="shared" si="102"/>
        <v>2.4096286350670525E-2</v>
      </c>
    </row>
    <row r="3825" spans="17:19">
      <c r="Q3825" s="14">
        <v>36924</v>
      </c>
      <c r="R3825" s="13">
        <v>7.1663740000000002</v>
      </c>
      <c r="S3825" s="13">
        <f t="shared" si="102"/>
        <v>-3.2069957457061919E-2</v>
      </c>
    </row>
    <row r="3826" spans="17:19">
      <c r="Q3826" s="14">
        <v>36923</v>
      </c>
      <c r="R3826" s="13">
        <v>7.4038139999999997</v>
      </c>
      <c r="S3826" s="13">
        <f t="shared" si="102"/>
        <v>-8.6704683761416219E-3</v>
      </c>
    </row>
    <row r="3827" spans="17:19">
      <c r="Q3827" s="14">
        <v>36922</v>
      </c>
      <c r="R3827" s="13">
        <v>7.4685699999999997</v>
      </c>
      <c r="S3827" s="13">
        <f t="shared" si="102"/>
        <v>-1.7045483709509385E-2</v>
      </c>
    </row>
    <row r="3828" spans="17:19">
      <c r="Q3828" s="14">
        <v>36921</v>
      </c>
      <c r="R3828" s="13">
        <v>7.5980829999999999</v>
      </c>
      <c r="S3828" s="13">
        <f t="shared" si="102"/>
        <v>0</v>
      </c>
    </row>
    <row r="3829" spans="17:19">
      <c r="Q3829" s="14">
        <v>36920</v>
      </c>
      <c r="R3829" s="13">
        <v>7.5980829999999999</v>
      </c>
      <c r="S3829" s="13">
        <f t="shared" si="102"/>
        <v>4.6373332782471542E-2</v>
      </c>
    </row>
    <row r="3830" spans="17:19">
      <c r="Q3830" s="14">
        <v>36917</v>
      </c>
      <c r="R3830" s="13">
        <v>7.2613500000000002</v>
      </c>
      <c r="S3830" s="13">
        <f t="shared" si="102"/>
        <v>-5.780326243327397E-3</v>
      </c>
    </row>
    <row r="3831" spans="17:19">
      <c r="Q3831" s="14">
        <v>36916</v>
      </c>
      <c r="R3831" s="13">
        <v>7.3035670000000001</v>
      </c>
      <c r="S3831" s="13">
        <f t="shared" si="102"/>
        <v>5.8139326709220661E-3</v>
      </c>
    </row>
    <row r="3832" spans="17:19">
      <c r="Q3832" s="14">
        <v>36915</v>
      </c>
      <c r="R3832" s="13">
        <v>7.2613500000000002</v>
      </c>
      <c r="S3832" s="13">
        <f t="shared" si="102"/>
        <v>3.614459206680546E-2</v>
      </c>
    </row>
    <row r="3833" spans="17:19">
      <c r="Q3833" s="14">
        <v>36914</v>
      </c>
      <c r="R3833" s="13">
        <v>7.0080470000000004</v>
      </c>
      <c r="S3833" s="13">
        <f t="shared" si="102"/>
        <v>0</v>
      </c>
    </row>
    <row r="3834" spans="17:19">
      <c r="Q3834" s="14">
        <v>36913</v>
      </c>
      <c r="R3834" s="13">
        <v>7.0080470000000004</v>
      </c>
      <c r="S3834" s="13">
        <f t="shared" si="102"/>
        <v>3.0212090045739696E-3</v>
      </c>
    </row>
    <row r="3835" spans="17:19">
      <c r="Q3835" s="14">
        <v>36910</v>
      </c>
      <c r="R3835" s="13">
        <v>6.9869380000000003</v>
      </c>
      <c r="S3835" s="13">
        <f t="shared" si="102"/>
        <v>3.0302203757484611E-3</v>
      </c>
    </row>
    <row r="3836" spans="17:19">
      <c r="Q3836" s="14">
        <v>36909</v>
      </c>
      <c r="R3836" s="13">
        <v>6.9658300000000004</v>
      </c>
      <c r="S3836" s="13">
        <f t="shared" si="102"/>
        <v>2.4844779895014969E-2</v>
      </c>
    </row>
    <row r="3837" spans="17:19">
      <c r="Q3837" s="14">
        <v>36908</v>
      </c>
      <c r="R3837" s="13">
        <v>6.7969609999999996</v>
      </c>
      <c r="S3837" s="13">
        <f t="shared" si="102"/>
        <v>-1.8292761308293805E-2</v>
      </c>
    </row>
    <row r="3838" spans="17:19">
      <c r="Q3838" s="14">
        <v>36907</v>
      </c>
      <c r="R3838" s="13">
        <v>6.9236129999999996</v>
      </c>
      <c r="S3838" s="13">
        <f t="shared" si="102"/>
        <v>9.2308091483636178E-3</v>
      </c>
    </row>
    <row r="3839" spans="17:19">
      <c r="Q3839" s="14">
        <v>36903</v>
      </c>
      <c r="R3839" s="13">
        <v>6.8602869999999996</v>
      </c>
      <c r="S3839" s="13">
        <f t="shared" si="102"/>
        <v>3.0864820304427163E-3</v>
      </c>
    </row>
    <row r="3840" spans="17:19">
      <c r="Q3840" s="14">
        <v>36902</v>
      </c>
      <c r="R3840" s="13">
        <v>6.8391780000000004</v>
      </c>
      <c r="S3840" s="13">
        <f t="shared" si="102"/>
        <v>3.0958907726087873E-3</v>
      </c>
    </row>
    <row r="3841" spans="17:19">
      <c r="Q3841" s="14">
        <v>36901</v>
      </c>
      <c r="R3841" s="13">
        <v>6.8180699999999996</v>
      </c>
      <c r="S3841" s="13">
        <f t="shared" si="102"/>
        <v>-1.5243919612491332E-2</v>
      </c>
    </row>
    <row r="3842" spans="17:19">
      <c r="Q3842" s="14">
        <v>36900</v>
      </c>
      <c r="R3842" s="13">
        <v>6.9236129999999996</v>
      </c>
      <c r="S3842" s="13">
        <f t="shared" si="102"/>
        <v>2.5000059217640216E-2</v>
      </c>
    </row>
    <row r="3843" spans="17:19">
      <c r="Q3843" s="14">
        <v>36899</v>
      </c>
      <c r="R3843" s="13">
        <v>6.7547439999999996</v>
      </c>
      <c r="S3843" s="13">
        <f t="shared" si="102"/>
        <v>1.2658182303371193E-2</v>
      </c>
    </row>
    <row r="3844" spans="17:19">
      <c r="Q3844" s="14">
        <v>36896</v>
      </c>
      <c r="R3844" s="13">
        <v>6.6703099999999997</v>
      </c>
      <c r="S3844" s="13">
        <f t="shared" si="102"/>
        <v>1.2820619887258723E-2</v>
      </c>
    </row>
    <row r="3845" spans="17:19">
      <c r="Q3845" s="14">
        <v>36895</v>
      </c>
      <c r="R3845" s="13">
        <v>6.5858749999999997</v>
      </c>
      <c r="S3845" s="13">
        <f t="shared" si="102"/>
        <v>-2.5000059217640216E-2</v>
      </c>
    </row>
    <row r="3846" spans="17:19">
      <c r="Q3846" s="14">
        <v>36894</v>
      </c>
      <c r="R3846" s="13">
        <v>6.7547439999999996</v>
      </c>
      <c r="S3846" s="13">
        <f t="shared" si="102"/>
        <v>2.5641087934405064E-2</v>
      </c>
    </row>
    <row r="3847" spans="17:19">
      <c r="Q3847" s="14">
        <v>36893</v>
      </c>
      <c r="R3847" s="13">
        <v>6.5858749999999997</v>
      </c>
      <c r="S3847" s="13">
        <f t="shared" si="102"/>
        <v>1.2986967043152418E-2</v>
      </c>
    </row>
    <row r="3848" spans="17:19">
      <c r="Q3848" s="14">
        <v>36889</v>
      </c>
      <c r="R3848" s="13">
        <v>6.5014409999999998</v>
      </c>
      <c r="S3848" s="13">
        <f t="shared" si="102"/>
        <v>1.31578475759805E-2</v>
      </c>
    </row>
    <row r="3849" spans="17:19">
      <c r="Q3849" s="14">
        <v>36888</v>
      </c>
      <c r="R3849" s="13">
        <v>6.4170069999999999</v>
      </c>
      <c r="S3849" s="13">
        <f t="shared" ref="S3849:S3912" si="103">(R3849-R3850)/R3850</f>
        <v>-4.999997039117985E-2</v>
      </c>
    </row>
    <row r="3850" spans="17:19">
      <c r="Q3850" s="14">
        <v>36887</v>
      </c>
      <c r="R3850" s="13">
        <v>6.7547439999999996</v>
      </c>
      <c r="S3850" s="13">
        <f t="shared" si="103"/>
        <v>1.9108211064630481E-2</v>
      </c>
    </row>
    <row r="3851" spans="17:19">
      <c r="Q3851" s="14">
        <v>36886</v>
      </c>
      <c r="R3851" s="13">
        <v>6.6280929999999998</v>
      </c>
      <c r="S3851" s="13">
        <f t="shared" si="103"/>
        <v>-3.1745167577277187E-3</v>
      </c>
    </row>
    <row r="3852" spans="17:19">
      <c r="Q3852" s="14">
        <v>36882</v>
      </c>
      <c r="R3852" s="13">
        <v>6.6492009999999997</v>
      </c>
      <c r="S3852" s="13">
        <f t="shared" si="103"/>
        <v>1.9417405769216006E-2</v>
      </c>
    </row>
    <row r="3853" spans="17:19">
      <c r="Q3853" s="14">
        <v>36881</v>
      </c>
      <c r="R3853" s="13">
        <v>6.5225499999999998</v>
      </c>
      <c r="S3853" s="13">
        <f t="shared" si="103"/>
        <v>9.8039640675102752E-3</v>
      </c>
    </row>
    <row r="3854" spans="17:19">
      <c r="Q3854" s="14">
        <v>36880</v>
      </c>
      <c r="R3854" s="13">
        <v>6.4592239999999999</v>
      </c>
      <c r="S3854" s="13">
        <f t="shared" si="103"/>
        <v>-9.708779541743642E-3</v>
      </c>
    </row>
    <row r="3855" spans="17:19">
      <c r="Q3855" s="14">
        <v>36879</v>
      </c>
      <c r="R3855" s="13">
        <v>6.5225499999999998</v>
      </c>
      <c r="S3855" s="13">
        <f t="shared" si="103"/>
        <v>2.9999969996397962E-2</v>
      </c>
    </row>
    <row r="3856" spans="17:19">
      <c r="Q3856" s="14">
        <v>36878</v>
      </c>
      <c r="R3856" s="13">
        <v>6.332573</v>
      </c>
      <c r="S3856" s="13">
        <f t="shared" si="103"/>
        <v>-2.5973934086304835E-2</v>
      </c>
    </row>
    <row r="3857" spans="17:19">
      <c r="Q3857" s="14">
        <v>36875</v>
      </c>
      <c r="R3857" s="13">
        <v>6.5014409999999998</v>
      </c>
      <c r="S3857" s="13">
        <f t="shared" si="103"/>
        <v>1.6501670289301041E-2</v>
      </c>
    </row>
    <row r="3858" spans="17:19">
      <c r="Q3858" s="14">
        <v>36874</v>
      </c>
      <c r="R3858" s="13">
        <v>6.3958979999999999</v>
      </c>
      <c r="S3858" s="13">
        <f t="shared" si="103"/>
        <v>9.9998847230027745E-3</v>
      </c>
    </row>
    <row r="3859" spans="17:19">
      <c r="Q3859" s="14">
        <v>36873</v>
      </c>
      <c r="R3859" s="13">
        <v>6.332573</v>
      </c>
      <c r="S3859" s="13">
        <f t="shared" si="103"/>
        <v>3.3445489033923103E-3</v>
      </c>
    </row>
    <row r="3860" spans="17:19">
      <c r="Q3860" s="14">
        <v>36872</v>
      </c>
      <c r="R3860" s="13">
        <v>6.311464</v>
      </c>
      <c r="S3860" s="13">
        <f t="shared" si="103"/>
        <v>3.355772448454824E-3</v>
      </c>
    </row>
    <row r="3861" spans="17:19">
      <c r="Q3861" s="14">
        <v>36871</v>
      </c>
      <c r="R3861" s="13">
        <v>6.2903549999999999</v>
      </c>
      <c r="S3861" s="13">
        <f t="shared" si="103"/>
        <v>-1.3245142192919302E-2</v>
      </c>
    </row>
    <row r="3862" spans="17:19">
      <c r="Q3862" s="14">
        <v>36868</v>
      </c>
      <c r="R3862" s="13">
        <v>6.37479</v>
      </c>
      <c r="S3862" s="13">
        <f t="shared" si="103"/>
        <v>1.6835036169415552E-2</v>
      </c>
    </row>
    <row r="3863" spans="17:19">
      <c r="Q3863" s="14">
        <v>36867</v>
      </c>
      <c r="R3863" s="13">
        <v>6.269247</v>
      </c>
      <c r="S3863" s="13">
        <f t="shared" si="103"/>
        <v>-3.883496485270329E-2</v>
      </c>
    </row>
    <row r="3864" spans="17:19">
      <c r="Q3864" s="14">
        <v>36866</v>
      </c>
      <c r="R3864" s="13">
        <v>6.5225499999999998</v>
      </c>
      <c r="S3864" s="13">
        <f t="shared" si="103"/>
        <v>3.6912861038844377E-2</v>
      </c>
    </row>
    <row r="3865" spans="17:19">
      <c r="Q3865" s="14">
        <v>36865</v>
      </c>
      <c r="R3865" s="13">
        <v>6.2903549999999999</v>
      </c>
      <c r="S3865" s="13">
        <f t="shared" si="103"/>
        <v>0</v>
      </c>
    </row>
    <row r="3866" spans="17:19">
      <c r="Q3866" s="14">
        <v>36864</v>
      </c>
      <c r="R3866" s="13">
        <v>6.2903549999999999</v>
      </c>
      <c r="S3866" s="13">
        <f t="shared" si="103"/>
        <v>-2.9316086071502805E-2</v>
      </c>
    </row>
    <row r="3867" spans="17:19">
      <c r="Q3867" s="14">
        <v>36861</v>
      </c>
      <c r="R3867" s="13">
        <v>6.4803329999999999</v>
      </c>
      <c r="S3867" s="13">
        <f t="shared" si="103"/>
        <v>3.0201475115474403E-2</v>
      </c>
    </row>
    <row r="3868" spans="17:19">
      <c r="Q3868" s="14">
        <v>36860</v>
      </c>
      <c r="R3868" s="13">
        <v>6.2903549999999999</v>
      </c>
      <c r="S3868" s="13">
        <f t="shared" si="103"/>
        <v>-2.6143852574241108E-2</v>
      </c>
    </row>
    <row r="3869" spans="17:19">
      <c r="Q3869" s="14">
        <v>36859</v>
      </c>
      <c r="R3869" s="13">
        <v>6.4592239999999999</v>
      </c>
      <c r="S3869" s="13">
        <f t="shared" si="103"/>
        <v>0</v>
      </c>
    </row>
    <row r="3870" spans="17:19">
      <c r="Q3870" s="14">
        <v>36858</v>
      </c>
      <c r="R3870" s="13">
        <v>6.4592239999999999</v>
      </c>
      <c r="S3870" s="13">
        <f t="shared" si="103"/>
        <v>-6.4934835215762089E-3</v>
      </c>
    </row>
    <row r="3871" spans="17:19">
      <c r="Q3871" s="14">
        <v>36857</v>
      </c>
      <c r="R3871" s="13">
        <v>6.5014409999999998</v>
      </c>
      <c r="S3871" s="13">
        <f t="shared" si="103"/>
        <v>0</v>
      </c>
    </row>
    <row r="3872" spans="17:19">
      <c r="Q3872" s="14">
        <v>36854</v>
      </c>
      <c r="R3872" s="13">
        <v>6.5014409999999998</v>
      </c>
      <c r="S3872" s="13">
        <f t="shared" si="103"/>
        <v>-6.4515902267508404E-3</v>
      </c>
    </row>
    <row r="3873" spans="17:19">
      <c r="Q3873" s="14">
        <v>36852</v>
      </c>
      <c r="R3873" s="13">
        <v>6.5436579999999998</v>
      </c>
      <c r="S3873" s="13">
        <f t="shared" si="103"/>
        <v>9.7718743774432362E-3</v>
      </c>
    </row>
    <row r="3874" spans="17:19">
      <c r="Q3874" s="14">
        <v>36851</v>
      </c>
      <c r="R3874" s="13">
        <v>6.4803329999999999</v>
      </c>
      <c r="S3874" s="13">
        <f t="shared" si="103"/>
        <v>3.0201475115474403E-2</v>
      </c>
    </row>
    <row r="3875" spans="17:19">
      <c r="Q3875" s="14">
        <v>36850</v>
      </c>
      <c r="R3875" s="13">
        <v>6.2903549999999999</v>
      </c>
      <c r="S3875" s="13">
        <f t="shared" si="103"/>
        <v>3.3669115286094017E-3</v>
      </c>
    </row>
    <row r="3876" spans="17:19">
      <c r="Q3876" s="14">
        <v>36847</v>
      </c>
      <c r="R3876" s="13">
        <v>6.269247</v>
      </c>
      <c r="S3876" s="13">
        <f t="shared" si="103"/>
        <v>1.712330767343791E-2</v>
      </c>
    </row>
    <row r="3877" spans="17:19">
      <c r="Q3877" s="14">
        <v>36846</v>
      </c>
      <c r="R3877" s="13">
        <v>6.1637040000000001</v>
      </c>
      <c r="S3877" s="13">
        <f t="shared" si="103"/>
        <v>-6.8026969727780851E-3</v>
      </c>
    </row>
    <row r="3878" spans="17:19">
      <c r="Q3878" s="14">
        <v>36845</v>
      </c>
      <c r="R3878" s="13">
        <v>6.205921</v>
      </c>
      <c r="S3878" s="13">
        <f t="shared" si="103"/>
        <v>-2.325581029327722E-2</v>
      </c>
    </row>
    <row r="3879" spans="17:19">
      <c r="Q3879" s="14">
        <v>36844</v>
      </c>
      <c r="R3879" s="13">
        <v>6.3536809999999999</v>
      </c>
      <c r="S3879" s="13">
        <f t="shared" si="103"/>
        <v>3.333242269769319E-3</v>
      </c>
    </row>
    <row r="3880" spans="17:19">
      <c r="Q3880" s="14">
        <v>36843</v>
      </c>
      <c r="R3880" s="13">
        <v>6.332573</v>
      </c>
      <c r="S3880" s="13">
        <f t="shared" si="103"/>
        <v>-4.1533474275100374E-2</v>
      </c>
    </row>
    <row r="3881" spans="17:19">
      <c r="Q3881" s="14">
        <v>36840</v>
      </c>
      <c r="R3881" s="13">
        <v>6.6069839999999997</v>
      </c>
      <c r="S3881" s="13">
        <f t="shared" si="103"/>
        <v>3.6423788077724881E-2</v>
      </c>
    </row>
    <row r="3882" spans="17:19">
      <c r="Q3882" s="14">
        <v>36839</v>
      </c>
      <c r="R3882" s="13">
        <v>6.37479</v>
      </c>
      <c r="S3882" s="13">
        <f t="shared" si="103"/>
        <v>6.6666424532334564E-3</v>
      </c>
    </row>
    <row r="3883" spans="17:19">
      <c r="Q3883" s="14">
        <v>36838</v>
      </c>
      <c r="R3883" s="13">
        <v>6.332573</v>
      </c>
      <c r="S3883" s="13">
        <f t="shared" si="103"/>
        <v>1.3513625979451804E-2</v>
      </c>
    </row>
    <row r="3884" spans="17:19">
      <c r="Q3884" s="14">
        <v>36837</v>
      </c>
      <c r="R3884" s="13">
        <v>6.248138</v>
      </c>
      <c r="S3884" s="13">
        <f t="shared" si="103"/>
        <v>0</v>
      </c>
    </row>
    <row r="3885" spans="17:19">
      <c r="Q3885" s="14">
        <v>36836</v>
      </c>
      <c r="R3885" s="13">
        <v>6.248138</v>
      </c>
      <c r="S3885" s="13">
        <f t="shared" si="103"/>
        <v>-6.7113859233699762E-3</v>
      </c>
    </row>
    <row r="3886" spans="17:19">
      <c r="Q3886" s="14">
        <v>36833</v>
      </c>
      <c r="R3886" s="13">
        <v>6.2903549999999999</v>
      </c>
      <c r="S3886" s="13">
        <f t="shared" si="103"/>
        <v>-1.3245142192919302E-2</v>
      </c>
    </row>
    <row r="3887" spans="17:19">
      <c r="Q3887" s="14">
        <v>36832</v>
      </c>
      <c r="R3887" s="13">
        <v>6.37479</v>
      </c>
      <c r="S3887" s="13">
        <f t="shared" si="103"/>
        <v>-1.9480450564728628E-2</v>
      </c>
    </row>
    <row r="3888" spans="17:19">
      <c r="Q3888" s="14">
        <v>36831</v>
      </c>
      <c r="R3888" s="13">
        <v>6.5014409999999998</v>
      </c>
      <c r="S3888" s="13">
        <f t="shared" si="103"/>
        <v>-5.5214813970886116E-2</v>
      </c>
    </row>
    <row r="3889" spans="17:19">
      <c r="Q3889" s="14">
        <v>36830</v>
      </c>
      <c r="R3889" s="13">
        <v>6.8813959999999996</v>
      </c>
      <c r="S3889" s="13">
        <f t="shared" si="103"/>
        <v>5.8441659318295716E-2</v>
      </c>
    </row>
    <row r="3890" spans="17:19">
      <c r="Q3890" s="14">
        <v>36829</v>
      </c>
      <c r="R3890" s="13">
        <v>6.5014409999999998</v>
      </c>
      <c r="S3890" s="13">
        <f t="shared" si="103"/>
        <v>0</v>
      </c>
    </row>
    <row r="3891" spans="17:19">
      <c r="Q3891" s="14">
        <v>36826</v>
      </c>
      <c r="R3891" s="13">
        <v>6.5014409999999998</v>
      </c>
      <c r="S3891" s="13">
        <f t="shared" si="103"/>
        <v>-1.2969509134110157E-3</v>
      </c>
    </row>
    <row r="3892" spans="17:19">
      <c r="Q3892" s="14">
        <v>36825</v>
      </c>
      <c r="R3892" s="13">
        <v>6.5098839999999996</v>
      </c>
      <c r="S3892" s="13">
        <f t="shared" si="103"/>
        <v>-2.4691476400708935E-2</v>
      </c>
    </row>
    <row r="3893" spans="17:19">
      <c r="Q3893" s="14">
        <v>36824</v>
      </c>
      <c r="R3893" s="13">
        <v>6.6746920000000003</v>
      </c>
      <c r="S3893" s="13">
        <f t="shared" si="103"/>
        <v>1.8868016692194324E-2</v>
      </c>
    </row>
    <row r="3894" spans="17:19">
      <c r="Q3894" s="14">
        <v>36823</v>
      </c>
      <c r="R3894" s="13">
        <v>6.5510859999999997</v>
      </c>
      <c r="S3894" s="13">
        <f t="shared" si="103"/>
        <v>6.3291450354568818E-3</v>
      </c>
    </row>
    <row r="3895" spans="17:19">
      <c r="Q3895" s="14">
        <v>36822</v>
      </c>
      <c r="R3895" s="13">
        <v>6.5098839999999996</v>
      </c>
      <c r="S3895" s="13">
        <f t="shared" si="103"/>
        <v>-6.2893388973981083E-3</v>
      </c>
    </row>
    <row r="3896" spans="17:19">
      <c r="Q3896" s="14">
        <v>36819</v>
      </c>
      <c r="R3896" s="13">
        <v>6.5510859999999997</v>
      </c>
      <c r="S3896" s="13">
        <f t="shared" si="103"/>
        <v>1.9230706399598771E-2</v>
      </c>
    </row>
    <row r="3897" spans="17:19">
      <c r="Q3897" s="14">
        <v>36818</v>
      </c>
      <c r="R3897" s="13">
        <v>6.4274810000000002</v>
      </c>
      <c r="S3897" s="13">
        <f t="shared" si="103"/>
        <v>-6.3694572759246636E-3</v>
      </c>
    </row>
    <row r="3898" spans="17:19">
      <c r="Q3898" s="14">
        <v>36817</v>
      </c>
      <c r="R3898" s="13">
        <v>6.4686830000000004</v>
      </c>
      <c r="S3898" s="13">
        <f t="shared" si="103"/>
        <v>0</v>
      </c>
    </row>
    <row r="3899" spans="17:19">
      <c r="Q3899" s="14">
        <v>36816</v>
      </c>
      <c r="R3899" s="13">
        <v>6.4686830000000004</v>
      </c>
      <c r="S3899" s="13">
        <f t="shared" si="103"/>
        <v>-6.3289914228885124E-3</v>
      </c>
    </row>
    <row r="3900" spans="17:19">
      <c r="Q3900" s="14">
        <v>36815</v>
      </c>
      <c r="R3900" s="13">
        <v>6.5098839999999996</v>
      </c>
      <c r="S3900" s="13">
        <f t="shared" si="103"/>
        <v>6.3693026849513494E-3</v>
      </c>
    </row>
    <row r="3901" spans="17:19">
      <c r="Q3901" s="14">
        <v>36812</v>
      </c>
      <c r="R3901" s="13">
        <v>6.4686830000000004</v>
      </c>
      <c r="S3901" s="13">
        <f t="shared" si="103"/>
        <v>1.9480614656055481E-2</v>
      </c>
    </row>
    <row r="3902" spans="17:19">
      <c r="Q3902" s="14">
        <v>36811</v>
      </c>
      <c r="R3902" s="13">
        <v>6.3450769999999999</v>
      </c>
      <c r="S3902" s="13">
        <f t="shared" si="103"/>
        <v>6.5359798536614678E-3</v>
      </c>
    </row>
    <row r="3903" spans="17:19">
      <c r="Q3903" s="14">
        <v>36810</v>
      </c>
      <c r="R3903" s="13">
        <v>6.3038749999999997</v>
      </c>
      <c r="S3903" s="13">
        <f t="shared" si="103"/>
        <v>-1.2903288440733698E-2</v>
      </c>
    </row>
    <row r="3904" spans="17:19">
      <c r="Q3904" s="14">
        <v>36809</v>
      </c>
      <c r="R3904" s="13">
        <v>6.386279</v>
      </c>
      <c r="S3904" s="13">
        <f t="shared" si="103"/>
        <v>6.4935382186851603E-3</v>
      </c>
    </row>
    <row r="3905" spans="17:19">
      <c r="Q3905" s="14">
        <v>36808</v>
      </c>
      <c r="R3905" s="13">
        <v>6.3450769999999999</v>
      </c>
      <c r="S3905" s="13">
        <f t="shared" si="103"/>
        <v>-6.4516442203668492E-3</v>
      </c>
    </row>
    <row r="3906" spans="17:19">
      <c r="Q3906" s="14">
        <v>36805</v>
      </c>
      <c r="R3906" s="13">
        <v>6.386279</v>
      </c>
      <c r="S3906" s="13">
        <f t="shared" si="103"/>
        <v>0</v>
      </c>
    </row>
    <row r="3907" spans="17:19">
      <c r="Q3907" s="14">
        <v>36804</v>
      </c>
      <c r="R3907" s="13">
        <v>6.386279</v>
      </c>
      <c r="S3907" s="13">
        <f t="shared" si="103"/>
        <v>-9.5847106162732214E-3</v>
      </c>
    </row>
    <row r="3908" spans="17:19">
      <c r="Q3908" s="14">
        <v>36803</v>
      </c>
      <c r="R3908" s="13">
        <v>6.4480820000000003</v>
      </c>
      <c r="S3908" s="13">
        <f t="shared" si="103"/>
        <v>-1.5723194597048403E-2</v>
      </c>
    </row>
    <row r="3909" spans="17:19">
      <c r="Q3909" s="14">
        <v>36802</v>
      </c>
      <c r="R3909" s="13">
        <v>6.5510859999999997</v>
      </c>
      <c r="S3909" s="13">
        <f t="shared" si="103"/>
        <v>1.2738759960876013E-2</v>
      </c>
    </row>
    <row r="3910" spans="17:19">
      <c r="Q3910" s="14">
        <v>36801</v>
      </c>
      <c r="R3910" s="13">
        <v>6.4686830000000004</v>
      </c>
      <c r="S3910" s="13">
        <f t="shared" si="103"/>
        <v>0</v>
      </c>
    </row>
    <row r="3911" spans="17:19">
      <c r="Q3911" s="14">
        <v>36798</v>
      </c>
      <c r="R3911" s="13">
        <v>6.4686830000000004</v>
      </c>
      <c r="S3911" s="13">
        <f t="shared" si="103"/>
        <v>-6.3289914228885124E-3</v>
      </c>
    </row>
    <row r="3912" spans="17:19">
      <c r="Q3912" s="14">
        <v>36797</v>
      </c>
      <c r="R3912" s="13">
        <v>6.5098839999999996</v>
      </c>
      <c r="S3912" s="13">
        <f t="shared" si="103"/>
        <v>1.9354776075395316E-2</v>
      </c>
    </row>
    <row r="3913" spans="17:19">
      <c r="Q3913" s="14">
        <v>36796</v>
      </c>
      <c r="R3913" s="13">
        <v>6.386279</v>
      </c>
      <c r="S3913" s="13">
        <f t="shared" ref="S3913:S3976" si="104">(R3913-R3914)/R3914</f>
        <v>9.7720348689757496E-3</v>
      </c>
    </row>
    <row r="3914" spans="17:19">
      <c r="Q3914" s="14">
        <v>36795</v>
      </c>
      <c r="R3914" s="13">
        <v>6.3244759999999998</v>
      </c>
      <c r="S3914" s="13">
        <f t="shared" si="104"/>
        <v>3.2679899268307339E-3</v>
      </c>
    </row>
    <row r="3915" spans="17:19">
      <c r="Q3915" s="14">
        <v>36794</v>
      </c>
      <c r="R3915" s="13">
        <v>6.3038749999999997</v>
      </c>
      <c r="S3915" s="13">
        <f t="shared" si="104"/>
        <v>3.2785450262800774E-3</v>
      </c>
    </row>
    <row r="3916" spans="17:19">
      <c r="Q3916" s="14">
        <v>36791</v>
      </c>
      <c r="R3916" s="13">
        <v>6.2832749999999997</v>
      </c>
      <c r="S3916" s="13">
        <f t="shared" si="104"/>
        <v>3.289489441730496E-3</v>
      </c>
    </row>
    <row r="3917" spans="17:19">
      <c r="Q3917" s="14">
        <v>36790</v>
      </c>
      <c r="R3917" s="13">
        <v>6.2626739999999996</v>
      </c>
      <c r="S3917" s="13">
        <f t="shared" si="104"/>
        <v>6.6225484901321248E-3</v>
      </c>
    </row>
    <row r="3918" spans="17:19">
      <c r="Q3918" s="14">
        <v>36789</v>
      </c>
      <c r="R3918" s="13">
        <v>6.2214720000000003</v>
      </c>
      <c r="S3918" s="13">
        <f t="shared" si="104"/>
        <v>0</v>
      </c>
    </row>
    <row r="3919" spans="17:19">
      <c r="Q3919" s="14">
        <v>36788</v>
      </c>
      <c r="R3919" s="13">
        <v>6.2214720000000003</v>
      </c>
      <c r="S3919" s="13">
        <f t="shared" si="104"/>
        <v>3.3222752094020486E-3</v>
      </c>
    </row>
    <row r="3920" spans="17:19">
      <c r="Q3920" s="14">
        <v>36787</v>
      </c>
      <c r="R3920" s="13">
        <v>6.2008710000000002</v>
      </c>
      <c r="S3920" s="13">
        <f t="shared" si="104"/>
        <v>-3.311274245066134E-3</v>
      </c>
    </row>
    <row r="3921" spans="17:19">
      <c r="Q3921" s="14">
        <v>36784</v>
      </c>
      <c r="R3921" s="13">
        <v>6.2214720000000003</v>
      </c>
      <c r="S3921" s="13">
        <f t="shared" si="104"/>
        <v>4.8611180168611205E-2</v>
      </c>
    </row>
    <row r="3922" spans="17:19">
      <c r="Q3922" s="14">
        <v>36783</v>
      </c>
      <c r="R3922" s="13">
        <v>5.9330590000000001</v>
      </c>
      <c r="S3922" s="13">
        <f t="shared" si="104"/>
        <v>0</v>
      </c>
    </row>
    <row r="3923" spans="17:19">
      <c r="Q3923" s="14">
        <v>36782</v>
      </c>
      <c r="R3923" s="13">
        <v>5.9330590000000001</v>
      </c>
      <c r="S3923" s="13">
        <f t="shared" si="104"/>
        <v>-6.8965852010818042E-3</v>
      </c>
    </row>
    <row r="3924" spans="17:19">
      <c r="Q3924" s="14">
        <v>36781</v>
      </c>
      <c r="R3924" s="13">
        <v>5.9742610000000003</v>
      </c>
      <c r="S3924" s="13">
        <f t="shared" si="104"/>
        <v>3.4602244669665536E-3</v>
      </c>
    </row>
    <row r="3925" spans="17:19">
      <c r="Q3925" s="14">
        <v>36780</v>
      </c>
      <c r="R3925" s="13">
        <v>5.9536600000000002</v>
      </c>
      <c r="S3925" s="13">
        <f t="shared" si="104"/>
        <v>-6.8728854809335365E-3</v>
      </c>
    </row>
    <row r="3926" spans="17:19">
      <c r="Q3926" s="14">
        <v>36777</v>
      </c>
      <c r="R3926" s="13">
        <v>5.9948620000000004</v>
      </c>
      <c r="S3926" s="13">
        <f t="shared" si="104"/>
        <v>-3.6423855962061706E-2</v>
      </c>
    </row>
    <row r="3927" spans="17:19">
      <c r="Q3927" s="14">
        <v>36776</v>
      </c>
      <c r="R3927" s="13">
        <v>6.2214720000000003</v>
      </c>
      <c r="S3927" s="13">
        <f t="shared" si="104"/>
        <v>0</v>
      </c>
    </row>
    <row r="3928" spans="17:19">
      <c r="Q3928" s="14">
        <v>36775</v>
      </c>
      <c r="R3928" s="13">
        <v>6.2214720000000003</v>
      </c>
      <c r="S3928" s="13">
        <f t="shared" si="104"/>
        <v>2.0270369995011459E-2</v>
      </c>
    </row>
    <row r="3929" spans="17:19">
      <c r="Q3929" s="14">
        <v>36774</v>
      </c>
      <c r="R3929" s="13">
        <v>6.0978659999999998</v>
      </c>
      <c r="S3929" s="13">
        <f t="shared" si="104"/>
        <v>2.4221403304857787E-2</v>
      </c>
    </row>
    <row r="3930" spans="17:19">
      <c r="Q3930" s="14">
        <v>36770</v>
      </c>
      <c r="R3930" s="13">
        <v>5.9536600000000002</v>
      </c>
      <c r="S3930" s="13">
        <f t="shared" si="104"/>
        <v>-1.0274022132627096E-2</v>
      </c>
    </row>
    <row r="3931" spans="17:19">
      <c r="Q3931" s="14">
        <v>36769</v>
      </c>
      <c r="R3931" s="13">
        <v>6.0154629999999996</v>
      </c>
      <c r="S3931" s="13">
        <f t="shared" si="104"/>
        <v>2.8168977974435638E-2</v>
      </c>
    </row>
    <row r="3932" spans="17:19">
      <c r="Q3932" s="14">
        <v>36768</v>
      </c>
      <c r="R3932" s="13">
        <v>5.8506559999999999</v>
      </c>
      <c r="S3932" s="13">
        <f t="shared" si="104"/>
        <v>-6.9928716871438057E-3</v>
      </c>
    </row>
    <row r="3933" spans="17:19">
      <c r="Q3933" s="14">
        <v>36767</v>
      </c>
      <c r="R3933" s="13">
        <v>5.8918569999999999</v>
      </c>
      <c r="S3933" s="13">
        <f t="shared" si="104"/>
        <v>3.5086183418644341E-3</v>
      </c>
    </row>
    <row r="3934" spans="17:19">
      <c r="Q3934" s="14">
        <v>36766</v>
      </c>
      <c r="R3934" s="13">
        <v>5.8712569999999999</v>
      </c>
      <c r="S3934" s="13">
        <f t="shared" si="104"/>
        <v>1.0638349146064376E-2</v>
      </c>
    </row>
    <row r="3935" spans="17:19">
      <c r="Q3935" s="14">
        <v>36763</v>
      </c>
      <c r="R3935" s="13">
        <v>5.8094539999999997</v>
      </c>
      <c r="S3935" s="13">
        <f t="shared" si="104"/>
        <v>1.4388559555093718E-2</v>
      </c>
    </row>
    <row r="3936" spans="17:19">
      <c r="Q3936" s="14">
        <v>36762</v>
      </c>
      <c r="R3936" s="13">
        <v>5.7270500000000002</v>
      </c>
      <c r="S3936" s="13">
        <f t="shared" si="104"/>
        <v>1.459843281608225E-2</v>
      </c>
    </row>
    <row r="3937" spans="17:19">
      <c r="Q3937" s="14">
        <v>36761</v>
      </c>
      <c r="R3937" s="13">
        <v>5.644647</v>
      </c>
      <c r="S3937" s="13">
        <f t="shared" si="104"/>
        <v>3.6630212484037457E-3</v>
      </c>
    </row>
    <row r="3938" spans="17:19">
      <c r="Q3938" s="14">
        <v>36760</v>
      </c>
      <c r="R3938" s="13">
        <v>5.6240459999999999</v>
      </c>
      <c r="S3938" s="13">
        <f t="shared" si="104"/>
        <v>-1.0869442869383799E-2</v>
      </c>
    </row>
    <row r="3939" spans="17:19">
      <c r="Q3939" s="14">
        <v>36759</v>
      </c>
      <c r="R3939" s="13">
        <v>5.685848</v>
      </c>
      <c r="S3939" s="13">
        <f t="shared" si="104"/>
        <v>1.0988885937277209E-2</v>
      </c>
    </row>
    <row r="3940" spans="17:19">
      <c r="Q3940" s="14">
        <v>36756</v>
      </c>
      <c r="R3940" s="13">
        <v>5.6240459999999999</v>
      </c>
      <c r="S3940" s="13">
        <f t="shared" si="104"/>
        <v>3.6764883031777935E-3</v>
      </c>
    </row>
    <row r="3941" spans="17:19">
      <c r="Q3941" s="14">
        <v>36755</v>
      </c>
      <c r="R3941" s="13">
        <v>5.6034449999999998</v>
      </c>
      <c r="S3941" s="13">
        <f t="shared" si="104"/>
        <v>-1.4492649117598681E-2</v>
      </c>
    </row>
    <row r="3942" spans="17:19">
      <c r="Q3942" s="14">
        <v>36754</v>
      </c>
      <c r="R3942" s="13">
        <v>5.685848</v>
      </c>
      <c r="S3942" s="13">
        <f t="shared" si="104"/>
        <v>1.8450094611277033E-2</v>
      </c>
    </row>
    <row r="3943" spans="17:19">
      <c r="Q3943" s="14">
        <v>36753</v>
      </c>
      <c r="R3943" s="13">
        <v>5.5828439999999997</v>
      </c>
      <c r="S3943" s="13">
        <f t="shared" si="104"/>
        <v>0</v>
      </c>
    </row>
    <row r="3944" spans="17:19">
      <c r="Q3944" s="14">
        <v>36752</v>
      </c>
      <c r="R3944" s="13">
        <v>5.5828439999999997</v>
      </c>
      <c r="S3944" s="13">
        <f t="shared" si="104"/>
        <v>1.1194084593829205E-2</v>
      </c>
    </row>
    <row r="3945" spans="17:19">
      <c r="Q3945" s="14">
        <v>36749</v>
      </c>
      <c r="R3945" s="13">
        <v>5.5210410000000003</v>
      </c>
      <c r="S3945" s="13">
        <f t="shared" si="104"/>
        <v>7.5188340387373027E-3</v>
      </c>
    </row>
    <row r="3946" spans="17:19">
      <c r="Q3946" s="14">
        <v>36748</v>
      </c>
      <c r="R3946" s="13">
        <v>5.4798390000000001</v>
      </c>
      <c r="S3946" s="13">
        <f t="shared" si="104"/>
        <v>0</v>
      </c>
    </row>
    <row r="3947" spans="17:19">
      <c r="Q3947" s="14">
        <v>36747</v>
      </c>
      <c r="R3947" s="13">
        <v>5.4798390000000001</v>
      </c>
      <c r="S3947" s="13">
        <f t="shared" si="104"/>
        <v>2.3076848397586891E-2</v>
      </c>
    </row>
    <row r="3948" spans="17:19">
      <c r="Q3948" s="14">
        <v>36746</v>
      </c>
      <c r="R3948" s="13">
        <v>5.3562339999999997</v>
      </c>
      <c r="S3948" s="13">
        <f t="shared" si="104"/>
        <v>0</v>
      </c>
    </row>
    <row r="3949" spans="17:19">
      <c r="Q3949" s="14">
        <v>36745</v>
      </c>
      <c r="R3949" s="13">
        <v>5.3562339999999997</v>
      </c>
      <c r="S3949" s="13">
        <f t="shared" si="104"/>
        <v>-2.9850711124949188E-2</v>
      </c>
    </row>
    <row r="3950" spans="17:19">
      <c r="Q3950" s="14">
        <v>36742</v>
      </c>
      <c r="R3950" s="13">
        <v>5.5210410000000003</v>
      </c>
      <c r="S3950" s="13">
        <f t="shared" si="104"/>
        <v>1.1320625457137915E-2</v>
      </c>
    </row>
    <row r="3951" spans="17:19">
      <c r="Q3951" s="14">
        <v>36741</v>
      </c>
      <c r="R3951" s="13">
        <v>5.4592390000000002</v>
      </c>
      <c r="S3951" s="13">
        <f t="shared" si="104"/>
        <v>0</v>
      </c>
    </row>
    <row r="3952" spans="17:19">
      <c r="Q3952" s="14">
        <v>36740</v>
      </c>
      <c r="R3952" s="13">
        <v>5.4592390000000002</v>
      </c>
      <c r="S3952" s="13">
        <f t="shared" si="104"/>
        <v>3.7878968962449956E-3</v>
      </c>
    </row>
    <row r="3953" spans="17:19">
      <c r="Q3953" s="14">
        <v>36739</v>
      </c>
      <c r="R3953" s="13">
        <v>5.4386380000000001</v>
      </c>
      <c r="S3953" s="13">
        <f t="shared" si="104"/>
        <v>-1.4925264999843367E-2</v>
      </c>
    </row>
    <row r="3954" spans="17:19">
      <c r="Q3954" s="14">
        <v>36738</v>
      </c>
      <c r="R3954" s="13">
        <v>5.5210410000000003</v>
      </c>
      <c r="S3954" s="13">
        <f t="shared" si="104"/>
        <v>7.5188340387373027E-3</v>
      </c>
    </row>
    <row r="3955" spans="17:19">
      <c r="Q3955" s="14">
        <v>36735</v>
      </c>
      <c r="R3955" s="13">
        <v>5.4798390000000001</v>
      </c>
      <c r="S3955" s="13">
        <f t="shared" si="104"/>
        <v>-7.46272306255291E-3</v>
      </c>
    </row>
    <row r="3956" spans="17:19">
      <c r="Q3956" s="14">
        <v>36734</v>
      </c>
      <c r="R3956" s="13">
        <v>5.5210410000000003</v>
      </c>
      <c r="S3956" s="13">
        <f t="shared" si="104"/>
        <v>7.467933653572972E-4</v>
      </c>
    </row>
    <row r="3957" spans="17:19">
      <c r="Q3957" s="14">
        <v>36733</v>
      </c>
      <c r="R3957" s="13">
        <v>5.516921</v>
      </c>
      <c r="S3957" s="13">
        <f t="shared" si="104"/>
        <v>3.6497206859408705E-3</v>
      </c>
    </row>
    <row r="3958" spans="17:19">
      <c r="Q3958" s="14">
        <v>36732</v>
      </c>
      <c r="R3958" s="13">
        <v>5.4968589999999997</v>
      </c>
      <c r="S3958" s="13">
        <f t="shared" si="104"/>
        <v>0</v>
      </c>
    </row>
    <row r="3959" spans="17:19">
      <c r="Q3959" s="14">
        <v>36731</v>
      </c>
      <c r="R3959" s="13">
        <v>5.4968589999999997</v>
      </c>
      <c r="S3959" s="13">
        <f t="shared" si="104"/>
        <v>-7.2463663418086514E-3</v>
      </c>
    </row>
    <row r="3960" spans="17:19">
      <c r="Q3960" s="14">
        <v>36728</v>
      </c>
      <c r="R3960" s="13">
        <v>5.5369820000000001</v>
      </c>
      <c r="S3960" s="13">
        <f t="shared" si="104"/>
        <v>4.5454476795253461E-2</v>
      </c>
    </row>
    <row r="3961" spans="17:19">
      <c r="Q3961" s="14">
        <v>36727</v>
      </c>
      <c r="R3961" s="13">
        <v>5.2962439999999997</v>
      </c>
      <c r="S3961" s="13">
        <f t="shared" si="104"/>
        <v>-7.5187857206973118E-3</v>
      </c>
    </row>
    <row r="3962" spans="17:19">
      <c r="Q3962" s="14">
        <v>36726</v>
      </c>
      <c r="R3962" s="13">
        <v>5.3363670000000001</v>
      </c>
      <c r="S3962" s="13">
        <f t="shared" si="104"/>
        <v>0</v>
      </c>
    </row>
    <row r="3963" spans="17:19">
      <c r="Q3963" s="14">
        <v>36725</v>
      </c>
      <c r="R3963" s="13">
        <v>5.3363670000000001</v>
      </c>
      <c r="S3963" s="13">
        <f t="shared" si="104"/>
        <v>-2.2058791189458343E-2</v>
      </c>
    </row>
    <row r="3964" spans="17:19">
      <c r="Q3964" s="14">
        <v>36724</v>
      </c>
      <c r="R3964" s="13">
        <v>5.4567360000000003</v>
      </c>
      <c r="S3964" s="13">
        <f t="shared" si="104"/>
        <v>3.6899391631833992E-3</v>
      </c>
    </row>
    <row r="3965" spans="17:19">
      <c r="Q3965" s="14">
        <v>36721</v>
      </c>
      <c r="R3965" s="13">
        <v>5.4366750000000001</v>
      </c>
      <c r="S3965" s="13">
        <f t="shared" si="104"/>
        <v>3.7037905421709555E-3</v>
      </c>
    </row>
    <row r="3966" spans="17:19">
      <c r="Q3966" s="14">
        <v>36720</v>
      </c>
      <c r="R3966" s="13">
        <v>5.4166129999999999</v>
      </c>
      <c r="S3966" s="13">
        <f t="shared" si="104"/>
        <v>-7.3529303964861691E-3</v>
      </c>
    </row>
    <row r="3967" spans="17:19">
      <c r="Q3967" s="14">
        <v>36719</v>
      </c>
      <c r="R3967" s="13">
        <v>5.4567360000000003</v>
      </c>
      <c r="S3967" s="13">
        <f t="shared" si="104"/>
        <v>0</v>
      </c>
    </row>
    <row r="3968" spans="17:19">
      <c r="Q3968" s="14">
        <v>36718</v>
      </c>
      <c r="R3968" s="13">
        <v>5.4567360000000003</v>
      </c>
      <c r="S3968" s="13">
        <f t="shared" si="104"/>
        <v>7.4073964671281392E-3</v>
      </c>
    </row>
    <row r="3969" spans="17:19">
      <c r="Q3969" s="14">
        <v>36717</v>
      </c>
      <c r="R3969" s="13">
        <v>5.4166129999999999</v>
      </c>
      <c r="S3969" s="13">
        <f t="shared" si="104"/>
        <v>-7.3529303964861691E-3</v>
      </c>
    </row>
    <row r="3970" spans="17:19">
      <c r="Q3970" s="14">
        <v>36714</v>
      </c>
      <c r="R3970" s="13">
        <v>5.4567360000000003</v>
      </c>
      <c r="S3970" s="13">
        <f t="shared" si="104"/>
        <v>3.6899391631833992E-3</v>
      </c>
    </row>
    <row r="3971" spans="17:19">
      <c r="Q3971" s="14">
        <v>36713</v>
      </c>
      <c r="R3971" s="13">
        <v>5.4366750000000001</v>
      </c>
      <c r="S3971" s="13">
        <f t="shared" si="104"/>
        <v>1.4981249634784631E-2</v>
      </c>
    </row>
    <row r="3972" spans="17:19">
      <c r="Q3972" s="14">
        <v>36712</v>
      </c>
      <c r="R3972" s="13">
        <v>5.3564290000000003</v>
      </c>
      <c r="S3972" s="13">
        <f t="shared" si="104"/>
        <v>3.7594865570528125E-3</v>
      </c>
    </row>
    <row r="3973" spans="17:19">
      <c r="Q3973" s="14">
        <v>36710</v>
      </c>
      <c r="R3973" s="13">
        <v>5.3363670000000001</v>
      </c>
      <c r="S3973" s="13">
        <f t="shared" si="104"/>
        <v>7.5757461325422987E-3</v>
      </c>
    </row>
    <row r="3974" spans="17:19">
      <c r="Q3974" s="14">
        <v>36707</v>
      </c>
      <c r="R3974" s="13">
        <v>5.2962439999999997</v>
      </c>
      <c r="S3974" s="13">
        <f t="shared" si="104"/>
        <v>1.5384591788570436E-2</v>
      </c>
    </row>
    <row r="3975" spans="17:19">
      <c r="Q3975" s="14">
        <v>36706</v>
      </c>
      <c r="R3975" s="13">
        <v>5.2159979999999999</v>
      </c>
      <c r="S3975" s="13">
        <f t="shared" si="104"/>
        <v>1.5624975660818477E-2</v>
      </c>
    </row>
    <row r="3976" spans="17:19">
      <c r="Q3976" s="14">
        <v>36705</v>
      </c>
      <c r="R3976" s="13">
        <v>5.1357520000000001</v>
      </c>
      <c r="S3976" s="13">
        <f t="shared" si="104"/>
        <v>1.9920388351057038E-2</v>
      </c>
    </row>
    <row r="3977" spans="17:19">
      <c r="Q3977" s="14">
        <v>36704</v>
      </c>
      <c r="R3977" s="13">
        <v>5.035444</v>
      </c>
      <c r="S3977" s="13">
        <f t="shared" ref="S3977:S4040" si="105">(R3977-R3978)/R3978</f>
        <v>-3.8314121364942604E-2</v>
      </c>
    </row>
    <row r="3978" spans="17:19">
      <c r="Q3978" s="14">
        <v>36703</v>
      </c>
      <c r="R3978" s="13">
        <v>5.236059</v>
      </c>
      <c r="S3978" s="13">
        <f t="shared" si="105"/>
        <v>-1.1363713605339882E-2</v>
      </c>
    </row>
    <row r="3979" spans="17:19">
      <c r="Q3979" s="14">
        <v>36700</v>
      </c>
      <c r="R3979" s="13">
        <v>5.2962439999999997</v>
      </c>
      <c r="S3979" s="13">
        <f t="shared" si="105"/>
        <v>-3.7734855317744388E-3</v>
      </c>
    </row>
    <row r="3980" spans="17:19">
      <c r="Q3980" s="14">
        <v>36699</v>
      </c>
      <c r="R3980" s="13">
        <v>5.3163049999999998</v>
      </c>
      <c r="S3980" s="13">
        <f t="shared" si="105"/>
        <v>-1.851858347642707E-2</v>
      </c>
    </row>
    <row r="3981" spans="17:19">
      <c r="Q3981" s="14">
        <v>36698</v>
      </c>
      <c r="R3981" s="13">
        <v>5.4166129999999999</v>
      </c>
      <c r="S3981" s="13">
        <f t="shared" si="105"/>
        <v>0</v>
      </c>
    </row>
    <row r="3982" spans="17:19">
      <c r="Q3982" s="14">
        <v>36697</v>
      </c>
      <c r="R3982" s="13">
        <v>5.4166129999999999</v>
      </c>
      <c r="S3982" s="13">
        <f t="shared" si="105"/>
        <v>-7.3529303964861691E-3</v>
      </c>
    </row>
    <row r="3983" spans="17:19">
      <c r="Q3983" s="14">
        <v>36696</v>
      </c>
      <c r="R3983" s="13">
        <v>5.4567360000000003</v>
      </c>
      <c r="S3983" s="13">
        <f t="shared" si="105"/>
        <v>3.6899391631833992E-3</v>
      </c>
    </row>
    <row r="3984" spans="17:19">
      <c r="Q3984" s="14">
        <v>36693</v>
      </c>
      <c r="R3984" s="13">
        <v>5.4366750000000001</v>
      </c>
      <c r="S3984" s="13">
        <f t="shared" si="105"/>
        <v>1.8797057998447268E-2</v>
      </c>
    </row>
    <row r="3985" spans="17:19">
      <c r="Q3985" s="14">
        <v>36692</v>
      </c>
      <c r="R3985" s="13">
        <v>5.3363670000000001</v>
      </c>
      <c r="S3985" s="13">
        <f t="shared" si="105"/>
        <v>0</v>
      </c>
    </row>
    <row r="3986" spans="17:19">
      <c r="Q3986" s="14">
        <v>36691</v>
      </c>
      <c r="R3986" s="13">
        <v>5.3363670000000001</v>
      </c>
      <c r="S3986" s="13">
        <f t="shared" si="105"/>
        <v>7.5757461325422987E-3</v>
      </c>
    </row>
    <row r="3987" spans="17:19">
      <c r="Q3987" s="14">
        <v>36690</v>
      </c>
      <c r="R3987" s="13">
        <v>5.2962439999999997</v>
      </c>
      <c r="S3987" s="13">
        <f t="shared" si="105"/>
        <v>3.1249951321636955E-2</v>
      </c>
    </row>
    <row r="3988" spans="17:19">
      <c r="Q3988" s="14">
        <v>36689</v>
      </c>
      <c r="R3988" s="13">
        <v>5.1357520000000001</v>
      </c>
      <c r="S3988" s="13">
        <f t="shared" si="105"/>
        <v>4.9180461829212811E-2</v>
      </c>
    </row>
    <row r="3989" spans="17:19">
      <c r="Q3989" s="14">
        <v>36686</v>
      </c>
      <c r="R3989" s="13">
        <v>4.8950129999999996</v>
      </c>
      <c r="S3989" s="13">
        <f t="shared" si="105"/>
        <v>1.2448010053716391E-2</v>
      </c>
    </row>
    <row r="3990" spans="17:19">
      <c r="Q3990" s="14">
        <v>36685</v>
      </c>
      <c r="R3990" s="13">
        <v>4.834829</v>
      </c>
      <c r="S3990" s="13">
        <f t="shared" si="105"/>
        <v>8.3681877470694454E-3</v>
      </c>
    </row>
    <row r="3991" spans="17:19">
      <c r="Q3991" s="14">
        <v>36684</v>
      </c>
      <c r="R3991" s="13">
        <v>4.7947059999999997</v>
      </c>
      <c r="S3991" s="13">
        <f t="shared" si="105"/>
        <v>-8.2987423133269768E-3</v>
      </c>
    </row>
    <row r="3992" spans="17:19">
      <c r="Q3992" s="14">
        <v>36683</v>
      </c>
      <c r="R3992" s="13">
        <v>4.834829</v>
      </c>
      <c r="S3992" s="13">
        <f t="shared" si="105"/>
        <v>4.1667644560993804E-3</v>
      </c>
    </row>
    <row r="3993" spans="17:19">
      <c r="Q3993" s="14">
        <v>36682</v>
      </c>
      <c r="R3993" s="13">
        <v>4.8147669999999998</v>
      </c>
      <c r="S3993" s="13">
        <f t="shared" si="105"/>
        <v>1.2658102718997559E-2</v>
      </c>
    </row>
    <row r="3994" spans="17:19">
      <c r="Q3994" s="14">
        <v>36679</v>
      </c>
      <c r="R3994" s="13">
        <v>4.7545830000000002</v>
      </c>
      <c r="S3994" s="13">
        <f t="shared" si="105"/>
        <v>-1.659748462665377E-2</v>
      </c>
    </row>
    <row r="3995" spans="17:19">
      <c r="Q3995" s="14">
        <v>36678</v>
      </c>
      <c r="R3995" s="13">
        <v>4.834829</v>
      </c>
      <c r="S3995" s="13">
        <f t="shared" si="105"/>
        <v>4.1667644560993804E-3</v>
      </c>
    </row>
    <row r="3996" spans="17:19">
      <c r="Q3996" s="14">
        <v>36677</v>
      </c>
      <c r="R3996" s="13">
        <v>4.8147669999999998</v>
      </c>
      <c r="S3996" s="13">
        <f t="shared" si="105"/>
        <v>1.6949127483012499E-2</v>
      </c>
    </row>
    <row r="3997" spans="17:19">
      <c r="Q3997" s="14">
        <v>36676</v>
      </c>
      <c r="R3997" s="13">
        <v>4.734521</v>
      </c>
      <c r="S3997" s="13">
        <f t="shared" si="105"/>
        <v>-8.4033490245556206E-3</v>
      </c>
    </row>
    <row r="3998" spans="17:19">
      <c r="Q3998" s="14">
        <v>36672</v>
      </c>
      <c r="R3998" s="13">
        <v>4.7746440000000003</v>
      </c>
      <c r="S3998" s="13">
        <f t="shared" si="105"/>
        <v>0</v>
      </c>
    </row>
    <row r="3999" spans="17:19">
      <c r="Q3999" s="14">
        <v>36671</v>
      </c>
      <c r="R3999" s="13">
        <v>4.7746440000000003</v>
      </c>
      <c r="S3999" s="13">
        <f t="shared" si="105"/>
        <v>-1.6528901787682071E-2</v>
      </c>
    </row>
    <row r="4000" spans="17:19">
      <c r="Q4000" s="14">
        <v>36670</v>
      </c>
      <c r="R4000" s="13">
        <v>4.8548900000000001</v>
      </c>
      <c r="S4000" s="13">
        <f t="shared" si="105"/>
        <v>1.6806698049111057E-2</v>
      </c>
    </row>
    <row r="4001" spans="17:19">
      <c r="Q4001" s="14">
        <v>36669</v>
      </c>
      <c r="R4001" s="13">
        <v>4.7746440000000003</v>
      </c>
      <c r="S4001" s="13">
        <f t="shared" si="105"/>
        <v>-8.3333212178282913E-3</v>
      </c>
    </row>
    <row r="4002" spans="17:19">
      <c r="Q4002" s="14">
        <v>36668</v>
      </c>
      <c r="R4002" s="13">
        <v>4.8147669999999998</v>
      </c>
      <c r="S4002" s="13">
        <f t="shared" si="105"/>
        <v>-8.2644508938411274E-3</v>
      </c>
    </row>
    <row r="4003" spans="17:19">
      <c r="Q4003" s="14">
        <v>36665</v>
      </c>
      <c r="R4003" s="13">
        <v>4.8548900000000001</v>
      </c>
      <c r="S4003" s="13">
        <f t="shared" si="105"/>
        <v>2.9787080598838528E-2</v>
      </c>
    </row>
    <row r="4004" spans="17:19">
      <c r="Q4004" s="14">
        <v>36664</v>
      </c>
      <c r="R4004" s="13">
        <v>4.7144599999999999</v>
      </c>
      <c r="S4004" s="13">
        <f t="shared" si="105"/>
        <v>0</v>
      </c>
    </row>
    <row r="4005" spans="17:19">
      <c r="Q4005" s="14">
        <v>36663</v>
      </c>
      <c r="R4005" s="13">
        <v>4.7144599999999999</v>
      </c>
      <c r="S4005" s="13">
        <f t="shared" si="105"/>
        <v>1.2931122462682096E-2</v>
      </c>
    </row>
    <row r="4006" spans="17:19">
      <c r="Q4006" s="14">
        <v>36662</v>
      </c>
      <c r="R4006" s="13">
        <v>4.6542750000000002</v>
      </c>
      <c r="S4006" s="13">
        <f t="shared" si="105"/>
        <v>-1.6949127483012499E-2</v>
      </c>
    </row>
    <row r="4007" spans="17:19">
      <c r="Q4007" s="14">
        <v>36661</v>
      </c>
      <c r="R4007" s="13">
        <v>4.734521</v>
      </c>
      <c r="S4007" s="13">
        <f t="shared" si="105"/>
        <v>-1.2552385902284668E-2</v>
      </c>
    </row>
    <row r="4008" spans="17:19">
      <c r="Q4008" s="14">
        <v>36658</v>
      </c>
      <c r="R4008" s="13">
        <v>4.7947059999999997</v>
      </c>
      <c r="S4008" s="13">
        <f t="shared" si="105"/>
        <v>-8.2987423133269768E-3</v>
      </c>
    </row>
    <row r="4009" spans="17:19">
      <c r="Q4009" s="14">
        <v>36657</v>
      </c>
      <c r="R4009" s="13">
        <v>4.834829</v>
      </c>
      <c r="S4009" s="13">
        <f t="shared" si="105"/>
        <v>4.1667644560993804E-3</v>
      </c>
    </row>
    <row r="4010" spans="17:19">
      <c r="Q4010" s="14">
        <v>36656</v>
      </c>
      <c r="R4010" s="13">
        <v>4.8147669999999998</v>
      </c>
      <c r="S4010" s="13">
        <f t="shared" si="105"/>
        <v>2.2146518154221778E-2</v>
      </c>
    </row>
    <row r="4011" spans="17:19">
      <c r="Q4011" s="14">
        <v>36655</v>
      </c>
      <c r="R4011" s="13">
        <v>4.7104470000000003</v>
      </c>
      <c r="S4011" s="13">
        <f t="shared" si="105"/>
        <v>2.1096983302421584E-2</v>
      </c>
    </row>
    <row r="4012" spans="17:19">
      <c r="Q4012" s="14">
        <v>36654</v>
      </c>
      <c r="R4012" s="13">
        <v>4.613124</v>
      </c>
      <c r="S4012" s="13">
        <f t="shared" si="105"/>
        <v>-1.6597587328711302E-2</v>
      </c>
    </row>
    <row r="4013" spans="17:19">
      <c r="Q4013" s="14">
        <v>36651</v>
      </c>
      <c r="R4013" s="13">
        <v>4.6909830000000001</v>
      </c>
      <c r="S4013" s="13">
        <f t="shared" si="105"/>
        <v>-4.1320919224863686E-3</v>
      </c>
    </row>
    <row r="4014" spans="17:19">
      <c r="Q4014" s="14">
        <v>36650</v>
      </c>
      <c r="R4014" s="13">
        <v>4.7104470000000003</v>
      </c>
      <c r="S4014" s="13">
        <f t="shared" si="105"/>
        <v>-8.1968645571829073E-3</v>
      </c>
    </row>
    <row r="4015" spans="17:19">
      <c r="Q4015" s="14">
        <v>36649</v>
      </c>
      <c r="R4015" s="13">
        <v>4.749377</v>
      </c>
      <c r="S4015" s="13">
        <f t="shared" si="105"/>
        <v>1.6666745156499477E-2</v>
      </c>
    </row>
    <row r="4016" spans="17:19">
      <c r="Q4016" s="14">
        <v>36648</v>
      </c>
      <c r="R4016" s="13">
        <v>4.6715179999999998</v>
      </c>
      <c r="S4016" s="13">
        <f t="shared" si="105"/>
        <v>0</v>
      </c>
    </row>
    <row r="4017" spans="17:19">
      <c r="Q4017" s="14">
        <v>36647</v>
      </c>
      <c r="R4017" s="13">
        <v>4.6715179999999998</v>
      </c>
      <c r="S4017" s="13">
        <f t="shared" si="105"/>
        <v>-2.439025408985987E-2</v>
      </c>
    </row>
    <row r="4018" spans="17:19">
      <c r="Q4018" s="14">
        <v>36644</v>
      </c>
      <c r="R4018" s="13">
        <v>4.7883060000000004</v>
      </c>
      <c r="S4018" s="13">
        <f t="shared" si="105"/>
        <v>0</v>
      </c>
    </row>
    <row r="4019" spans="17:19">
      <c r="Q4019" s="14">
        <v>36643</v>
      </c>
      <c r="R4019" s="13">
        <v>4.7883060000000004</v>
      </c>
      <c r="S4019" s="13">
        <f t="shared" si="105"/>
        <v>-8.0644509745225884E-3</v>
      </c>
    </row>
    <row r="4020" spans="17:19">
      <c r="Q4020" s="14">
        <v>36642</v>
      </c>
      <c r="R4020" s="13">
        <v>4.8272349999999999</v>
      </c>
      <c r="S4020" s="13">
        <f t="shared" si="105"/>
        <v>0</v>
      </c>
    </row>
    <row r="4021" spans="17:19">
      <c r="Q4021" s="14">
        <v>36641</v>
      </c>
      <c r="R4021" s="13">
        <v>4.8272349999999999</v>
      </c>
      <c r="S4021" s="13">
        <f t="shared" si="105"/>
        <v>-2.362205839252764E-2</v>
      </c>
    </row>
    <row r="4022" spans="17:19">
      <c r="Q4022" s="14">
        <v>36640</v>
      </c>
      <c r="R4022" s="13">
        <v>4.9440229999999996</v>
      </c>
      <c r="S4022" s="13">
        <f t="shared" si="105"/>
        <v>7.9364432159708953E-3</v>
      </c>
    </row>
    <row r="4023" spans="17:19">
      <c r="Q4023" s="14">
        <v>36636</v>
      </c>
      <c r="R4023" s="13">
        <v>4.9050940000000001</v>
      </c>
      <c r="S4023" s="13">
        <f t="shared" si="105"/>
        <v>-7.8739520426987387E-3</v>
      </c>
    </row>
    <row r="4024" spans="17:19">
      <c r="Q4024" s="14">
        <v>36635</v>
      </c>
      <c r="R4024" s="13">
        <v>4.9440229999999996</v>
      </c>
      <c r="S4024" s="13">
        <f t="shared" si="105"/>
        <v>3.2520269172437853E-2</v>
      </c>
    </row>
    <row r="4025" spans="17:19">
      <c r="Q4025" s="14">
        <v>36634</v>
      </c>
      <c r="R4025" s="13">
        <v>4.7883060000000004</v>
      </c>
      <c r="S4025" s="13">
        <f t="shared" si="105"/>
        <v>8.1966540032514662E-3</v>
      </c>
    </row>
    <row r="4026" spans="17:19">
      <c r="Q4026" s="14">
        <v>36633</v>
      </c>
      <c r="R4026" s="13">
        <v>4.749377</v>
      </c>
      <c r="S4026" s="13">
        <f t="shared" si="105"/>
        <v>0</v>
      </c>
    </row>
    <row r="4027" spans="17:19">
      <c r="Q4027" s="14">
        <v>36630</v>
      </c>
      <c r="R4027" s="13">
        <v>4.749377</v>
      </c>
      <c r="S4027" s="13">
        <f t="shared" si="105"/>
        <v>-4.6875015678454167E-2</v>
      </c>
    </row>
    <row r="4028" spans="17:19">
      <c r="Q4028" s="14">
        <v>36629</v>
      </c>
      <c r="R4028" s="13">
        <v>4.9829530000000002</v>
      </c>
      <c r="S4028" s="13">
        <f t="shared" si="105"/>
        <v>-7.7518746955821637E-3</v>
      </c>
    </row>
    <row r="4029" spans="17:19">
      <c r="Q4029" s="14">
        <v>36628</v>
      </c>
      <c r="R4029" s="13">
        <v>5.0218819999999997</v>
      </c>
      <c r="S4029" s="13">
        <f t="shared" si="105"/>
        <v>7.812435718338011E-3</v>
      </c>
    </row>
    <row r="4030" spans="17:19">
      <c r="Q4030" s="14">
        <v>36627</v>
      </c>
      <c r="R4030" s="13">
        <v>4.9829530000000002</v>
      </c>
      <c r="S4030" s="13">
        <f t="shared" si="105"/>
        <v>-3.8909191296927358E-3</v>
      </c>
    </row>
    <row r="4031" spans="17:19">
      <c r="Q4031" s="14">
        <v>36626</v>
      </c>
      <c r="R4031" s="13">
        <v>5.0024170000000003</v>
      </c>
      <c r="S4031" s="13">
        <f t="shared" si="105"/>
        <v>-2.2813698611405416E-2</v>
      </c>
    </row>
    <row r="4032" spans="17:19">
      <c r="Q4032" s="14">
        <v>36623</v>
      </c>
      <c r="R4032" s="13">
        <v>5.119205</v>
      </c>
      <c r="S4032" s="13">
        <f t="shared" si="105"/>
        <v>6.4777211726598505E-2</v>
      </c>
    </row>
    <row r="4033" spans="17:19">
      <c r="Q4033" s="14">
        <v>36622</v>
      </c>
      <c r="R4033" s="13">
        <v>4.8077709999999998</v>
      </c>
      <c r="S4033" s="13">
        <f t="shared" si="105"/>
        <v>-1.9841209974773219E-2</v>
      </c>
    </row>
    <row r="4034" spans="17:19">
      <c r="Q4034" s="14">
        <v>36621</v>
      </c>
      <c r="R4034" s="13">
        <v>4.9050940000000001</v>
      </c>
      <c r="S4034" s="13">
        <f t="shared" si="105"/>
        <v>-1.5625072120888983E-2</v>
      </c>
    </row>
    <row r="4035" spans="17:19">
      <c r="Q4035" s="14">
        <v>36620</v>
      </c>
      <c r="R4035" s="13">
        <v>4.9829530000000002</v>
      </c>
      <c r="S4035" s="13">
        <f t="shared" si="105"/>
        <v>7.8741543071301611E-3</v>
      </c>
    </row>
    <row r="4036" spans="17:19">
      <c r="Q4036" s="14">
        <v>36619</v>
      </c>
      <c r="R4036" s="13">
        <v>4.9440229999999996</v>
      </c>
      <c r="S4036" s="13">
        <f t="shared" si="105"/>
        <v>3.9524351317547944E-3</v>
      </c>
    </row>
    <row r="4037" spans="17:19">
      <c r="Q4037" s="14">
        <v>36616</v>
      </c>
      <c r="R4037" s="13">
        <v>4.9245590000000004</v>
      </c>
      <c r="S4037" s="13">
        <f t="shared" si="105"/>
        <v>1.200000411001286E-2</v>
      </c>
    </row>
    <row r="4038" spans="17:19">
      <c r="Q4038" s="14">
        <v>36615</v>
      </c>
      <c r="R4038" s="13">
        <v>4.8661649999999996</v>
      </c>
      <c r="S4038" s="13">
        <f t="shared" si="105"/>
        <v>2.0408313047132316E-2</v>
      </c>
    </row>
    <row r="4039" spans="17:19">
      <c r="Q4039" s="14">
        <v>36614</v>
      </c>
      <c r="R4039" s="13">
        <v>4.7688410000000001</v>
      </c>
      <c r="S4039" s="13">
        <f t="shared" si="105"/>
        <v>3.8135612591182845E-2</v>
      </c>
    </row>
    <row r="4040" spans="17:19">
      <c r="Q4040" s="14">
        <v>36613</v>
      </c>
      <c r="R4040" s="13">
        <v>4.5936589999999997</v>
      </c>
      <c r="S4040" s="13">
        <f t="shared" si="105"/>
        <v>0</v>
      </c>
    </row>
    <row r="4041" spans="17:19">
      <c r="Q4041" s="14">
        <v>36612</v>
      </c>
      <c r="R4041" s="13">
        <v>4.5936589999999997</v>
      </c>
      <c r="S4041" s="13">
        <f t="shared" ref="S4041:S4104" si="106">(R4041-R4042)/R4042</f>
        <v>-1.6666745156499477E-2</v>
      </c>
    </row>
    <row r="4042" spans="17:19">
      <c r="Q4042" s="14">
        <v>36609</v>
      </c>
      <c r="R4042" s="13">
        <v>4.6715179999999998</v>
      </c>
      <c r="S4042" s="13">
        <f t="shared" si="106"/>
        <v>1.2658233336021282E-2</v>
      </c>
    </row>
    <row r="4043" spans="17:19">
      <c r="Q4043" s="14">
        <v>36608</v>
      </c>
      <c r="R4043" s="13">
        <v>4.613124</v>
      </c>
      <c r="S4043" s="13">
        <f t="shared" si="106"/>
        <v>-2.4691368465206049E-2</v>
      </c>
    </row>
    <row r="4044" spans="17:19">
      <c r="Q4044" s="14">
        <v>36607</v>
      </c>
      <c r="R4044" s="13">
        <v>4.7299119999999997</v>
      </c>
      <c r="S4044" s="13">
        <f t="shared" si="106"/>
        <v>-2.0161231015270703E-2</v>
      </c>
    </row>
    <row r="4045" spans="17:19">
      <c r="Q4045" s="14">
        <v>36606</v>
      </c>
      <c r="R4045" s="13">
        <v>4.8272349999999999</v>
      </c>
      <c r="S4045" s="13">
        <f t="shared" si="106"/>
        <v>-1.5873090301633388E-2</v>
      </c>
    </row>
    <row r="4046" spans="17:19">
      <c r="Q4046" s="14">
        <v>36605</v>
      </c>
      <c r="R4046" s="13">
        <v>4.9050940000000001</v>
      </c>
      <c r="S4046" s="13">
        <f t="shared" si="106"/>
        <v>0</v>
      </c>
    </row>
    <row r="4047" spans="17:19">
      <c r="Q4047" s="14">
        <v>36602</v>
      </c>
      <c r="R4047" s="13">
        <v>4.9050940000000001</v>
      </c>
      <c r="S4047" s="13">
        <f t="shared" si="106"/>
        <v>-3.0769179090070761E-2</v>
      </c>
    </row>
    <row r="4048" spans="17:19">
      <c r="Q4048" s="14">
        <v>36601</v>
      </c>
      <c r="R4048" s="13">
        <v>5.0608110000000002</v>
      </c>
      <c r="S4048" s="13">
        <f t="shared" si="106"/>
        <v>2.3622058392527821E-2</v>
      </c>
    </row>
    <row r="4049" spans="17:19">
      <c r="Q4049" s="14">
        <v>36600</v>
      </c>
      <c r="R4049" s="13">
        <v>4.9440229999999996</v>
      </c>
      <c r="S4049" s="13">
        <f t="shared" si="106"/>
        <v>1.5999868479593272E-2</v>
      </c>
    </row>
    <row r="4050" spans="17:19">
      <c r="Q4050" s="14">
        <v>36599</v>
      </c>
      <c r="R4050" s="13">
        <v>4.8661649999999996</v>
      </c>
      <c r="S4050" s="13">
        <f t="shared" si="106"/>
        <v>-1.5747904085397658E-2</v>
      </c>
    </row>
    <row r="4051" spans="17:19">
      <c r="Q4051" s="14">
        <v>36598</v>
      </c>
      <c r="R4051" s="13">
        <v>4.9440229999999996</v>
      </c>
      <c r="S4051" s="13">
        <f t="shared" si="106"/>
        <v>0</v>
      </c>
    </row>
    <row r="4052" spans="17:19">
      <c r="Q4052" s="14">
        <v>36595</v>
      </c>
      <c r="R4052" s="13">
        <v>4.9440229999999996</v>
      </c>
      <c r="S4052" s="13">
        <f t="shared" si="106"/>
        <v>0</v>
      </c>
    </row>
    <row r="4053" spans="17:19">
      <c r="Q4053" s="14">
        <v>36594</v>
      </c>
      <c r="R4053" s="13">
        <v>4.9440229999999996</v>
      </c>
      <c r="S4053" s="13">
        <f t="shared" si="106"/>
        <v>-2.6819999543331891E-2</v>
      </c>
    </row>
    <row r="4054" spans="17:19">
      <c r="Q4054" s="14">
        <v>36593</v>
      </c>
      <c r="R4054" s="13">
        <v>5.0802759999999996</v>
      </c>
      <c r="S4054" s="13">
        <f t="shared" si="106"/>
        <v>3.8462214850543516E-3</v>
      </c>
    </row>
    <row r="4055" spans="17:19">
      <c r="Q4055" s="14">
        <v>36592</v>
      </c>
      <c r="R4055" s="13">
        <v>5.0608110000000002</v>
      </c>
      <c r="S4055" s="13">
        <f t="shared" si="106"/>
        <v>3.860872897660119E-3</v>
      </c>
    </row>
    <row r="4056" spans="17:19">
      <c r="Q4056" s="14">
        <v>36591</v>
      </c>
      <c r="R4056" s="13">
        <v>5.041347</v>
      </c>
      <c r="S4056" s="13">
        <f t="shared" si="106"/>
        <v>-1.8939336443087464E-2</v>
      </c>
    </row>
    <row r="4057" spans="17:19">
      <c r="Q4057" s="14">
        <v>36588</v>
      </c>
      <c r="R4057" s="13">
        <v>5.1386700000000003</v>
      </c>
      <c r="S4057" s="13">
        <f t="shared" si="106"/>
        <v>7.6335249182263249E-3</v>
      </c>
    </row>
    <row r="4058" spans="17:19">
      <c r="Q4058" s="14">
        <v>36587</v>
      </c>
      <c r="R4058" s="13">
        <v>5.0997409999999999</v>
      </c>
      <c r="S4058" s="13">
        <f t="shared" si="106"/>
        <v>-7.5756956566583244E-3</v>
      </c>
    </row>
    <row r="4059" spans="17:19">
      <c r="Q4059" s="14">
        <v>36586</v>
      </c>
      <c r="R4059" s="13">
        <v>5.1386700000000003</v>
      </c>
      <c r="S4059" s="13">
        <f t="shared" si="106"/>
        <v>1.1494257398613919E-2</v>
      </c>
    </row>
    <row r="4060" spans="17:19">
      <c r="Q4060" s="14">
        <v>36585</v>
      </c>
      <c r="R4060" s="13">
        <v>5.0802759999999996</v>
      </c>
      <c r="S4060" s="13">
        <f t="shared" si="106"/>
        <v>-7.6045010895247284E-3</v>
      </c>
    </row>
    <row r="4061" spans="17:19">
      <c r="Q4061" s="14">
        <v>36584</v>
      </c>
      <c r="R4061" s="13">
        <v>5.119205</v>
      </c>
      <c r="S4061" s="13">
        <f t="shared" si="106"/>
        <v>5.6224854024387677E-2</v>
      </c>
    </row>
    <row r="4062" spans="17:19">
      <c r="Q4062" s="14">
        <v>36581</v>
      </c>
      <c r="R4062" s="13">
        <v>4.8467000000000002</v>
      </c>
      <c r="S4062" s="13">
        <f t="shared" si="106"/>
        <v>-3.1128352554375235E-2</v>
      </c>
    </row>
    <row r="4063" spans="17:19">
      <c r="Q4063" s="14">
        <v>36580</v>
      </c>
      <c r="R4063" s="13">
        <v>5.0024170000000003</v>
      </c>
      <c r="S4063" s="13">
        <f t="shared" si="106"/>
        <v>3.9061175170627032E-3</v>
      </c>
    </row>
    <row r="4064" spans="17:19">
      <c r="Q4064" s="14">
        <v>36579</v>
      </c>
      <c r="R4064" s="13">
        <v>4.9829530000000002</v>
      </c>
      <c r="S4064" s="13">
        <f t="shared" si="106"/>
        <v>1.1857711523001314E-2</v>
      </c>
    </row>
    <row r="4065" spans="17:19">
      <c r="Q4065" s="14">
        <v>36578</v>
      </c>
      <c r="R4065" s="13">
        <v>4.9245590000000004</v>
      </c>
      <c r="S4065" s="13">
        <f t="shared" si="106"/>
        <v>-3.065128744973683E-2</v>
      </c>
    </row>
    <row r="4066" spans="17:19">
      <c r="Q4066" s="14">
        <v>36574</v>
      </c>
      <c r="R4066" s="13">
        <v>5.0802759999999996</v>
      </c>
      <c r="S4066" s="13">
        <f t="shared" si="106"/>
        <v>-1.8796936572337927E-2</v>
      </c>
    </row>
    <row r="4067" spans="17:19">
      <c r="Q4067" s="14">
        <v>36573</v>
      </c>
      <c r="R4067" s="13">
        <v>5.1775989999999998</v>
      </c>
      <c r="S4067" s="13">
        <f t="shared" si="106"/>
        <v>3.906237927590319E-2</v>
      </c>
    </row>
    <row r="4068" spans="17:19">
      <c r="Q4068" s="14">
        <v>36572</v>
      </c>
      <c r="R4068" s="13">
        <v>4.9829530000000002</v>
      </c>
      <c r="S4068" s="13">
        <f t="shared" si="106"/>
        <v>-7.7518746955821637E-3</v>
      </c>
    </row>
    <row r="4069" spans="17:19">
      <c r="Q4069" s="14">
        <v>36571</v>
      </c>
      <c r="R4069" s="13">
        <v>5.0218819999999997</v>
      </c>
      <c r="S4069" s="13">
        <f t="shared" si="106"/>
        <v>-1.5267245924842091E-2</v>
      </c>
    </row>
    <row r="4070" spans="17:19">
      <c r="Q4070" s="14">
        <v>36570</v>
      </c>
      <c r="R4070" s="13">
        <v>5.0997409999999999</v>
      </c>
      <c r="S4070" s="13">
        <f t="shared" si="106"/>
        <v>-3.6764596165712954E-2</v>
      </c>
    </row>
    <row r="4071" spans="17:19">
      <c r="Q4071" s="14">
        <v>36567</v>
      </c>
      <c r="R4071" s="13">
        <v>5.2943870000000004</v>
      </c>
      <c r="S4071" s="13">
        <f t="shared" si="106"/>
        <v>1.4925444663577023E-2</v>
      </c>
    </row>
    <row r="4072" spans="17:19">
      <c r="Q4072" s="14">
        <v>36566</v>
      </c>
      <c r="R4072" s="13">
        <v>5.2165280000000003</v>
      </c>
      <c r="S4072" s="13">
        <f t="shared" si="106"/>
        <v>-7.4075370785951838E-3</v>
      </c>
    </row>
    <row r="4073" spans="17:19">
      <c r="Q4073" s="14">
        <v>36565</v>
      </c>
      <c r="R4073" s="13">
        <v>5.255458</v>
      </c>
      <c r="S4073" s="13">
        <f t="shared" si="106"/>
        <v>2.272728157285828E-2</v>
      </c>
    </row>
    <row r="4074" spans="17:19">
      <c r="Q4074" s="14">
        <v>36564</v>
      </c>
      <c r="R4074" s="13">
        <v>5.1386700000000003</v>
      </c>
      <c r="S4074" s="13">
        <f t="shared" si="106"/>
        <v>-3.7736507477992339E-3</v>
      </c>
    </row>
    <row r="4075" spans="17:19">
      <c r="Q4075" s="14">
        <v>36563</v>
      </c>
      <c r="R4075" s="13">
        <v>5.1581349999999997</v>
      </c>
      <c r="S4075" s="13">
        <f t="shared" si="106"/>
        <v>0</v>
      </c>
    </row>
    <row r="4076" spans="17:19">
      <c r="Q4076" s="14">
        <v>36560</v>
      </c>
      <c r="R4076" s="13">
        <v>5.1581349999999997</v>
      </c>
      <c r="S4076" s="13">
        <f t="shared" si="106"/>
        <v>-2.5735179540143305E-2</v>
      </c>
    </row>
    <row r="4077" spans="17:19">
      <c r="Q4077" s="14">
        <v>36559</v>
      </c>
      <c r="R4077" s="13">
        <v>5.2943870000000004</v>
      </c>
      <c r="S4077" s="13">
        <f t="shared" si="106"/>
        <v>0</v>
      </c>
    </row>
    <row r="4078" spans="17:19">
      <c r="Q4078" s="14">
        <v>36558</v>
      </c>
      <c r="R4078" s="13">
        <v>5.2943870000000004</v>
      </c>
      <c r="S4078" s="13">
        <f t="shared" si="106"/>
        <v>1.4925444663577023E-2</v>
      </c>
    </row>
    <row r="4079" spans="17:19">
      <c r="Q4079" s="14">
        <v>36557</v>
      </c>
      <c r="R4079" s="13">
        <v>5.2165280000000003</v>
      </c>
      <c r="S4079" s="13">
        <f t="shared" si="106"/>
        <v>0</v>
      </c>
    </row>
    <row r="4080" spans="17:19">
      <c r="Q4080" s="14">
        <v>36556</v>
      </c>
      <c r="R4080" s="13">
        <v>5.2165280000000003</v>
      </c>
      <c r="S4080" s="13">
        <f t="shared" si="106"/>
        <v>-7.4075370785951838E-3</v>
      </c>
    </row>
    <row r="4081" spans="17:19">
      <c r="Q4081" s="14">
        <v>36553</v>
      </c>
      <c r="R4081" s="13">
        <v>5.255458</v>
      </c>
      <c r="S4081" s="13">
        <f t="shared" si="106"/>
        <v>2.272728157285828E-2</v>
      </c>
    </row>
    <row r="4082" spans="17:19">
      <c r="Q4082" s="14">
        <v>36552</v>
      </c>
      <c r="R4082" s="13">
        <v>5.1386700000000003</v>
      </c>
      <c r="S4082" s="13">
        <f t="shared" si="106"/>
        <v>4.5662903846334282E-3</v>
      </c>
    </row>
    <row r="4083" spans="17:19">
      <c r="Q4083" s="14">
        <v>36551</v>
      </c>
      <c r="R4083" s="13">
        <v>5.1153120000000003</v>
      </c>
      <c r="S4083" s="13">
        <f t="shared" si="106"/>
        <v>-7.352902651030847E-3</v>
      </c>
    </row>
    <row r="4084" spans="17:19">
      <c r="Q4084" s="14">
        <v>36550</v>
      </c>
      <c r="R4084" s="13">
        <v>5.1532030000000004</v>
      </c>
      <c r="S4084" s="13">
        <f t="shared" si="106"/>
        <v>-7.2994233393916643E-3</v>
      </c>
    </row>
    <row r="4085" spans="17:19">
      <c r="Q4085" s="14">
        <v>36549</v>
      </c>
      <c r="R4085" s="13">
        <v>5.1910949999999998</v>
      </c>
      <c r="S4085" s="13">
        <f t="shared" si="106"/>
        <v>1.8587358406488372E-2</v>
      </c>
    </row>
    <row r="4086" spans="17:19">
      <c r="Q4086" s="14">
        <v>36546</v>
      </c>
      <c r="R4086" s="13">
        <v>5.0963669999999999</v>
      </c>
      <c r="S4086" s="13">
        <f t="shared" si="106"/>
        <v>-1.8248173073311107E-2</v>
      </c>
    </row>
    <row r="4087" spans="17:19">
      <c r="Q4087" s="14">
        <v>36545</v>
      </c>
      <c r="R4087" s="13">
        <v>5.1910949999999998</v>
      </c>
      <c r="S4087" s="13">
        <f t="shared" si="106"/>
        <v>-4.8611036019979001E-2</v>
      </c>
    </row>
    <row r="4088" spans="17:19">
      <c r="Q4088" s="14">
        <v>36544</v>
      </c>
      <c r="R4088" s="13">
        <v>5.4563329999999999</v>
      </c>
      <c r="S4088" s="13">
        <f t="shared" si="106"/>
        <v>-2.0408232880138301E-2</v>
      </c>
    </row>
    <row r="4089" spans="17:19">
      <c r="Q4089" s="14">
        <v>36543</v>
      </c>
      <c r="R4089" s="13">
        <v>5.5700070000000004</v>
      </c>
      <c r="S4089" s="13">
        <f t="shared" si="106"/>
        <v>4.2553342820494458E-2</v>
      </c>
    </row>
    <row r="4090" spans="17:19">
      <c r="Q4090" s="14">
        <v>36539</v>
      </c>
      <c r="R4090" s="13">
        <v>5.3426590000000003</v>
      </c>
      <c r="S4090" s="13">
        <f t="shared" si="106"/>
        <v>4.8326974882303496E-2</v>
      </c>
    </row>
    <row r="4091" spans="17:19">
      <c r="Q4091" s="14">
        <v>36538</v>
      </c>
      <c r="R4091" s="13">
        <v>5.0963669999999999</v>
      </c>
      <c r="S4091" s="13">
        <f t="shared" si="106"/>
        <v>-7.3800342717487352E-3</v>
      </c>
    </row>
    <row r="4092" spans="17:19">
      <c r="Q4092" s="14">
        <v>36537</v>
      </c>
      <c r="R4092" s="13">
        <v>5.134258</v>
      </c>
      <c r="S4092" s="13">
        <f t="shared" si="106"/>
        <v>-3.6763542984820183E-3</v>
      </c>
    </row>
    <row r="4093" spans="17:19">
      <c r="Q4093" s="14">
        <v>36536</v>
      </c>
      <c r="R4093" s="13">
        <v>5.1532030000000004</v>
      </c>
      <c r="S4093" s="13">
        <f t="shared" si="106"/>
        <v>0</v>
      </c>
    </row>
    <row r="4094" spans="17:19">
      <c r="Q4094" s="14">
        <v>36535</v>
      </c>
      <c r="R4094" s="13">
        <v>5.1532030000000004</v>
      </c>
      <c r="S4094" s="13">
        <f t="shared" si="106"/>
        <v>8.7999957773836818E-2</v>
      </c>
    </row>
    <row r="4095" spans="17:19">
      <c r="Q4095" s="14">
        <v>36532</v>
      </c>
      <c r="R4095" s="13">
        <v>4.7363999999999997</v>
      </c>
      <c r="S4095" s="13">
        <f t="shared" si="106"/>
        <v>8.6956521739130363E-2</v>
      </c>
    </row>
    <row r="4096" spans="17:19">
      <c r="Q4096" s="14">
        <v>36531</v>
      </c>
      <c r="R4096" s="13">
        <v>4.357488</v>
      </c>
      <c r="S4096" s="13">
        <f t="shared" si="106"/>
        <v>0</v>
      </c>
    </row>
    <row r="4097" spans="17:19">
      <c r="Q4097" s="14">
        <v>36530</v>
      </c>
      <c r="R4097" s="13">
        <v>4.357488</v>
      </c>
      <c r="S4097" s="13">
        <f t="shared" si="106"/>
        <v>-1.2875581204374351E-2</v>
      </c>
    </row>
    <row r="4098" spans="17:19">
      <c r="Q4098" s="14">
        <v>36529</v>
      </c>
      <c r="R4098" s="13">
        <v>4.4143249999999998</v>
      </c>
      <c r="S4098" s="13">
        <f t="shared" si="106"/>
        <v>-1.2711908000649454E-2</v>
      </c>
    </row>
    <row r="4099" spans="17:19">
      <c r="Q4099" s="14">
        <v>36528</v>
      </c>
      <c r="R4099" s="13">
        <v>4.4711619999999996</v>
      </c>
      <c r="S4099" s="13">
        <f t="shared" si="106"/>
        <v>4.4247783476959852E-2</v>
      </c>
    </row>
    <row r="4100" spans="17:19">
      <c r="Q4100" s="14">
        <v>36525</v>
      </c>
      <c r="R4100" s="13">
        <v>4.2817059999999998</v>
      </c>
      <c r="S4100" s="13">
        <f t="shared" si="106"/>
        <v>-1.7391212551818899E-2</v>
      </c>
    </row>
    <row r="4101" spans="17:19">
      <c r="Q4101" s="14">
        <v>36524</v>
      </c>
      <c r="R4101" s="13">
        <v>4.357488</v>
      </c>
      <c r="S4101" s="13">
        <f t="shared" si="106"/>
        <v>4.3666733278892094E-3</v>
      </c>
    </row>
    <row r="4102" spans="17:19">
      <c r="Q4102" s="14">
        <v>36523</v>
      </c>
      <c r="R4102" s="13">
        <v>4.3385429999999996</v>
      </c>
      <c r="S4102" s="13">
        <f t="shared" si="106"/>
        <v>-1.2930853061818003E-2</v>
      </c>
    </row>
    <row r="4103" spans="17:19">
      <c r="Q4103" s="14">
        <v>36522</v>
      </c>
      <c r="R4103" s="13">
        <v>4.3953790000000001</v>
      </c>
      <c r="S4103" s="13">
        <f t="shared" si="106"/>
        <v>3.5714092155289638E-2</v>
      </c>
    </row>
    <row r="4104" spans="17:19">
      <c r="Q4104" s="14">
        <v>36521</v>
      </c>
      <c r="R4104" s="13">
        <v>4.2438149999999997</v>
      </c>
      <c r="S4104" s="13">
        <f t="shared" si="106"/>
        <v>-4.2735036951271579E-2</v>
      </c>
    </row>
    <row r="4105" spans="17:19">
      <c r="Q4105" s="14">
        <v>36517</v>
      </c>
      <c r="R4105" s="13">
        <v>4.4332710000000004</v>
      </c>
      <c r="S4105" s="13">
        <f t="shared" ref="S4105:S4142" si="107">(R4105-R4106)/R4106</f>
        <v>8.6208720567669487E-3</v>
      </c>
    </row>
    <row r="4106" spans="17:19">
      <c r="Q4106" s="14">
        <v>36516</v>
      </c>
      <c r="R4106" s="13">
        <v>4.3953790000000001</v>
      </c>
      <c r="S4106" s="13">
        <f t="shared" si="107"/>
        <v>-1.6949285219367918E-2</v>
      </c>
    </row>
    <row r="4107" spans="17:19">
      <c r="Q4107" s="14">
        <v>36515</v>
      </c>
      <c r="R4107" s="13">
        <v>4.4711619999999996</v>
      </c>
      <c r="S4107" s="13">
        <f t="shared" si="107"/>
        <v>8.546962276837853E-3</v>
      </c>
    </row>
    <row r="4108" spans="17:19">
      <c r="Q4108" s="14">
        <v>36514</v>
      </c>
      <c r="R4108" s="13">
        <v>4.4332710000000004</v>
      </c>
      <c r="S4108" s="13">
        <f t="shared" si="107"/>
        <v>-3.3057678193435441E-2</v>
      </c>
    </row>
    <row r="4109" spans="17:19">
      <c r="Q4109" s="14">
        <v>36511</v>
      </c>
      <c r="R4109" s="13">
        <v>4.584835</v>
      </c>
      <c r="S4109" s="13">
        <f t="shared" si="107"/>
        <v>8.3332893477465562E-3</v>
      </c>
    </row>
    <row r="4110" spans="17:19">
      <c r="Q4110" s="14">
        <v>36510</v>
      </c>
      <c r="R4110" s="13">
        <v>4.5469439999999999</v>
      </c>
      <c r="S4110" s="13">
        <f t="shared" si="107"/>
        <v>-3.2258105709704873E-2</v>
      </c>
    </row>
    <row r="4111" spans="17:19">
      <c r="Q4111" s="14">
        <v>36509</v>
      </c>
      <c r="R4111" s="13">
        <v>4.6985089999999996</v>
      </c>
      <c r="S4111" s="13">
        <f t="shared" si="107"/>
        <v>4.6413593261808578E-2</v>
      </c>
    </row>
    <row r="4112" spans="17:19">
      <c r="Q4112" s="14">
        <v>36508</v>
      </c>
      <c r="R4112" s="13">
        <v>4.4901070000000001</v>
      </c>
      <c r="S4112" s="13">
        <f t="shared" si="107"/>
        <v>4.2371535632125239E-3</v>
      </c>
    </row>
    <row r="4113" spans="17:19">
      <c r="Q4113" s="14">
        <v>36507</v>
      </c>
      <c r="R4113" s="13">
        <v>4.4711619999999996</v>
      </c>
      <c r="S4113" s="13">
        <f t="shared" si="107"/>
        <v>-8.4033166165933555E-3</v>
      </c>
    </row>
    <row r="4114" spans="17:19">
      <c r="Q4114" s="14">
        <v>36504</v>
      </c>
      <c r="R4114" s="13">
        <v>4.5090529999999998</v>
      </c>
      <c r="S4114" s="13">
        <f t="shared" si="107"/>
        <v>1.7093924553675907E-2</v>
      </c>
    </row>
    <row r="4115" spans="17:19">
      <c r="Q4115" s="14">
        <v>36503</v>
      </c>
      <c r="R4115" s="13">
        <v>4.4332710000000004</v>
      </c>
      <c r="S4115" s="13">
        <f t="shared" si="107"/>
        <v>-7.1428406856641008E-2</v>
      </c>
    </row>
    <row r="4116" spans="17:19">
      <c r="Q4116" s="14">
        <v>36502</v>
      </c>
      <c r="R4116" s="13">
        <v>4.7742909999999998</v>
      </c>
      <c r="S4116" s="13">
        <f t="shared" si="107"/>
        <v>7.9999577738366946E-3</v>
      </c>
    </row>
    <row r="4117" spans="17:19">
      <c r="Q4117" s="14">
        <v>36501</v>
      </c>
      <c r="R4117" s="13">
        <v>4.7363999999999997</v>
      </c>
      <c r="S4117" s="13">
        <f t="shared" si="107"/>
        <v>1.2145792245985321E-2</v>
      </c>
    </row>
    <row r="4118" spans="17:19">
      <c r="Q4118" s="14">
        <v>36500</v>
      </c>
      <c r="R4118" s="13">
        <v>4.6795629999999999</v>
      </c>
      <c r="S4118" s="13">
        <f t="shared" si="107"/>
        <v>-2.3715497481138631E-2</v>
      </c>
    </row>
    <row r="4119" spans="17:19">
      <c r="Q4119" s="14">
        <v>36497</v>
      </c>
      <c r="R4119" s="13">
        <v>4.7932370000000004</v>
      </c>
      <c r="S4119" s="13">
        <f t="shared" si="107"/>
        <v>-1.1718790270004087E-2</v>
      </c>
    </row>
    <row r="4120" spans="17:19">
      <c r="Q4120" s="14">
        <v>36496</v>
      </c>
      <c r="R4120" s="13">
        <v>4.8500740000000002</v>
      </c>
      <c r="S4120" s="13">
        <f t="shared" si="107"/>
        <v>0</v>
      </c>
    </row>
    <row r="4121" spans="17:19">
      <c r="Q4121" s="14">
        <v>36495</v>
      </c>
      <c r="R4121" s="13">
        <v>4.8500740000000002</v>
      </c>
      <c r="S4121" s="13">
        <f t="shared" si="107"/>
        <v>-4.477607824917413E-2</v>
      </c>
    </row>
    <row r="4122" spans="17:19">
      <c r="Q4122" s="14">
        <v>36494</v>
      </c>
      <c r="R4122" s="13">
        <v>5.0774210000000002</v>
      </c>
      <c r="S4122" s="13">
        <f t="shared" si="107"/>
        <v>1.1320794552984235E-2</v>
      </c>
    </row>
    <row r="4123" spans="17:19">
      <c r="Q4123" s="14">
        <v>36493</v>
      </c>
      <c r="R4123" s="13">
        <v>5.0205840000000004</v>
      </c>
      <c r="S4123" s="13">
        <f t="shared" si="107"/>
        <v>-2.214029758535695E-2</v>
      </c>
    </row>
    <row r="4124" spans="17:19">
      <c r="Q4124" s="14">
        <v>36490</v>
      </c>
      <c r="R4124" s="13">
        <v>5.134258</v>
      </c>
      <c r="S4124" s="13">
        <f t="shared" si="107"/>
        <v>2.6515108347483704E-2</v>
      </c>
    </row>
    <row r="4125" spans="17:19">
      <c r="Q4125" s="14">
        <v>36488</v>
      </c>
      <c r="R4125" s="13">
        <v>5.0016389999999999</v>
      </c>
      <c r="S4125" s="13">
        <f t="shared" si="107"/>
        <v>3.1250038659203908E-2</v>
      </c>
    </row>
    <row r="4126" spans="17:19">
      <c r="Q4126" s="14">
        <v>36487</v>
      </c>
      <c r="R4126" s="13">
        <v>4.8500740000000002</v>
      </c>
      <c r="S4126" s="13">
        <f t="shared" si="107"/>
        <v>-3.8909275153782611E-3</v>
      </c>
    </row>
    <row r="4127" spans="17:19">
      <c r="Q4127" s="14">
        <v>36486</v>
      </c>
      <c r="R4127" s="13">
        <v>4.8690189999999998</v>
      </c>
      <c r="S4127" s="13">
        <f t="shared" si="107"/>
        <v>-5.1660629442462809E-2</v>
      </c>
    </row>
    <row r="4128" spans="17:19">
      <c r="Q4128" s="14">
        <v>36483</v>
      </c>
      <c r="R4128" s="13">
        <v>5.134258</v>
      </c>
      <c r="S4128" s="13">
        <f t="shared" si="107"/>
        <v>-1.8115940643176311E-2</v>
      </c>
    </row>
    <row r="4129" spans="17:19">
      <c r="Q4129" s="14">
        <v>36482</v>
      </c>
      <c r="R4129" s="13">
        <v>5.2289859999999999</v>
      </c>
      <c r="S4129" s="13">
        <f t="shared" si="107"/>
        <v>2.9850784482909676E-2</v>
      </c>
    </row>
    <row r="4130" spans="17:19">
      <c r="Q4130" s="14">
        <v>36481</v>
      </c>
      <c r="R4130" s="13">
        <v>5.0774210000000002</v>
      </c>
      <c r="S4130" s="13">
        <f t="shared" si="107"/>
        <v>-2.8985543277415492E-2</v>
      </c>
    </row>
    <row r="4131" spans="17:19">
      <c r="Q4131" s="14">
        <v>36480</v>
      </c>
      <c r="R4131" s="13">
        <v>5.2289859999999999</v>
      </c>
      <c r="S4131" s="13">
        <f t="shared" si="107"/>
        <v>-1.0752724788552286E-2</v>
      </c>
    </row>
    <row r="4132" spans="17:19">
      <c r="Q4132" s="14">
        <v>36479</v>
      </c>
      <c r="R4132" s="13">
        <v>5.2858229999999997</v>
      </c>
      <c r="S4132" s="13">
        <f t="shared" si="107"/>
        <v>4.8872216258262109E-2</v>
      </c>
    </row>
    <row r="4133" spans="17:19">
      <c r="Q4133" s="14">
        <v>36476</v>
      </c>
      <c r="R4133" s="13">
        <v>5.0395300000000001</v>
      </c>
      <c r="S4133" s="13">
        <f t="shared" si="107"/>
        <v>0</v>
      </c>
    </row>
    <row r="4134" spans="17:19">
      <c r="Q4134" s="14">
        <v>36475</v>
      </c>
      <c r="R4134" s="13">
        <v>5.0395300000000001</v>
      </c>
      <c r="S4134" s="13">
        <f t="shared" si="107"/>
        <v>3.7736645776665989E-3</v>
      </c>
    </row>
    <row r="4135" spans="17:19">
      <c r="Q4135" s="14">
        <v>36474</v>
      </c>
      <c r="R4135" s="13">
        <v>5.0205840000000004</v>
      </c>
      <c r="S4135" s="13">
        <f t="shared" si="107"/>
        <v>3.7877583728054809E-3</v>
      </c>
    </row>
    <row r="4136" spans="17:19">
      <c r="Q4136" s="14">
        <v>36473</v>
      </c>
      <c r="R4136" s="13">
        <v>5.0016389999999999</v>
      </c>
      <c r="S4136" s="13">
        <f t="shared" si="107"/>
        <v>-3.6496346146622213E-2</v>
      </c>
    </row>
    <row r="4137" spans="17:19">
      <c r="Q4137" s="14">
        <v>36472</v>
      </c>
      <c r="R4137" s="13">
        <v>5.1910949999999998</v>
      </c>
      <c r="S4137" s="13">
        <f t="shared" si="107"/>
        <v>2.2388137599777445E-2</v>
      </c>
    </row>
    <row r="4138" spans="17:19">
      <c r="Q4138" s="14">
        <v>36469</v>
      </c>
      <c r="R4138" s="13">
        <v>5.0774210000000002</v>
      </c>
      <c r="S4138" s="13">
        <f t="shared" si="107"/>
        <v>-2.8985543277415492E-2</v>
      </c>
    </row>
    <row r="4139" spans="17:19">
      <c r="Q4139" s="14">
        <v>36468</v>
      </c>
      <c r="R4139" s="13">
        <v>5.2289859999999999</v>
      </c>
      <c r="S4139" s="13">
        <f t="shared" si="107"/>
        <v>0</v>
      </c>
    </row>
    <row r="4140" spans="17:19">
      <c r="Q4140" s="14">
        <v>36467</v>
      </c>
      <c r="R4140" s="13">
        <v>5.2289859999999999</v>
      </c>
      <c r="S4140" s="13">
        <f t="shared" si="107"/>
        <v>0</v>
      </c>
    </row>
    <row r="4141" spans="17:19">
      <c r="Q4141" s="14">
        <v>36466</v>
      </c>
      <c r="R4141" s="13">
        <v>5.2289859999999999</v>
      </c>
      <c r="S4141" s="13">
        <f t="shared" si="107"/>
        <v>2.2222300418820905E-2</v>
      </c>
    </row>
    <row r="4142" spans="17:19">
      <c r="Q4142" s="14">
        <v>36465</v>
      </c>
      <c r="R4142" s="13">
        <v>5.1153120000000003</v>
      </c>
      <c r="S4142" s="13" t="e">
        <f t="shared" si="107"/>
        <v>#DIV/0!</v>
      </c>
    </row>
  </sheetData>
  <mergeCells count="1">
    <mergeCell ref="C1:U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HS22"/>
  <sheetViews>
    <sheetView workbookViewId="0">
      <selection activeCell="C1" sqref="C1:T2"/>
    </sheetView>
  </sheetViews>
  <sheetFormatPr baseColWidth="10" defaultRowHeight="15"/>
  <cols>
    <col min="1" max="164" width="11.42578125" style="13"/>
    <col min="165" max="165" width="13" style="13" bestFit="1" customWidth="1"/>
    <col min="166" max="166" width="11.5703125" style="13" bestFit="1" customWidth="1"/>
    <col min="167" max="212" width="11.42578125" style="13"/>
    <col min="213" max="213" width="13.85546875" style="13" bestFit="1" customWidth="1"/>
    <col min="214" max="214" width="13.85546875" style="13" customWidth="1"/>
    <col min="215" max="16384" width="11.42578125" style="13"/>
  </cols>
  <sheetData>
    <row r="1" spans="1:227">
      <c r="C1" s="65" t="s">
        <v>218</v>
      </c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7"/>
    </row>
    <row r="2" spans="1:227" ht="15.75" thickBot="1">
      <c r="C2" s="68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70"/>
    </row>
    <row r="4" spans="1:227">
      <c r="A4" s="13" t="s">
        <v>175</v>
      </c>
      <c r="M4" s="13" t="s">
        <v>176</v>
      </c>
      <c r="Y4" s="13" t="s">
        <v>177</v>
      </c>
      <c r="AK4" s="13" t="s">
        <v>178</v>
      </c>
      <c r="AW4" s="13" t="s">
        <v>179</v>
      </c>
      <c r="BI4" s="13" t="s">
        <v>180</v>
      </c>
      <c r="BU4" s="13" t="s">
        <v>181</v>
      </c>
      <c r="CG4" s="13" t="s">
        <v>182</v>
      </c>
      <c r="CS4" s="13" t="s">
        <v>183</v>
      </c>
      <c r="DE4" s="13" t="s">
        <v>184</v>
      </c>
      <c r="DQ4" s="13" t="s">
        <v>185</v>
      </c>
      <c r="EC4" s="13" t="s">
        <v>186</v>
      </c>
      <c r="EO4" s="13" t="s">
        <v>187</v>
      </c>
      <c r="FA4" s="13" t="s">
        <v>188</v>
      </c>
      <c r="FM4" s="13" t="s">
        <v>189</v>
      </c>
      <c r="FY4" s="13" t="s">
        <v>190</v>
      </c>
      <c r="GK4" s="13" t="s">
        <v>191</v>
      </c>
      <c r="GW4" s="13" t="s">
        <v>192</v>
      </c>
      <c r="HI4" s="13" t="s">
        <v>193</v>
      </c>
    </row>
    <row r="5" spans="1:227">
      <c r="A5" s="13" t="s">
        <v>42</v>
      </c>
      <c r="B5" s="13" t="s">
        <v>51</v>
      </c>
      <c r="C5" s="13" t="s">
        <v>195</v>
      </c>
      <c r="D5" s="13" t="s">
        <v>194</v>
      </c>
      <c r="E5" s="13" t="s">
        <v>196</v>
      </c>
      <c r="F5" s="13" t="s">
        <v>197</v>
      </c>
      <c r="G5" s="13" t="s">
        <v>54</v>
      </c>
      <c r="H5" s="13" t="s">
        <v>50</v>
      </c>
      <c r="I5" s="13" t="s">
        <v>49</v>
      </c>
      <c r="J5" s="13" t="s">
        <v>198</v>
      </c>
      <c r="K5" s="13" t="s">
        <v>56</v>
      </c>
      <c r="M5" s="13" t="s">
        <v>42</v>
      </c>
      <c r="N5" s="13" t="s">
        <v>51</v>
      </c>
      <c r="O5" s="13" t="s">
        <v>195</v>
      </c>
      <c r="P5" s="13" t="s">
        <v>194</v>
      </c>
      <c r="Q5" s="13" t="s">
        <v>196</v>
      </c>
      <c r="R5" s="13" t="s">
        <v>197</v>
      </c>
      <c r="S5" s="13" t="s">
        <v>54</v>
      </c>
      <c r="T5" s="13" t="s">
        <v>50</v>
      </c>
      <c r="U5" s="13" t="s">
        <v>49</v>
      </c>
      <c r="V5" s="13" t="s">
        <v>199</v>
      </c>
      <c r="W5" s="13" t="s">
        <v>56</v>
      </c>
      <c r="Y5" s="13" t="s">
        <v>42</v>
      </c>
      <c r="Z5" s="13" t="s">
        <v>51</v>
      </c>
      <c r="AA5" s="13" t="s">
        <v>195</v>
      </c>
      <c r="AB5" s="13" t="s">
        <v>194</v>
      </c>
      <c r="AC5" s="13" t="s">
        <v>196</v>
      </c>
      <c r="AD5" s="13" t="s">
        <v>197</v>
      </c>
      <c r="AE5" s="13" t="s">
        <v>54</v>
      </c>
      <c r="AF5" s="13" t="s">
        <v>50</v>
      </c>
      <c r="AG5" s="13" t="s">
        <v>49</v>
      </c>
      <c r="AH5" s="13" t="s">
        <v>200</v>
      </c>
      <c r="AI5" s="13" t="s">
        <v>56</v>
      </c>
      <c r="AK5" s="13" t="s">
        <v>42</v>
      </c>
      <c r="AL5" s="13" t="s">
        <v>51</v>
      </c>
      <c r="AM5" s="13" t="s">
        <v>195</v>
      </c>
      <c r="AN5" s="13" t="s">
        <v>194</v>
      </c>
      <c r="AO5" s="13" t="s">
        <v>196</v>
      </c>
      <c r="AP5" s="13" t="s">
        <v>197</v>
      </c>
      <c r="AQ5" s="13" t="s">
        <v>54</v>
      </c>
      <c r="AR5" s="13" t="s">
        <v>50</v>
      </c>
      <c r="AS5" s="13" t="s">
        <v>49</v>
      </c>
      <c r="AT5" s="13" t="s">
        <v>198</v>
      </c>
      <c r="AU5" s="13" t="s">
        <v>56</v>
      </c>
      <c r="AW5" s="13" t="s">
        <v>42</v>
      </c>
      <c r="AX5" s="13" t="s">
        <v>51</v>
      </c>
      <c r="AY5" s="13" t="s">
        <v>195</v>
      </c>
      <c r="AZ5" s="13" t="s">
        <v>194</v>
      </c>
      <c r="BA5" s="13" t="s">
        <v>196</v>
      </c>
      <c r="BB5" s="13" t="s">
        <v>197</v>
      </c>
      <c r="BC5" s="13" t="s">
        <v>54</v>
      </c>
      <c r="BD5" s="13" t="s">
        <v>50</v>
      </c>
      <c r="BE5" s="13" t="s">
        <v>49</v>
      </c>
      <c r="BF5" s="13" t="s">
        <v>200</v>
      </c>
      <c r="BG5" s="13" t="s">
        <v>56</v>
      </c>
      <c r="BI5" s="13" t="s">
        <v>42</v>
      </c>
      <c r="BJ5" s="13" t="s">
        <v>51</v>
      </c>
      <c r="BK5" s="13" t="s">
        <v>195</v>
      </c>
      <c r="BL5" s="13" t="s">
        <v>194</v>
      </c>
      <c r="BM5" s="13" t="s">
        <v>196</v>
      </c>
      <c r="BN5" s="13" t="s">
        <v>197</v>
      </c>
      <c r="BO5" s="13" t="s">
        <v>54</v>
      </c>
      <c r="BP5" s="13" t="s">
        <v>50</v>
      </c>
      <c r="BQ5" s="13" t="s">
        <v>49</v>
      </c>
      <c r="BR5" s="13" t="s">
        <v>200</v>
      </c>
      <c r="BS5" s="13" t="s">
        <v>56</v>
      </c>
      <c r="BU5" s="13" t="s">
        <v>42</v>
      </c>
      <c r="BV5" s="13" t="s">
        <v>51</v>
      </c>
      <c r="BW5" s="13" t="s">
        <v>195</v>
      </c>
      <c r="BX5" s="13" t="s">
        <v>194</v>
      </c>
      <c r="BY5" s="13" t="s">
        <v>196</v>
      </c>
      <c r="BZ5" s="13" t="s">
        <v>197</v>
      </c>
      <c r="CA5" s="13" t="s">
        <v>54</v>
      </c>
      <c r="CB5" s="13" t="s">
        <v>50</v>
      </c>
      <c r="CC5" s="13" t="s">
        <v>49</v>
      </c>
      <c r="CD5" s="13" t="s">
        <v>200</v>
      </c>
      <c r="CE5" s="13" t="s">
        <v>56</v>
      </c>
      <c r="CG5" s="13" t="s">
        <v>42</v>
      </c>
      <c r="CH5" s="13" t="s">
        <v>51</v>
      </c>
      <c r="CI5" s="13" t="s">
        <v>195</v>
      </c>
      <c r="CJ5" s="13" t="s">
        <v>194</v>
      </c>
      <c r="CK5" s="13" t="s">
        <v>196</v>
      </c>
      <c r="CL5" s="13" t="s">
        <v>197</v>
      </c>
      <c r="CM5" s="13" t="s">
        <v>54</v>
      </c>
      <c r="CN5" s="13" t="s">
        <v>50</v>
      </c>
      <c r="CO5" s="13" t="s">
        <v>49</v>
      </c>
      <c r="CP5" s="13" t="s">
        <v>200</v>
      </c>
      <c r="CQ5" s="13" t="s">
        <v>56</v>
      </c>
      <c r="CS5" s="13" t="s">
        <v>42</v>
      </c>
      <c r="CT5" s="13" t="s">
        <v>51</v>
      </c>
      <c r="CU5" s="13" t="s">
        <v>195</v>
      </c>
      <c r="CV5" s="13" t="s">
        <v>194</v>
      </c>
      <c r="CW5" s="13" t="s">
        <v>196</v>
      </c>
      <c r="CX5" s="13" t="s">
        <v>197</v>
      </c>
      <c r="CY5" s="13" t="s">
        <v>54</v>
      </c>
      <c r="CZ5" s="13" t="s">
        <v>50</v>
      </c>
      <c r="DA5" s="13" t="s">
        <v>49</v>
      </c>
      <c r="DB5" s="13" t="s">
        <v>200</v>
      </c>
      <c r="DC5" s="13" t="s">
        <v>56</v>
      </c>
      <c r="DE5" s="13" t="s">
        <v>42</v>
      </c>
      <c r="DF5" s="13" t="s">
        <v>51</v>
      </c>
      <c r="DG5" s="13" t="s">
        <v>195</v>
      </c>
      <c r="DH5" s="13" t="s">
        <v>194</v>
      </c>
      <c r="DI5" s="13" t="s">
        <v>196</v>
      </c>
      <c r="DJ5" s="13" t="s">
        <v>197</v>
      </c>
      <c r="DK5" s="13" t="s">
        <v>54</v>
      </c>
      <c r="DL5" s="13" t="s">
        <v>50</v>
      </c>
      <c r="DM5" s="13" t="s">
        <v>49</v>
      </c>
      <c r="DN5" s="13" t="s">
        <v>201</v>
      </c>
      <c r="DO5" s="13" t="s">
        <v>56</v>
      </c>
      <c r="DQ5" s="13" t="s">
        <v>42</v>
      </c>
      <c r="DR5" s="13" t="s">
        <v>51</v>
      </c>
      <c r="DS5" s="13" t="s">
        <v>195</v>
      </c>
      <c r="DT5" s="13" t="s">
        <v>194</v>
      </c>
      <c r="DU5" s="13" t="s">
        <v>196</v>
      </c>
      <c r="DV5" s="13" t="s">
        <v>197</v>
      </c>
      <c r="DW5" s="13" t="s">
        <v>54</v>
      </c>
      <c r="DX5" s="13" t="s">
        <v>50</v>
      </c>
      <c r="DY5" s="13" t="s">
        <v>49</v>
      </c>
      <c r="DZ5" s="13" t="s">
        <v>202</v>
      </c>
      <c r="EA5" s="13" t="s">
        <v>56</v>
      </c>
      <c r="EC5" s="13" t="s">
        <v>42</v>
      </c>
      <c r="ED5" s="13" t="s">
        <v>51</v>
      </c>
      <c r="EE5" s="13" t="s">
        <v>195</v>
      </c>
      <c r="EF5" s="13" t="s">
        <v>194</v>
      </c>
      <c r="EG5" s="13" t="s">
        <v>196</v>
      </c>
      <c r="EH5" s="13" t="s">
        <v>197</v>
      </c>
      <c r="EI5" s="13" t="s">
        <v>54</v>
      </c>
      <c r="EJ5" s="13" t="s">
        <v>50</v>
      </c>
      <c r="EK5" s="13" t="s">
        <v>49</v>
      </c>
      <c r="EL5" s="13" t="s">
        <v>199</v>
      </c>
      <c r="EM5" s="13" t="s">
        <v>56</v>
      </c>
      <c r="EO5" s="13" t="s">
        <v>42</v>
      </c>
      <c r="EP5" s="13" t="s">
        <v>51</v>
      </c>
      <c r="EQ5" s="13" t="s">
        <v>195</v>
      </c>
      <c r="ER5" s="13" t="s">
        <v>194</v>
      </c>
      <c r="ES5" s="13" t="s">
        <v>196</v>
      </c>
      <c r="ET5" s="13" t="s">
        <v>197</v>
      </c>
      <c r="EU5" s="13" t="s">
        <v>54</v>
      </c>
      <c r="EV5" s="13" t="s">
        <v>50</v>
      </c>
      <c r="EW5" s="13" t="s">
        <v>49</v>
      </c>
      <c r="EY5" s="13" t="s">
        <v>56</v>
      </c>
      <c r="FA5" s="13" t="s">
        <v>42</v>
      </c>
      <c r="FB5" s="13" t="s">
        <v>51</v>
      </c>
      <c r="FC5" s="13" t="s">
        <v>195</v>
      </c>
      <c r="FD5" s="13" t="s">
        <v>194</v>
      </c>
      <c r="FE5" s="13" t="s">
        <v>196</v>
      </c>
      <c r="FF5" s="13" t="s">
        <v>197</v>
      </c>
      <c r="FG5" s="13" t="s">
        <v>54</v>
      </c>
      <c r="FH5" s="13" t="s">
        <v>50</v>
      </c>
      <c r="FI5" s="13" t="s">
        <v>49</v>
      </c>
      <c r="FJ5" s="13" t="s">
        <v>200</v>
      </c>
      <c r="FK5" s="13" t="s">
        <v>56</v>
      </c>
      <c r="FM5" s="13" t="s">
        <v>42</v>
      </c>
      <c r="FN5" s="13" t="s">
        <v>51</v>
      </c>
      <c r="FO5" s="13" t="s">
        <v>195</v>
      </c>
      <c r="FP5" s="13" t="s">
        <v>194</v>
      </c>
      <c r="FQ5" s="13" t="s">
        <v>196</v>
      </c>
      <c r="FR5" s="13" t="s">
        <v>197</v>
      </c>
      <c r="FS5" s="13" t="s">
        <v>54</v>
      </c>
      <c r="FT5" s="13" t="s">
        <v>50</v>
      </c>
      <c r="FU5" s="13" t="s">
        <v>49</v>
      </c>
      <c r="FV5" s="13" t="s">
        <v>199</v>
      </c>
      <c r="FW5" s="13" t="s">
        <v>56</v>
      </c>
      <c r="FY5" s="13" t="s">
        <v>42</v>
      </c>
      <c r="FZ5" s="13" t="s">
        <v>51</v>
      </c>
      <c r="GA5" s="13" t="s">
        <v>195</v>
      </c>
      <c r="GB5" s="13" t="s">
        <v>194</v>
      </c>
      <c r="GC5" s="13" t="s">
        <v>196</v>
      </c>
      <c r="GD5" s="13" t="s">
        <v>197</v>
      </c>
      <c r="GE5" s="13" t="s">
        <v>54</v>
      </c>
      <c r="GF5" s="13" t="s">
        <v>50</v>
      </c>
      <c r="GG5" s="13" t="s">
        <v>49</v>
      </c>
      <c r="GH5" s="13" t="s">
        <v>200</v>
      </c>
      <c r="GI5" s="13" t="s">
        <v>56</v>
      </c>
      <c r="GK5" s="13" t="s">
        <v>42</v>
      </c>
      <c r="GL5" s="13" t="s">
        <v>51</v>
      </c>
      <c r="GM5" s="13" t="s">
        <v>195</v>
      </c>
      <c r="GN5" s="13" t="s">
        <v>194</v>
      </c>
      <c r="GO5" s="13" t="s">
        <v>196</v>
      </c>
      <c r="GP5" s="13" t="s">
        <v>197</v>
      </c>
      <c r="GQ5" s="13" t="s">
        <v>54</v>
      </c>
      <c r="GR5" s="13" t="s">
        <v>50</v>
      </c>
      <c r="GS5" s="13" t="s">
        <v>49</v>
      </c>
      <c r="GT5" s="13" t="s">
        <v>200</v>
      </c>
      <c r="GU5" s="13" t="s">
        <v>56</v>
      </c>
      <c r="GW5" s="13" t="s">
        <v>42</v>
      </c>
      <c r="GX5" s="13" t="s">
        <v>51</v>
      </c>
      <c r="GY5" s="13" t="s">
        <v>195</v>
      </c>
      <c r="GZ5" s="13" t="s">
        <v>194</v>
      </c>
      <c r="HA5" s="13" t="s">
        <v>196</v>
      </c>
      <c r="HB5" s="13" t="s">
        <v>197</v>
      </c>
      <c r="HC5" s="13" t="s">
        <v>54</v>
      </c>
      <c r="HD5" s="13" t="s">
        <v>50</v>
      </c>
      <c r="HE5" s="13" t="s">
        <v>49</v>
      </c>
      <c r="HF5" s="13" t="s">
        <v>200</v>
      </c>
      <c r="HG5" s="13" t="s">
        <v>56</v>
      </c>
      <c r="HI5" s="13" t="s">
        <v>42</v>
      </c>
      <c r="HJ5" s="13" t="s">
        <v>51</v>
      </c>
      <c r="HK5" s="13" t="s">
        <v>195</v>
      </c>
      <c r="HL5" s="13" t="s">
        <v>194</v>
      </c>
      <c r="HM5" s="13" t="s">
        <v>196</v>
      </c>
      <c r="HN5" s="13" t="s">
        <v>197</v>
      </c>
      <c r="HO5" s="13" t="s">
        <v>54</v>
      </c>
      <c r="HP5" s="13" t="s">
        <v>50</v>
      </c>
      <c r="HQ5" s="13" t="s">
        <v>49</v>
      </c>
      <c r="HR5" s="13" t="s">
        <v>200</v>
      </c>
      <c r="HS5" s="13" t="s">
        <v>56</v>
      </c>
    </row>
    <row r="6" spans="1:227">
      <c r="A6" s="56" t="e">
        <f ca="1">_xll.BDH($A$4,$B$5:$K$5,"1/01/2001","1/01/2016","Dir=V","Dts=S","Sort=A","Quote=C","QtTyp=Y","Days=T","Per=cy","DtFmt=D","UseDPDF=Y","cols=10;rows=9")</f>
        <v>#NAME?</v>
      </c>
      <c r="B6" s="13" t="s">
        <v>60</v>
      </c>
      <c r="C6" s="13" t="s">
        <v>60</v>
      </c>
      <c r="D6" s="13" t="s">
        <v>60</v>
      </c>
      <c r="E6" s="13" t="s">
        <v>60</v>
      </c>
      <c r="F6" s="13" t="s">
        <v>60</v>
      </c>
      <c r="G6" s="13" t="s">
        <v>60</v>
      </c>
      <c r="H6" s="13">
        <v>626.57100000000003</v>
      </c>
      <c r="I6" s="13" t="s">
        <v>60</v>
      </c>
      <c r="K6" s="13" t="s">
        <v>60</v>
      </c>
      <c r="L6" s="56"/>
      <c r="M6" s="56" t="e">
        <f ca="1">_xll.BDH($M$4,$N$5:$W$5,"1/01/2001","1/01/2016","Dir=V","Dts=S","Sort=A","Quote=C","QtTyp=Y","Days=T","Per=cy","DtFmt=D","UseDPDF=Y","cols=10;rows=10")</f>
        <v>#NAME?</v>
      </c>
      <c r="N6" s="13">
        <v>2.1896</v>
      </c>
      <c r="O6" s="13">
        <v>21.859100000000002</v>
      </c>
      <c r="P6" s="13">
        <v>0.31659999999999999</v>
      </c>
      <c r="Q6" s="13">
        <v>2.4300000000000002</v>
      </c>
      <c r="R6" s="13">
        <v>179.9675</v>
      </c>
      <c r="S6" s="13" t="s">
        <v>60</v>
      </c>
      <c r="T6" s="13">
        <v>13.465</v>
      </c>
      <c r="U6" s="13">
        <v>203.661</v>
      </c>
      <c r="V6" s="13">
        <f>(T6/U6)</f>
        <v>6.6114769150696501E-2</v>
      </c>
      <c r="W6" s="56">
        <v>339.52600000000001</v>
      </c>
      <c r="Y6" s="56" t="e">
        <f ca="1">_xll.BDH($Y$4,$Z$5:$AI$5,"1/01/2001","1/01/2016","Dir=V","Dts=S","Sort=A","Quote=C","QtTyp=Y","Days=T","Per=cy","DtFmt=D","UseDPDF=Y","cols=10;rows=5")</f>
        <v>#NAME?</v>
      </c>
      <c r="Z6" s="13" t="s">
        <v>60</v>
      </c>
      <c r="AA6" s="13" t="s">
        <v>60</v>
      </c>
      <c r="AB6" s="13">
        <v>7.9200000000000007E-2</v>
      </c>
      <c r="AC6" s="13">
        <v>1.9476</v>
      </c>
      <c r="AD6" s="13">
        <v>0</v>
      </c>
      <c r="AE6" s="13" t="s">
        <v>60</v>
      </c>
      <c r="AF6" s="13">
        <v>21.028600000000001</v>
      </c>
      <c r="AG6" s="11">
        <v>122.8948</v>
      </c>
      <c r="AH6" s="11">
        <f>(AF6/AG6)</f>
        <v>0.17111057587465051</v>
      </c>
      <c r="AI6" s="13" t="s">
        <v>60</v>
      </c>
      <c r="AK6" s="56" t="e">
        <f ca="1">_xll.BDH($AK$4,$AL$5:$AU$5,"1/01/2001","1/01/2016","Dir=V","Dts=S","Sort=A","Quote=C","QtTyp=Y","Days=T","Per=cy","DtFmt=D","UseDPDF=Y","cols=10;rows=5")</f>
        <v>#NAME?</v>
      </c>
      <c r="AL6" s="13" t="s">
        <v>60</v>
      </c>
      <c r="AM6" s="13" t="s">
        <v>60</v>
      </c>
      <c r="AN6" s="13">
        <v>2.0799999999999999E-2</v>
      </c>
      <c r="AO6" s="13">
        <v>0.43099999999999999</v>
      </c>
      <c r="AP6" s="13">
        <v>362.52089999999998</v>
      </c>
      <c r="AQ6" s="13" t="s">
        <v>60</v>
      </c>
      <c r="AR6" s="11">
        <v>65.817999999999998</v>
      </c>
      <c r="AS6" s="13">
        <v>172.20599999999999</v>
      </c>
      <c r="AT6" s="11">
        <f>AR6/AS6</f>
        <v>0.38220503350638191</v>
      </c>
      <c r="AU6" s="13" t="s">
        <v>60</v>
      </c>
      <c r="AW6" s="56" t="e">
        <f ca="1">_xll.BDH($AW$4,$AX$5:$BG$5,"1/01/2001","1/01/2016","Dir=V","Dts=S","Sort=A","Quote=C","QtTyp=Y","Days=T","Per=cy","DtFmt=D","UseDPDF=Y","cols=10;rows=15")</f>
        <v>#NAME?</v>
      </c>
      <c r="AX6" s="13">
        <v>0.61350000000000005</v>
      </c>
      <c r="AY6" s="13">
        <v>3.8957999999999999</v>
      </c>
      <c r="AZ6" s="13">
        <v>18.995899999999999</v>
      </c>
      <c r="BA6" s="13">
        <v>9.1940000000000008</v>
      </c>
      <c r="BB6" s="13">
        <v>8.0614000000000008</v>
      </c>
      <c r="BC6" s="56">
        <v>0.16159999999999999</v>
      </c>
      <c r="BD6" s="13">
        <v>45.746000000000002</v>
      </c>
      <c r="BE6" s="13">
        <v>288.68799999999999</v>
      </c>
      <c r="BF6" s="13">
        <f>(BD6/BE6)</f>
        <v>0.15846173031092392</v>
      </c>
      <c r="BG6" s="13">
        <v>374.61279999999999</v>
      </c>
      <c r="BI6" s="56" t="e">
        <f ca="1">_xll.BDH($BI$4,$BJ$5:$BS$5,"1/01/2001","1/01/2016","Dir=V","Dts=S","Sort=A","Quote=C","QtTyp=Y","Days=T","Per=cy","DtFmt=D","UseDPDF=Y","cols=10;rows=15")</f>
        <v>#NAME?</v>
      </c>
      <c r="BJ6" s="13" t="s">
        <v>60</v>
      </c>
      <c r="BK6" s="13" t="s">
        <v>60</v>
      </c>
      <c r="BL6" s="13">
        <v>5.3E-3</v>
      </c>
      <c r="BM6" s="13">
        <v>0.35199999999999998</v>
      </c>
      <c r="BN6" s="56">
        <v>145.7903</v>
      </c>
      <c r="BO6" s="13" t="s">
        <v>60</v>
      </c>
      <c r="BP6" s="13">
        <v>387.02600000000001</v>
      </c>
      <c r="BQ6" s="13">
        <v>168.376</v>
      </c>
      <c r="BR6" s="13">
        <f>(BP6/BQ6)</f>
        <v>2.2985817456169526</v>
      </c>
      <c r="BS6" s="13" t="s">
        <v>60</v>
      </c>
      <c r="BU6" s="56" t="e">
        <f ca="1">_xll.BDH($BU$4,$BV$5:$CE$5,"1/01/2001","1/01/2016","Dir=V","Dts=S","Sort=A","Quote=C","QtTyp=Y","Days=T","Per=cy","DtFmt=D","UseDPDF=Y","cols=10;rows=6")</f>
        <v>#NAME?</v>
      </c>
      <c r="BV6" s="13" t="s">
        <v>60</v>
      </c>
      <c r="BW6" s="13" t="s">
        <v>60</v>
      </c>
      <c r="BX6" s="13" t="s">
        <v>60</v>
      </c>
      <c r="BY6" s="56" t="s">
        <v>60</v>
      </c>
      <c r="BZ6" s="13" t="s">
        <v>60</v>
      </c>
      <c r="CA6" s="13" t="s">
        <v>60</v>
      </c>
      <c r="CB6" s="13">
        <v>2047.6</v>
      </c>
      <c r="CC6" s="13" t="s">
        <v>60</v>
      </c>
      <c r="CE6" s="13" t="s">
        <v>60</v>
      </c>
      <c r="CG6" s="56" t="e">
        <f ca="1">_xll.BDH($CG$4,$CH$5:$CQ$5,"1/01/2001","1/01/2016","Dir=V","Dts=S","Sort=A","Quote=C","QtTyp=Y","Days=T","Per=cy","DtFmt=D","UseDPDF=Y","cols=10;rows=15")</f>
        <v>#NAME?</v>
      </c>
      <c r="CH6" s="13">
        <v>5.0781000000000001</v>
      </c>
      <c r="CI6" s="13">
        <v>20.816099999999999</v>
      </c>
      <c r="CJ6" s="11">
        <v>0.99099999999999999</v>
      </c>
      <c r="CK6" s="13">
        <v>7972</v>
      </c>
      <c r="CL6" s="13">
        <v>9.1486999999999998</v>
      </c>
      <c r="CM6" s="13">
        <v>0.88859999999999995</v>
      </c>
      <c r="CN6" s="13">
        <v>32317</v>
      </c>
      <c r="CO6" s="13">
        <v>38488</v>
      </c>
      <c r="CP6" s="13">
        <f>CN6/CO6</f>
        <v>0.83966431095406358</v>
      </c>
      <c r="CQ6" s="13">
        <v>180141.11420000001</v>
      </c>
      <c r="CS6" s="56" t="e">
        <f ca="1">_xll.BDH($CS$4,$CT$5:$DC$5,"1/01/2001","1/01/2016","Dir=V","Dts=S","Sort=A","Quote=C","QtTyp=Y","Days=T","Per=cy","DtFmt=D","UseDPDF=Y","cols=10;rows=15")</f>
        <v>#NAME?</v>
      </c>
      <c r="CT6" s="13">
        <v>8.1814</v>
      </c>
      <c r="CU6" s="56">
        <v>18.340800000000002</v>
      </c>
      <c r="CV6" s="13">
        <v>0.62749999999999995</v>
      </c>
      <c r="CW6" s="13">
        <v>8615</v>
      </c>
      <c r="CX6" s="13">
        <v>14.2623</v>
      </c>
      <c r="CY6" s="13">
        <v>0.79890000000000005</v>
      </c>
      <c r="CZ6" s="13">
        <v>29024</v>
      </c>
      <c r="DA6" s="13">
        <v>39153</v>
      </c>
      <c r="DB6" s="13">
        <f>CZ6/DA6</f>
        <v>0.74129696319566829</v>
      </c>
      <c r="DC6" s="13">
        <v>250525.87839999999</v>
      </c>
      <c r="DE6" s="56" t="e">
        <f ca="1">_xll.BDH($DE$4,$DF$5:$DO$5,"1/01/2001","1/01/2016","Dir=V","Dts=S","Sort=A","Quote=C","QtTyp=Y","Days=T","Per=cy","DtFmt=D","UseDPDF=Y","cols=10;rows=15")</f>
        <v>#NAME?</v>
      </c>
      <c r="DF6" s="11">
        <v>9.2776999999999994</v>
      </c>
      <c r="DG6" s="13" t="s">
        <v>60</v>
      </c>
      <c r="DH6" s="13">
        <v>2.5621</v>
      </c>
      <c r="DI6" s="13">
        <v>73.075000000000003</v>
      </c>
      <c r="DJ6" s="13">
        <v>0</v>
      </c>
      <c r="DK6" s="13">
        <v>0.32669999999999999</v>
      </c>
      <c r="DL6" s="13">
        <v>53.835999999999999</v>
      </c>
      <c r="DM6" s="13">
        <v>157.38999999999999</v>
      </c>
      <c r="DN6" s="13">
        <f>DL6/DM6</f>
        <v>0.34205476840968296</v>
      </c>
      <c r="DO6" s="13">
        <v>1239.3720000000001</v>
      </c>
      <c r="DQ6" s="56" t="e">
        <f ca="1">_xll.BDH($DQ$4,$DR$5:$EA$5,"1/01/2001","1/01/2016","Dir=V","Dts=S","Sort=A","Quote=C","QtTyp=Y","Days=T","Per=cy","DtFmt=D","UseDPDF=Y","cols=10;rows=15")</f>
        <v>#NAME?</v>
      </c>
      <c r="DR6" s="13">
        <v>2.7084000000000001</v>
      </c>
      <c r="DS6" s="13" t="s">
        <v>60</v>
      </c>
      <c r="DT6" s="13">
        <v>0.32700000000000001</v>
      </c>
      <c r="DU6" s="13">
        <v>5.71</v>
      </c>
      <c r="DV6" s="13">
        <v>12.2859</v>
      </c>
      <c r="DW6" s="13" t="s">
        <v>60</v>
      </c>
      <c r="DX6" s="13">
        <v>48.283000000000001</v>
      </c>
      <c r="DY6" s="13">
        <v>37.756999999999998</v>
      </c>
      <c r="DZ6" s="13">
        <f>DX6/DY6</f>
        <v>1.2787827422729561</v>
      </c>
      <c r="EA6" s="13">
        <v>39.895600000000002</v>
      </c>
      <c r="EB6" s="56"/>
      <c r="EC6" s="56" t="e">
        <f ca="1">_xll.BDH($EC$4,$ED$5:$EM$5,"1/01/2001","1/01/2016","Dir=V","Dts=S","Sort=A","Quote=C","QtTyp=Y","Days=T","Per=cy","DtFmt=D","UseDPDF=Y","cols=10;rows=15")</f>
        <v>#NAME?</v>
      </c>
      <c r="ED6" s="13">
        <v>3.0165999999999999</v>
      </c>
      <c r="EE6" s="13">
        <v>44.437600000000003</v>
      </c>
      <c r="EF6" s="13">
        <v>2.4175</v>
      </c>
      <c r="EG6" s="13">
        <v>29.385000000000002</v>
      </c>
      <c r="EH6" s="13">
        <v>0.95340000000000003</v>
      </c>
      <c r="EI6" s="13">
        <v>0.57899999999999996</v>
      </c>
      <c r="EJ6" s="13">
        <v>40.868000000000002</v>
      </c>
      <c r="EK6" s="13">
        <v>82.361999999999995</v>
      </c>
      <c r="EL6" s="13">
        <f>EJ6/EK6</f>
        <v>0.49619970374687361</v>
      </c>
      <c r="EM6" s="56">
        <v>264.94869999999997</v>
      </c>
      <c r="EO6" s="56" t="e">
        <f ca="1">_xll.BDH($EO$4,$EP$5:$EY$5,"1/01/2001","1/01/2016","Dir=V","Dts=S","Sort=A","Quote=C","QtTyp=Y","Days=T","Per=cy","DtFmt=D","UseDPDF=Y","cols=10;rows=14")</f>
        <v>#NAME?</v>
      </c>
      <c r="EP6" s="13" t="s">
        <v>60</v>
      </c>
      <c r="EQ6" s="13" t="s">
        <v>60</v>
      </c>
      <c r="ER6" s="13">
        <v>15.0481</v>
      </c>
      <c r="ES6" s="13">
        <v>6.26</v>
      </c>
      <c r="ET6" s="13">
        <v>0</v>
      </c>
      <c r="EU6" s="13" t="s">
        <v>60</v>
      </c>
      <c r="EV6" s="13">
        <v>0</v>
      </c>
      <c r="EW6" s="11">
        <v>6.726</v>
      </c>
      <c r="EX6" s="11">
        <f>EV6/EW6</f>
        <v>0</v>
      </c>
      <c r="EY6" s="13" t="s">
        <v>60</v>
      </c>
      <c r="FA6" s="56" t="e">
        <f ca="1">_xll.BDH($FA$4,$FB$5:$FK$5,"1/01/2001","1/01/2016","Dir=V","Dts=S","Sort=A","Quote=C","QtTyp=Y","Days=T","Per=cy","DtFmt=D","UseDPDF=Y","cols=10;rows=15")</f>
        <v>#NAME?</v>
      </c>
      <c r="FB6" s="13">
        <v>1.8155999999999999</v>
      </c>
      <c r="FC6" s="13">
        <v>11.048999999999999</v>
      </c>
      <c r="FD6" s="13">
        <v>2.8563999999999998</v>
      </c>
      <c r="FE6" s="13">
        <v>4336</v>
      </c>
      <c r="FF6" s="13">
        <v>8.0867000000000004</v>
      </c>
      <c r="FG6" s="13">
        <v>0.83640000000000003</v>
      </c>
      <c r="FH6" s="11">
        <v>5363</v>
      </c>
      <c r="FI6" s="57">
        <v>6021</v>
      </c>
      <c r="FJ6" s="57">
        <f>FH6/FI6</f>
        <v>0.89071582793555892</v>
      </c>
      <c r="FK6" s="13">
        <v>7702.7227999999996</v>
      </c>
      <c r="FM6" s="56" t="e">
        <f ca="1">_xll.BDH($FM$4,$FN$5:$FW$5,"1/01/2001","1/01/2016","Dir=V","Dts=S","Sort=A","Quote=C","QtTyp=Y","Days=T","Per=cy","DtFmt=D","UseDPDF=Y","cols=10;rows=15")</f>
        <v>#NAME?</v>
      </c>
      <c r="FN6" s="13">
        <v>4.2582000000000004</v>
      </c>
      <c r="FO6" s="13">
        <v>36.669400000000003</v>
      </c>
      <c r="FP6" s="13">
        <v>0.85309999999999997</v>
      </c>
      <c r="FQ6" s="13">
        <v>6907</v>
      </c>
      <c r="FR6" s="13">
        <v>0</v>
      </c>
      <c r="FS6" s="11">
        <v>0.65459999999999996</v>
      </c>
      <c r="FT6" s="11">
        <v>22293</v>
      </c>
      <c r="FU6" s="11">
        <v>35238</v>
      </c>
      <c r="FV6" s="13">
        <f>FT6/FU6</f>
        <v>0.63264089902945686</v>
      </c>
      <c r="FW6" s="13">
        <v>132835.25829999999</v>
      </c>
      <c r="FY6" s="56" t="e">
        <f ca="1">_xll.BDH($FY$4,$FZ$5:$GI$5,"1/01/2001","1/01/2016","Dir=V","Dts=S","Sort=A","Quote=C","QtTyp=Y","Days=T","Per=cy","DtFmt=D","UseDPDF=Y","cols=10;rows=15")</f>
        <v>#NAME?</v>
      </c>
      <c r="FZ6" s="13">
        <v>7.0324999999999998</v>
      </c>
      <c r="GA6" s="13">
        <v>20.403600000000001</v>
      </c>
      <c r="GB6" s="13">
        <v>0.182</v>
      </c>
      <c r="GC6" s="13">
        <v>6393</v>
      </c>
      <c r="GD6" s="56">
        <v>68.078299999999999</v>
      </c>
      <c r="GE6" s="13">
        <v>0.92989999999999995</v>
      </c>
      <c r="GF6" s="13">
        <v>83067</v>
      </c>
      <c r="GG6" s="11">
        <v>90303</v>
      </c>
      <c r="GH6" s="13">
        <f>GF6/GG6</f>
        <v>0.91986977176837981</v>
      </c>
      <c r="GI6" s="13">
        <v>208370.77239999999</v>
      </c>
      <c r="GK6" s="56" t="e">
        <f ca="1">_xll.BDH($GK$4,$GL$5:$GU$5,"1/01/2001","1/01/2016","Dir=V","Dts=S","Sort=A","Quote=C","QtTyp=Y","Days=T","Per=cy","DtFmt=D","UseDPDF=Y","cols=10;rows=15")</f>
        <v>#NAME?</v>
      </c>
      <c r="GL6" s="13">
        <v>1.0341</v>
      </c>
      <c r="GM6" s="13">
        <v>8.2683</v>
      </c>
      <c r="GN6" s="13">
        <v>0.3105</v>
      </c>
      <c r="GO6" s="56">
        <v>4336</v>
      </c>
      <c r="GP6" s="13">
        <v>26.7254</v>
      </c>
      <c r="GQ6" s="13">
        <v>1.3583000000000001</v>
      </c>
      <c r="GR6" s="13">
        <v>45226</v>
      </c>
      <c r="GS6" s="13">
        <v>32584</v>
      </c>
      <c r="GT6" s="13">
        <f>GR6/GS6</f>
        <v>1.3879818315737786</v>
      </c>
      <c r="GU6" s="13">
        <v>39848.1541</v>
      </c>
      <c r="GW6" s="56" t="e">
        <f ca="1">_xll.BDH($GW$4,$GX$5:$HG$5,"1/01/2001","1/01/2016","Dir=V","Dts=S","Sort=A","Quote=C","QtTyp=Y","Days=T","Per=cy","DtFmt=D","UseDPDF=Y","cols=10;rows=6")</f>
        <v>#NAME?</v>
      </c>
      <c r="GX6" s="13" t="s">
        <v>60</v>
      </c>
      <c r="GY6" s="13" t="s">
        <v>60</v>
      </c>
      <c r="GZ6" s="13" t="s">
        <v>60</v>
      </c>
      <c r="HA6" s="13" t="s">
        <v>60</v>
      </c>
      <c r="HB6" s="13" t="s">
        <v>60</v>
      </c>
      <c r="HC6" s="13" t="s">
        <v>60</v>
      </c>
      <c r="HD6" s="11">
        <v>1869</v>
      </c>
      <c r="HE6" s="11" t="s">
        <v>60</v>
      </c>
      <c r="HG6" s="13" t="s">
        <v>60</v>
      </c>
      <c r="HI6" s="56" t="e">
        <f ca="1">_xll.BDH($HI$4,$HJ$5:$HS$5,"1/01/2001","1/01/2016","Dir=V","Dts=S","Sort=A","Quote=C","QtTyp=Y","Days=T","Per=cy","DtFmt=D","UseDPDF=Y","cols=10;rows=4")</f>
        <v>#NAME?</v>
      </c>
      <c r="HJ6" s="13" t="s">
        <v>60</v>
      </c>
      <c r="HK6" s="13" t="s">
        <v>60</v>
      </c>
      <c r="HL6" s="13" t="s">
        <v>60</v>
      </c>
      <c r="HM6" s="13" t="s">
        <v>60</v>
      </c>
      <c r="HN6" s="13" t="s">
        <v>60</v>
      </c>
      <c r="HO6" s="13" t="s">
        <v>60</v>
      </c>
      <c r="HP6" s="13">
        <v>203.44900000000001</v>
      </c>
      <c r="HQ6" s="13" t="s">
        <v>60</v>
      </c>
      <c r="HS6" s="13" t="s">
        <v>60</v>
      </c>
    </row>
    <row r="7" spans="1:227">
      <c r="A7" s="14">
        <v>39813</v>
      </c>
      <c r="B7" s="13" t="s">
        <v>60</v>
      </c>
      <c r="C7" s="13" t="s">
        <v>60</v>
      </c>
      <c r="D7" s="13" t="s">
        <v>60</v>
      </c>
      <c r="E7" s="13" t="s">
        <v>60</v>
      </c>
      <c r="F7" s="13" t="s">
        <v>60</v>
      </c>
      <c r="G7" s="13" t="s">
        <v>60</v>
      </c>
      <c r="H7" s="13">
        <v>745.52</v>
      </c>
      <c r="I7" s="13" t="s">
        <v>60</v>
      </c>
      <c r="K7" s="13" t="s">
        <v>60</v>
      </c>
      <c r="L7" s="14"/>
      <c r="M7" s="14">
        <v>39447</v>
      </c>
      <c r="N7" s="13">
        <v>1.7204999999999999</v>
      </c>
      <c r="O7" s="13">
        <v>11.5184</v>
      </c>
      <c r="P7" s="13">
        <v>0.1754</v>
      </c>
      <c r="Q7" s="13">
        <v>2.835</v>
      </c>
      <c r="R7" s="13">
        <v>149.49119999999999</v>
      </c>
      <c r="S7" s="13">
        <v>0.36520000000000002</v>
      </c>
      <c r="T7" s="13">
        <v>107.675</v>
      </c>
      <c r="U7" s="13">
        <v>386.08800000000002</v>
      </c>
      <c r="V7" s="13">
        <f t="shared" ref="V7:V15" si="0">(T7/U7)</f>
        <v>0.27888719670127016</v>
      </c>
      <c r="W7" s="14">
        <v>533.72159999999997</v>
      </c>
      <c r="Y7" s="14">
        <v>41274</v>
      </c>
      <c r="Z7" s="13" t="s">
        <v>60</v>
      </c>
      <c r="AA7" s="13" t="s">
        <v>60</v>
      </c>
      <c r="AB7" s="13">
        <v>0.38400000000000001</v>
      </c>
      <c r="AC7" s="13">
        <v>1.429</v>
      </c>
      <c r="AD7" s="13">
        <v>31.2683</v>
      </c>
      <c r="AE7" s="13">
        <v>0.17960000000000001</v>
      </c>
      <c r="AF7" s="13">
        <v>22.864000000000001</v>
      </c>
      <c r="AG7" s="11">
        <v>131.76400000000001</v>
      </c>
      <c r="AH7" s="11">
        <f t="shared" ref="AH7:AH10" si="1">(AF7/AG7)</f>
        <v>0.17352235815549011</v>
      </c>
      <c r="AI7" s="13" t="s">
        <v>60</v>
      </c>
      <c r="AK7" s="14">
        <v>41274</v>
      </c>
      <c r="AL7" s="13" t="s">
        <v>60</v>
      </c>
      <c r="AM7" s="13" t="s">
        <v>60</v>
      </c>
      <c r="AN7" s="13">
        <v>0.40920000000000001</v>
      </c>
      <c r="AO7" s="13">
        <v>5.5549999999999997</v>
      </c>
      <c r="AP7" s="13">
        <v>372.53320000000002</v>
      </c>
      <c r="AQ7" s="13">
        <v>0.28920000000000001</v>
      </c>
      <c r="AR7" s="11">
        <v>51.048999999999999</v>
      </c>
      <c r="AS7" s="13">
        <v>180.79599999999999</v>
      </c>
      <c r="AT7" s="11">
        <f t="shared" ref="AT7:AT9" si="2">AR7/AS7</f>
        <v>0.28235691055111839</v>
      </c>
      <c r="AU7" s="13" t="s">
        <v>60</v>
      </c>
      <c r="AW7" s="14">
        <v>37621</v>
      </c>
      <c r="AX7" s="13">
        <v>0.66139999999999999</v>
      </c>
      <c r="AY7" s="13">
        <v>4.141</v>
      </c>
      <c r="AZ7" s="13">
        <v>10.666700000000001</v>
      </c>
      <c r="BA7" s="13">
        <v>6.4</v>
      </c>
      <c r="BB7" s="13">
        <v>4.1985999999999999</v>
      </c>
      <c r="BC7" s="14">
        <v>0.1653</v>
      </c>
      <c r="BD7" s="13">
        <v>47.5</v>
      </c>
      <c r="BE7" s="13">
        <v>286</v>
      </c>
      <c r="BF7" s="13">
        <f t="shared" ref="BF7:BF20" si="3">(BD7/BE7)</f>
        <v>0.16608391608391609</v>
      </c>
      <c r="BG7" s="13">
        <v>407.08600000000001</v>
      </c>
      <c r="BI7" s="14">
        <v>37621</v>
      </c>
      <c r="BJ7" s="13">
        <v>0.74780000000000002</v>
      </c>
      <c r="BK7" s="13">
        <v>230.00210000000001</v>
      </c>
      <c r="BL7" s="13">
        <v>1.09E-2</v>
      </c>
      <c r="BM7" s="13">
        <v>1.3080000000000001</v>
      </c>
      <c r="BN7" s="14">
        <v>25.051200000000001</v>
      </c>
      <c r="BO7" s="13">
        <v>2.2579000000000002</v>
      </c>
      <c r="BP7" s="13">
        <v>452.49299999999999</v>
      </c>
      <c r="BQ7" s="13">
        <v>232.43799999999999</v>
      </c>
      <c r="BR7" s="13">
        <f t="shared" ref="BR7:BR20" si="4">(BP7/BQ7)</f>
        <v>1.9467255784338189</v>
      </c>
      <c r="BS7" s="13">
        <v>149.80000000000001</v>
      </c>
      <c r="BU7" s="14">
        <v>40907</v>
      </c>
      <c r="BV7" s="13" t="s">
        <v>60</v>
      </c>
      <c r="BW7" s="13" t="s">
        <v>60</v>
      </c>
      <c r="BX7" s="13">
        <v>0</v>
      </c>
      <c r="BY7" s="14">
        <v>0</v>
      </c>
      <c r="BZ7" s="13">
        <v>0.58140000000000003</v>
      </c>
      <c r="CA7" s="13" t="s">
        <v>60</v>
      </c>
      <c r="CB7" s="13">
        <v>2021.8</v>
      </c>
      <c r="CC7" s="13">
        <v>2823.4</v>
      </c>
      <c r="CD7" s="13">
        <f t="shared" ref="CD7:CD11" si="5">CB7/CC7</f>
        <v>0.71608698732025211</v>
      </c>
      <c r="CE7" s="13" t="s">
        <v>60</v>
      </c>
      <c r="CG7" s="14">
        <v>37621</v>
      </c>
      <c r="CH7" s="13">
        <v>4.8651999999999997</v>
      </c>
      <c r="CI7" s="13">
        <v>16.460799999999999</v>
      </c>
      <c r="CJ7" s="11">
        <v>0.65290000000000004</v>
      </c>
      <c r="CK7" s="13">
        <v>7475</v>
      </c>
      <c r="CL7" s="13">
        <v>8.9086999999999996</v>
      </c>
      <c r="CM7" s="13">
        <v>0.91839999999999999</v>
      </c>
      <c r="CN7" s="13">
        <v>36298</v>
      </c>
      <c r="CO7" s="13">
        <v>40556</v>
      </c>
      <c r="CP7" s="13">
        <f t="shared" ref="CP7:CP20" si="6">CN7/CO7</f>
        <v>0.89500936976033141</v>
      </c>
      <c r="CQ7" s="13">
        <v>159549.93470000001</v>
      </c>
      <c r="CS7" s="14">
        <v>37621</v>
      </c>
      <c r="CT7" s="13">
        <v>5.7327000000000004</v>
      </c>
      <c r="CU7" s="14">
        <v>11.528</v>
      </c>
      <c r="CV7" s="13">
        <v>0.6764</v>
      </c>
      <c r="CW7" s="13">
        <v>12551</v>
      </c>
      <c r="CX7" s="13">
        <v>15.7393</v>
      </c>
      <c r="CY7" s="13">
        <v>0.75719999999999998</v>
      </c>
      <c r="CZ7" s="13">
        <v>32373</v>
      </c>
      <c r="DA7" s="13">
        <v>46356</v>
      </c>
      <c r="DB7" s="13">
        <f t="shared" ref="DB7:DB20" si="7">CZ7/DA7</f>
        <v>0.69835619984468034</v>
      </c>
      <c r="DC7" s="13">
        <v>188377.34049999999</v>
      </c>
      <c r="DE7" s="14">
        <v>37621</v>
      </c>
      <c r="DF7" s="11">
        <v>2.3062</v>
      </c>
      <c r="DG7" s="13" t="s">
        <v>60</v>
      </c>
      <c r="DH7" s="13">
        <v>3.7635000000000001</v>
      </c>
      <c r="DI7" s="13">
        <v>72.775000000000006</v>
      </c>
      <c r="DJ7" s="13">
        <v>0</v>
      </c>
      <c r="DK7" s="13">
        <v>0.37809999999999999</v>
      </c>
      <c r="DL7" s="13">
        <v>64.320999999999998</v>
      </c>
      <c r="DM7" s="13">
        <v>182.82300000000001</v>
      </c>
      <c r="DN7" s="13">
        <f t="shared" ref="DN7:DN19" si="8">DL7/DM7</f>
        <v>0.35182116035728545</v>
      </c>
      <c r="DO7" s="13">
        <v>393.64960000000002</v>
      </c>
      <c r="DQ7" s="14">
        <v>37621</v>
      </c>
      <c r="DR7" s="13">
        <v>1.7654000000000001</v>
      </c>
      <c r="DS7" s="13" t="s">
        <v>60</v>
      </c>
      <c r="DT7" s="13">
        <v>0.31269999999999998</v>
      </c>
      <c r="DU7" s="13">
        <v>6.0259999999999998</v>
      </c>
      <c r="DV7" s="13">
        <v>8.3596000000000004</v>
      </c>
      <c r="DW7" s="13">
        <v>1.3996</v>
      </c>
      <c r="DX7" s="13">
        <v>51.326000000000001</v>
      </c>
      <c r="DY7" s="13">
        <v>35.585000000000001</v>
      </c>
      <c r="DZ7" s="13">
        <f t="shared" ref="DZ7:DZ20" si="9">DX7/DY7</f>
        <v>1.4423493044822255</v>
      </c>
      <c r="EA7" s="13">
        <v>16.6663</v>
      </c>
      <c r="EB7" s="14"/>
      <c r="EC7" s="14">
        <v>37621</v>
      </c>
      <c r="ED7" s="13">
        <v>0.85170000000000001</v>
      </c>
      <c r="EE7" s="13">
        <v>12.532399999999999</v>
      </c>
      <c r="EF7" s="13">
        <v>0.92249999999999999</v>
      </c>
      <c r="EG7" s="13">
        <v>15.313000000000001</v>
      </c>
      <c r="EH7" s="13">
        <v>0.4526</v>
      </c>
      <c r="EI7" s="13">
        <v>0.60419999999999996</v>
      </c>
      <c r="EJ7" s="13">
        <v>57.38</v>
      </c>
      <c r="EK7" s="13">
        <v>107.584</v>
      </c>
      <c r="EL7" s="13">
        <f t="shared" ref="EL7:EL19" si="10">EJ7/EK7</f>
        <v>0.53335068411659725</v>
      </c>
      <c r="EM7" s="14">
        <v>98.917599999999993</v>
      </c>
      <c r="EO7" s="14">
        <v>37986</v>
      </c>
      <c r="EP7" s="13" t="s">
        <v>60</v>
      </c>
      <c r="EQ7" s="13" t="s">
        <v>60</v>
      </c>
      <c r="ER7" s="13">
        <v>46.174199999999999</v>
      </c>
      <c r="ES7" s="13">
        <v>40.817999999999998</v>
      </c>
      <c r="ET7" s="13">
        <v>0.6028</v>
      </c>
      <c r="EU7" s="13">
        <v>0</v>
      </c>
      <c r="EV7" s="13">
        <v>0</v>
      </c>
      <c r="EW7" s="11">
        <v>41.27</v>
      </c>
      <c r="EX7" s="11">
        <f t="shared" ref="EX7:EX19" si="11">EV7/EW7</f>
        <v>0</v>
      </c>
      <c r="EY7" s="13" t="s">
        <v>60</v>
      </c>
      <c r="FA7" s="14">
        <v>37621</v>
      </c>
      <c r="FB7" s="13">
        <v>1.1633</v>
      </c>
      <c r="FC7" s="13">
        <v>73.727000000000004</v>
      </c>
      <c r="FD7" s="13">
        <v>2.6158000000000001</v>
      </c>
      <c r="FE7" s="13">
        <v>4337</v>
      </c>
      <c r="FF7" s="13">
        <v>7.7167000000000003</v>
      </c>
      <c r="FG7" s="13">
        <v>0.93220000000000003</v>
      </c>
      <c r="FH7" s="11">
        <v>5742</v>
      </c>
      <c r="FI7" s="57">
        <v>6298</v>
      </c>
      <c r="FJ7" s="57">
        <f t="shared" ref="FJ7:FJ20" si="12">FH7/FI7</f>
        <v>0.9117180057161004</v>
      </c>
      <c r="FK7" s="13">
        <v>5146.4129999999996</v>
      </c>
      <c r="FM7" s="14">
        <v>37621</v>
      </c>
      <c r="FN7" s="13">
        <v>2.9068000000000001</v>
      </c>
      <c r="FO7" s="13">
        <v>29.2456</v>
      </c>
      <c r="FP7" s="13">
        <v>1.5112000000000001</v>
      </c>
      <c r="FQ7" s="13">
        <v>12656</v>
      </c>
      <c r="FR7" s="13">
        <v>0</v>
      </c>
      <c r="FS7" s="11">
        <v>0.51800000000000002</v>
      </c>
      <c r="FT7" s="11">
        <v>18915</v>
      </c>
      <c r="FU7" s="11">
        <v>37795</v>
      </c>
      <c r="FV7" s="13">
        <f t="shared" ref="FV7:FV20" si="13">FT7/FU7</f>
        <v>0.50046302420955158</v>
      </c>
      <c r="FW7" s="13">
        <v>94649.239799999996</v>
      </c>
      <c r="FY7" s="14">
        <v>37621</v>
      </c>
      <c r="FZ7" s="13">
        <v>4.6693999999999996</v>
      </c>
      <c r="GA7" s="13">
        <v>19.732399999999998</v>
      </c>
      <c r="GB7" s="13">
        <v>0.1729</v>
      </c>
      <c r="GC7" s="13">
        <v>5975</v>
      </c>
      <c r="GD7" s="14">
        <v>87.727199999999996</v>
      </c>
      <c r="GE7" s="13">
        <v>0.86929999999999996</v>
      </c>
      <c r="GF7" s="13">
        <v>81186</v>
      </c>
      <c r="GG7" s="11">
        <v>96484</v>
      </c>
      <c r="GH7" s="13">
        <f t="shared" ref="GH7:GH20" si="14">GF7/GG7</f>
        <v>0.84144521371419101</v>
      </c>
      <c r="GI7" s="13">
        <v>130981.8021</v>
      </c>
      <c r="GK7" s="14">
        <v>37621</v>
      </c>
      <c r="GL7" s="13">
        <v>0.53800000000000003</v>
      </c>
      <c r="GM7" s="13">
        <v>6.9663000000000004</v>
      </c>
      <c r="GN7" s="13">
        <v>0.47010000000000002</v>
      </c>
      <c r="GO7" s="14">
        <v>11429</v>
      </c>
      <c r="GP7" s="13">
        <v>16.642800000000001</v>
      </c>
      <c r="GQ7" s="13">
        <v>1.0956999999999999</v>
      </c>
      <c r="GR7" s="13">
        <v>56588</v>
      </c>
      <c r="GS7" s="13">
        <v>70710</v>
      </c>
      <c r="GT7" s="13">
        <f t="shared" ref="GT7:GT20" si="15">GR7/GS7</f>
        <v>0.8002828454249753</v>
      </c>
      <c r="GU7" s="13">
        <v>52973.450900000003</v>
      </c>
      <c r="GW7" s="14">
        <v>40907</v>
      </c>
      <c r="GX7" s="13" t="s">
        <v>60</v>
      </c>
      <c r="GY7" s="13" t="s">
        <v>60</v>
      </c>
      <c r="GZ7" s="13">
        <v>0.57120000000000004</v>
      </c>
      <c r="HA7" s="13">
        <v>453</v>
      </c>
      <c r="HB7" s="13">
        <v>98.956599999999995</v>
      </c>
      <c r="HC7" s="13" t="s">
        <v>60</v>
      </c>
      <c r="HD7" s="11">
        <v>2364</v>
      </c>
      <c r="HE7" s="11">
        <v>8358</v>
      </c>
      <c r="HF7" s="13">
        <f t="shared" ref="HF7:HF11" si="16">HD7/HE7</f>
        <v>0.28284278535534818</v>
      </c>
      <c r="HG7" s="13" t="s">
        <v>60</v>
      </c>
      <c r="HI7" s="14">
        <v>41639</v>
      </c>
      <c r="HJ7" s="13" t="s">
        <v>60</v>
      </c>
      <c r="HK7" s="13" t="s">
        <v>60</v>
      </c>
      <c r="HL7" s="13">
        <v>1.2807999999999999</v>
      </c>
      <c r="HM7" s="13">
        <v>166.17599999999999</v>
      </c>
      <c r="HN7" s="13">
        <v>0</v>
      </c>
      <c r="HO7" s="13" t="s">
        <v>60</v>
      </c>
      <c r="HP7" s="13">
        <v>552.43299999999999</v>
      </c>
      <c r="HQ7" s="13">
        <v>318.34100000000001</v>
      </c>
      <c r="HR7" s="13">
        <f t="shared" ref="HR7:HR9" si="17">HP7/HQ7</f>
        <v>1.7353498292711274</v>
      </c>
      <c r="HS7" s="13" t="s">
        <v>60</v>
      </c>
    </row>
    <row r="8" spans="1:227">
      <c r="A8" s="14">
        <v>40178</v>
      </c>
      <c r="B8" s="13" t="s">
        <v>60</v>
      </c>
      <c r="C8" s="13" t="s">
        <v>60</v>
      </c>
      <c r="D8" s="13" t="s">
        <v>60</v>
      </c>
      <c r="E8" s="13" t="s">
        <v>60</v>
      </c>
      <c r="F8" s="13" t="s">
        <v>60</v>
      </c>
      <c r="G8" s="13" t="s">
        <v>60</v>
      </c>
      <c r="H8" s="13">
        <v>374.42</v>
      </c>
      <c r="I8" s="13" t="s">
        <v>60</v>
      </c>
      <c r="K8" s="13" t="s">
        <v>60</v>
      </c>
      <c r="L8" s="14"/>
      <c r="M8" s="14">
        <v>39813</v>
      </c>
      <c r="N8" s="13">
        <v>0.61660000000000004</v>
      </c>
      <c r="O8" s="13">
        <v>3.4981</v>
      </c>
      <c r="P8" s="13">
        <v>0.24279999999999999</v>
      </c>
      <c r="Q8" s="13">
        <v>3.2439999999999998</v>
      </c>
      <c r="R8" s="13">
        <v>227.24940000000001</v>
      </c>
      <c r="S8" s="13">
        <v>0.33210000000000001</v>
      </c>
      <c r="T8" s="13">
        <v>163.71199999999999</v>
      </c>
      <c r="U8" s="13">
        <v>599.94399999999996</v>
      </c>
      <c r="V8" s="13">
        <f t="shared" si="0"/>
        <v>0.27287880202152198</v>
      </c>
      <c r="W8" s="14">
        <v>214.40880000000001</v>
      </c>
      <c r="Y8" s="14">
        <v>41639</v>
      </c>
      <c r="Z8" s="13">
        <v>1.0318000000000001</v>
      </c>
      <c r="AA8" s="13">
        <v>22.204599999999999</v>
      </c>
      <c r="AB8" s="13">
        <v>0.69469999999999998</v>
      </c>
      <c r="AC8" s="13">
        <v>4.4539999999999997</v>
      </c>
      <c r="AD8" s="13">
        <v>46.423400000000001</v>
      </c>
      <c r="AE8" s="13">
        <v>0.2031</v>
      </c>
      <c r="AF8" s="13">
        <v>47.841000000000001</v>
      </c>
      <c r="AG8" s="11">
        <v>339.36599999999999</v>
      </c>
      <c r="AH8" s="11">
        <f t="shared" si="1"/>
        <v>0.14097169427697531</v>
      </c>
      <c r="AI8" s="13">
        <v>283.5838</v>
      </c>
      <c r="AK8" s="14">
        <v>41639</v>
      </c>
      <c r="AL8" s="13">
        <v>1.5394999999999999</v>
      </c>
      <c r="AM8" s="13" t="s">
        <v>60</v>
      </c>
      <c r="AN8" s="13">
        <v>0.3422</v>
      </c>
      <c r="AO8" s="13">
        <v>3.157</v>
      </c>
      <c r="AP8" s="13">
        <v>2.4914000000000001</v>
      </c>
      <c r="AQ8" s="13">
        <v>0.2979</v>
      </c>
      <c r="AR8" s="11">
        <v>52.86</v>
      </c>
      <c r="AS8" s="13">
        <v>174.142</v>
      </c>
      <c r="AT8" s="11">
        <f t="shared" si="2"/>
        <v>0.30354538250393359</v>
      </c>
      <c r="AU8" s="13">
        <v>293.1447</v>
      </c>
      <c r="AW8" s="14">
        <v>37986</v>
      </c>
      <c r="AX8" s="13">
        <v>0.89700000000000002</v>
      </c>
      <c r="AY8" s="13">
        <v>5.6158999999999999</v>
      </c>
      <c r="AZ8" s="13" t="s">
        <v>60</v>
      </c>
      <c r="BA8" s="13" t="s">
        <v>60</v>
      </c>
      <c r="BB8" s="13" t="s">
        <v>60</v>
      </c>
      <c r="BC8" s="14" t="s">
        <v>60</v>
      </c>
      <c r="BD8" s="13" t="s">
        <v>60</v>
      </c>
      <c r="BE8" s="13" t="s">
        <v>60</v>
      </c>
      <c r="BG8" s="13">
        <v>540.13900000000001</v>
      </c>
      <c r="BI8" s="14">
        <v>37986</v>
      </c>
      <c r="BJ8" s="13">
        <v>1.0826</v>
      </c>
      <c r="BK8" s="13">
        <v>10.5314</v>
      </c>
      <c r="BL8" s="13">
        <v>1.1000000000000001E-3</v>
      </c>
      <c r="BM8" s="13">
        <v>0.16600000000000001</v>
      </c>
      <c r="BN8" s="14">
        <v>38.843499999999999</v>
      </c>
      <c r="BO8" s="13">
        <v>3.3915999999999999</v>
      </c>
      <c r="BP8" s="13">
        <v>1013.663</v>
      </c>
      <c r="BQ8" s="13">
        <v>365.303</v>
      </c>
      <c r="BR8" s="13">
        <f t="shared" si="4"/>
        <v>2.7748553940153791</v>
      </c>
      <c r="BS8" s="13">
        <v>372.73250000000002</v>
      </c>
      <c r="BU8" s="14">
        <v>41274</v>
      </c>
      <c r="BV8" s="13" t="s">
        <v>60</v>
      </c>
      <c r="BW8" s="13" t="s">
        <v>60</v>
      </c>
      <c r="BX8" s="13">
        <v>0</v>
      </c>
      <c r="BY8" s="14">
        <v>0</v>
      </c>
      <c r="BZ8" s="13">
        <v>0.47039999999999998</v>
      </c>
      <c r="CA8" s="13">
        <v>0.71870000000000001</v>
      </c>
      <c r="CB8" s="13">
        <v>2056.1999999999998</v>
      </c>
      <c r="CC8" s="13">
        <v>2898.9</v>
      </c>
      <c r="CD8" s="13">
        <f t="shared" si="5"/>
        <v>0.70930352892476445</v>
      </c>
      <c r="CE8" s="13" t="s">
        <v>60</v>
      </c>
      <c r="CG8" s="14">
        <v>37986</v>
      </c>
      <c r="CH8" s="13">
        <v>4.024</v>
      </c>
      <c r="CI8" s="13">
        <v>13.593</v>
      </c>
      <c r="CJ8" s="11">
        <v>0.70809999999999995</v>
      </c>
      <c r="CK8" s="13">
        <v>9523</v>
      </c>
      <c r="CL8" s="13">
        <v>10.9978</v>
      </c>
      <c r="CM8" s="13">
        <v>0.94259999999999999</v>
      </c>
      <c r="CN8" s="13">
        <v>41862</v>
      </c>
      <c r="CO8" s="13">
        <v>48263</v>
      </c>
      <c r="CP8" s="13">
        <f t="shared" si="6"/>
        <v>0.86737252139319976</v>
      </c>
      <c r="CQ8" s="13">
        <v>153334.2708</v>
      </c>
      <c r="CS8" s="14">
        <v>37986</v>
      </c>
      <c r="CT8" s="13">
        <v>2.5587999999999997</v>
      </c>
      <c r="CU8" s="14">
        <v>12.488099999999999</v>
      </c>
      <c r="CV8" s="13">
        <v>0.50519999999999998</v>
      </c>
      <c r="CW8" s="13">
        <v>11952</v>
      </c>
      <c r="CX8" s="13">
        <v>8.8027999999999995</v>
      </c>
      <c r="CY8" s="13">
        <v>0.55400000000000005</v>
      </c>
      <c r="CZ8" s="13">
        <v>45188</v>
      </c>
      <c r="DA8" s="13">
        <v>116775</v>
      </c>
      <c r="DB8" s="13">
        <f t="shared" si="7"/>
        <v>0.38696638835367159</v>
      </c>
      <c r="DC8" s="13">
        <v>269621.7058</v>
      </c>
      <c r="DE8" s="14">
        <v>37986</v>
      </c>
      <c r="DF8" s="11">
        <v>2.1673999999999998</v>
      </c>
      <c r="DG8" s="13" t="s">
        <v>60</v>
      </c>
      <c r="DH8" s="13">
        <v>7.6502999999999997</v>
      </c>
      <c r="DI8" s="13">
        <v>115.366</v>
      </c>
      <c r="DJ8" s="13">
        <v>0</v>
      </c>
      <c r="DK8" s="13">
        <v>0.30520000000000003</v>
      </c>
      <c r="DL8" s="13">
        <v>56.648000000000003</v>
      </c>
      <c r="DM8" s="13">
        <v>188.35599999999999</v>
      </c>
      <c r="DN8" s="13">
        <f t="shared" si="8"/>
        <v>0.30074964429059869</v>
      </c>
      <c r="DO8" s="13">
        <v>348.40960000000001</v>
      </c>
      <c r="DQ8" s="14">
        <v>37986</v>
      </c>
      <c r="DR8" s="13">
        <v>16.389299999999999</v>
      </c>
      <c r="DS8" s="13" t="s">
        <v>60</v>
      </c>
      <c r="DT8" s="13">
        <v>0.26340000000000002</v>
      </c>
      <c r="DU8" s="13">
        <v>4.8769999999999998</v>
      </c>
      <c r="DV8" s="13">
        <v>26.231999999999999</v>
      </c>
      <c r="DW8" s="13">
        <v>1.7541</v>
      </c>
      <c r="DX8" s="13">
        <v>65.325000000000003</v>
      </c>
      <c r="DY8" s="13">
        <v>38.896000000000001</v>
      </c>
      <c r="DZ8" s="13">
        <f t="shared" si="9"/>
        <v>1.6794786096256684</v>
      </c>
      <c r="EA8" s="13">
        <v>111.2449</v>
      </c>
      <c r="EB8" s="14"/>
      <c r="EC8" s="14">
        <v>37986</v>
      </c>
      <c r="ED8" s="13">
        <v>2.0613000000000001</v>
      </c>
      <c r="EE8" s="13">
        <v>26.0154</v>
      </c>
      <c r="EF8" s="13">
        <v>0.52729999999999999</v>
      </c>
      <c r="EG8" s="13">
        <v>8.2230000000000008</v>
      </c>
      <c r="EH8" s="13">
        <v>12.932</v>
      </c>
      <c r="EI8" s="13">
        <v>0.73839999999999995</v>
      </c>
      <c r="EJ8" s="13">
        <v>87.141000000000005</v>
      </c>
      <c r="EK8" s="13">
        <v>128.43</v>
      </c>
      <c r="EL8" s="13">
        <f t="shared" si="10"/>
        <v>0.67850969399672978</v>
      </c>
      <c r="EM8" s="14">
        <v>267.86509999999998</v>
      </c>
      <c r="EO8" s="14">
        <v>38352</v>
      </c>
      <c r="EP8" s="13" t="s">
        <v>60</v>
      </c>
      <c r="EQ8" s="13" t="s">
        <v>60</v>
      </c>
      <c r="ER8" s="13">
        <v>3.4178000000000002</v>
      </c>
      <c r="ES8" s="13">
        <v>28.664999999999999</v>
      </c>
      <c r="ET8" s="13">
        <v>1.6349</v>
      </c>
      <c r="EU8" s="13">
        <v>0</v>
      </c>
      <c r="EV8" s="13">
        <v>0</v>
      </c>
      <c r="EW8" s="11">
        <v>32.213000000000001</v>
      </c>
      <c r="EX8" s="11">
        <f t="shared" si="11"/>
        <v>0</v>
      </c>
      <c r="EY8" s="13" t="s">
        <v>60</v>
      </c>
      <c r="FA8" s="14">
        <v>37986</v>
      </c>
      <c r="FB8" s="13">
        <v>1.7185999999999999</v>
      </c>
      <c r="FC8" s="13">
        <v>104.16070000000001</v>
      </c>
      <c r="FD8" s="13">
        <v>1.9372</v>
      </c>
      <c r="FE8" s="13">
        <v>4566</v>
      </c>
      <c r="FF8" s="13">
        <v>0</v>
      </c>
      <c r="FG8" s="13">
        <v>0.94669999999999999</v>
      </c>
      <c r="FH8" s="11">
        <v>6207</v>
      </c>
      <c r="FI8" s="57">
        <v>6815</v>
      </c>
      <c r="FJ8" s="57">
        <f t="shared" si="12"/>
        <v>0.91078503301540714</v>
      </c>
      <c r="FK8" s="13">
        <v>7858.4966000000004</v>
      </c>
      <c r="FM8" s="14">
        <v>37986</v>
      </c>
      <c r="FN8" s="13">
        <v>5.2671000000000001</v>
      </c>
      <c r="FO8" s="13">
        <v>35.160600000000002</v>
      </c>
      <c r="FP8" s="13">
        <v>1.0229999999999999</v>
      </c>
      <c r="FQ8" s="13">
        <v>8485</v>
      </c>
      <c r="FR8" s="13">
        <v>0</v>
      </c>
      <c r="FS8" s="11">
        <v>0.50409999999999999</v>
      </c>
      <c r="FT8" s="11">
        <v>18878</v>
      </c>
      <c r="FU8" s="11">
        <v>37107</v>
      </c>
      <c r="FV8" s="13">
        <f t="shared" si="13"/>
        <v>0.5087449807313984</v>
      </c>
      <c r="FW8" s="13">
        <v>167267.87710000001</v>
      </c>
      <c r="FY8" s="14">
        <v>37986</v>
      </c>
      <c r="FZ8" s="13">
        <v>4.5259</v>
      </c>
      <c r="GA8" s="13">
        <v>16.837700000000002</v>
      </c>
      <c r="GB8" s="13">
        <v>0.20180000000000001</v>
      </c>
      <c r="GC8" s="13">
        <v>7647</v>
      </c>
      <c r="GD8" s="14">
        <v>60.9604</v>
      </c>
      <c r="GE8" s="13">
        <v>0.8871</v>
      </c>
      <c r="GF8" s="13">
        <v>89131</v>
      </c>
      <c r="GG8" s="11">
        <v>104457</v>
      </c>
      <c r="GH8" s="13">
        <f t="shared" si="14"/>
        <v>0.85327933982404247</v>
      </c>
      <c r="GI8" s="13">
        <v>159448.80119999999</v>
      </c>
      <c r="GK8" s="14">
        <v>37986</v>
      </c>
      <c r="GL8" s="13">
        <v>0.69499999999999995</v>
      </c>
      <c r="GM8" s="13">
        <v>7.1250999999999998</v>
      </c>
      <c r="GN8" s="13">
        <v>0.57289999999999996</v>
      </c>
      <c r="GO8" s="14">
        <v>14591</v>
      </c>
      <c r="GP8" s="13">
        <v>17.204499999999999</v>
      </c>
      <c r="GQ8" s="13">
        <v>1.0047999999999999</v>
      </c>
      <c r="GR8" s="13">
        <v>73061</v>
      </c>
      <c r="GS8" s="13">
        <v>74716</v>
      </c>
      <c r="GT8" s="13">
        <f t="shared" si="15"/>
        <v>0.97784945660902622</v>
      </c>
      <c r="GU8" s="13">
        <v>70038.743300000002</v>
      </c>
      <c r="GW8" s="14">
        <v>41274</v>
      </c>
      <c r="GX8" s="13" t="s">
        <v>60</v>
      </c>
      <c r="GY8" s="13" t="s">
        <v>60</v>
      </c>
      <c r="GZ8" s="13">
        <v>0.76039999999999996</v>
      </c>
      <c r="HA8" s="13">
        <v>641</v>
      </c>
      <c r="HB8" s="13">
        <v>246.5241</v>
      </c>
      <c r="HC8" s="13">
        <v>0.29480000000000001</v>
      </c>
      <c r="HD8" s="11">
        <v>2443</v>
      </c>
      <c r="HE8" s="11">
        <v>8215</v>
      </c>
      <c r="HF8" s="13">
        <f t="shared" si="16"/>
        <v>0.29738283627510653</v>
      </c>
      <c r="HG8" s="13" t="s">
        <v>60</v>
      </c>
      <c r="HI8" s="14">
        <v>42004</v>
      </c>
      <c r="HJ8" s="13" t="s">
        <v>60</v>
      </c>
      <c r="HK8" s="13" t="s">
        <v>60</v>
      </c>
      <c r="HL8" s="13">
        <v>1.1789000000000001</v>
      </c>
      <c r="HM8" s="13">
        <v>225.3</v>
      </c>
      <c r="HN8" s="13">
        <v>10.9971</v>
      </c>
      <c r="HO8" s="13">
        <v>1.9767000000000001</v>
      </c>
      <c r="HP8" s="13">
        <v>850.19200000000001</v>
      </c>
      <c r="HQ8" s="13">
        <v>541.88800000000003</v>
      </c>
      <c r="HR8" s="13">
        <f t="shared" si="17"/>
        <v>1.5689441360576355</v>
      </c>
      <c r="HS8" s="13" t="s">
        <v>60</v>
      </c>
    </row>
    <row r="9" spans="1:227">
      <c r="A9" s="14">
        <v>40543</v>
      </c>
      <c r="B9" s="13" t="s">
        <v>60</v>
      </c>
      <c r="C9" s="13" t="s">
        <v>60</v>
      </c>
      <c r="D9" s="13">
        <v>0</v>
      </c>
      <c r="E9" s="13">
        <v>0</v>
      </c>
      <c r="F9" s="13">
        <v>237.60749999999999</v>
      </c>
      <c r="G9" s="13" t="s">
        <v>60</v>
      </c>
      <c r="H9" s="13">
        <v>504.40800000000002</v>
      </c>
      <c r="I9" s="13">
        <v>71.831000000000003</v>
      </c>
      <c r="J9" s="13">
        <f t="shared" ref="J9:J14" si="18">H9/I9</f>
        <v>7.022149211343292</v>
      </c>
      <c r="K9" s="13" t="s">
        <v>60</v>
      </c>
      <c r="L9" s="14"/>
      <c r="M9" s="14">
        <v>40178</v>
      </c>
      <c r="N9" s="13">
        <v>1.1642000000000001</v>
      </c>
      <c r="O9" s="13">
        <v>15.000299999999999</v>
      </c>
      <c r="P9" s="13">
        <v>1.03E-2</v>
      </c>
      <c r="Q9" s="13">
        <v>0.20300000000000001</v>
      </c>
      <c r="R9" s="13">
        <v>167.4358</v>
      </c>
      <c r="S9" s="13">
        <v>0.27589999999999998</v>
      </c>
      <c r="T9" s="13">
        <v>181.72900000000001</v>
      </c>
      <c r="U9" s="13">
        <v>717.226</v>
      </c>
      <c r="V9" s="13">
        <f t="shared" si="0"/>
        <v>0.25337759646192415</v>
      </c>
      <c r="W9" s="14">
        <v>530.13699999999994</v>
      </c>
      <c r="Y9" s="14">
        <v>42004</v>
      </c>
      <c r="Z9" s="13">
        <v>0.91169999999999995</v>
      </c>
      <c r="AA9" s="13">
        <v>35.012599999999999</v>
      </c>
      <c r="AB9" s="13">
        <v>1.4005000000000001</v>
      </c>
      <c r="AC9" s="13">
        <v>6.5990000000000002</v>
      </c>
      <c r="AD9" s="13">
        <v>52.126100000000001</v>
      </c>
      <c r="AE9" s="13">
        <v>0.16370000000000001</v>
      </c>
      <c r="AF9" s="13">
        <v>54.905999999999999</v>
      </c>
      <c r="AG9" s="11">
        <v>331.58800000000002</v>
      </c>
      <c r="AH9" s="11">
        <f t="shared" si="1"/>
        <v>0.16558500307610649</v>
      </c>
      <c r="AI9" s="13">
        <v>220.91050000000001</v>
      </c>
      <c r="AK9" s="14">
        <v>42004</v>
      </c>
      <c r="AL9" s="13">
        <v>1.8965999999999998</v>
      </c>
      <c r="AM9" s="13">
        <v>12.892200000000001</v>
      </c>
      <c r="AN9" s="13">
        <v>0.46989999999999998</v>
      </c>
      <c r="AO9" s="13">
        <v>2.6029999999999998</v>
      </c>
      <c r="AP9" s="13">
        <v>7.1230000000000002</v>
      </c>
      <c r="AQ9" s="13">
        <v>0.43490000000000001</v>
      </c>
      <c r="AR9" s="11">
        <v>75.227999999999994</v>
      </c>
      <c r="AS9" s="13">
        <v>171.83799999999999</v>
      </c>
      <c r="AT9" s="11">
        <f t="shared" si="2"/>
        <v>0.43778442486528008</v>
      </c>
      <c r="AU9" s="13">
        <v>321.85489999999999</v>
      </c>
      <c r="AW9" s="14">
        <v>38352</v>
      </c>
      <c r="AX9" s="13">
        <v>1.0232000000000001</v>
      </c>
      <c r="AY9" s="13">
        <v>5.7664999999999997</v>
      </c>
      <c r="AZ9" s="13">
        <v>0.34720000000000001</v>
      </c>
      <c r="BA9" s="13">
        <v>2.5</v>
      </c>
      <c r="BB9" s="13">
        <v>10.1729</v>
      </c>
      <c r="BC9" s="14" t="s">
        <v>60</v>
      </c>
      <c r="BD9" s="13">
        <v>57.5</v>
      </c>
      <c r="BE9" s="13">
        <v>332.1</v>
      </c>
      <c r="BF9" s="13">
        <f t="shared" si="3"/>
        <v>0.17314062029509183</v>
      </c>
      <c r="BG9" s="13">
        <v>661.32500000000005</v>
      </c>
      <c r="BI9" s="14">
        <v>38352</v>
      </c>
      <c r="BJ9" s="13">
        <v>1.9976</v>
      </c>
      <c r="BK9" s="13">
        <v>16.232199999999999</v>
      </c>
      <c r="BL9" s="13">
        <v>2.0500000000000001E-2</v>
      </c>
      <c r="BM9" s="13">
        <v>5.7969999999999997</v>
      </c>
      <c r="BN9" s="14">
        <v>101.0565</v>
      </c>
      <c r="BO9" s="13">
        <v>4.1567999999999996</v>
      </c>
      <c r="BP9" s="13">
        <v>1978.7760000000001</v>
      </c>
      <c r="BQ9" s="13">
        <v>586.77099999999996</v>
      </c>
      <c r="BR9" s="13">
        <f t="shared" si="4"/>
        <v>3.3723139009937442</v>
      </c>
      <c r="BS9" s="13">
        <v>596.43200000000002</v>
      </c>
      <c r="BU9" s="14">
        <v>41639</v>
      </c>
      <c r="BV9" s="13">
        <v>2.4020999999999999</v>
      </c>
      <c r="BW9" s="13">
        <v>19.6296</v>
      </c>
      <c r="BX9" s="13">
        <v>0.45900000000000002</v>
      </c>
      <c r="BY9" s="14">
        <v>275.5</v>
      </c>
      <c r="BZ9" s="13">
        <v>73.136300000000006</v>
      </c>
      <c r="CA9" s="13">
        <v>0.68300000000000005</v>
      </c>
      <c r="CB9" s="13">
        <v>2204.5</v>
      </c>
      <c r="CC9" s="13">
        <v>3556.6</v>
      </c>
      <c r="CD9" s="13">
        <f t="shared" si="5"/>
        <v>0.61983354889501208</v>
      </c>
      <c r="CE9" s="13">
        <v>3031.2040000000002</v>
      </c>
      <c r="CG9" s="14">
        <v>38352</v>
      </c>
      <c r="CH9" s="13">
        <v>4.2584</v>
      </c>
      <c r="CI9" s="13">
        <v>14.521599999999999</v>
      </c>
      <c r="CJ9" s="11">
        <v>0.92510000000000003</v>
      </c>
      <c r="CK9" s="13">
        <v>12884</v>
      </c>
      <c r="CL9" s="13">
        <v>8.0626999999999995</v>
      </c>
      <c r="CM9" s="13">
        <v>0.93220000000000003</v>
      </c>
      <c r="CN9" s="13">
        <v>47348</v>
      </c>
      <c r="CO9" s="13">
        <v>53317</v>
      </c>
      <c r="CP9" s="13">
        <f t="shared" si="6"/>
        <v>0.88804696438284225</v>
      </c>
      <c r="CQ9" s="13">
        <v>188213.1876</v>
      </c>
      <c r="CS9" s="14">
        <v>38352</v>
      </c>
      <c r="CT9" s="13">
        <v>1.8637999999999999</v>
      </c>
      <c r="CU9" s="14">
        <v>9.4335000000000004</v>
      </c>
      <c r="CV9" s="13">
        <v>0.75190000000000001</v>
      </c>
      <c r="CW9" s="13">
        <v>19893</v>
      </c>
      <c r="CX9" s="13">
        <v>10.6608</v>
      </c>
      <c r="CY9" s="13">
        <v>0.43680000000000002</v>
      </c>
      <c r="CZ9" s="13">
        <v>52516</v>
      </c>
      <c r="DA9" s="13">
        <v>123684</v>
      </c>
      <c r="DB9" s="13">
        <f t="shared" si="7"/>
        <v>0.4245981695287992</v>
      </c>
      <c r="DC9" s="13">
        <v>202508.4718</v>
      </c>
      <c r="DE9" s="14">
        <v>38352</v>
      </c>
      <c r="DF9" s="11">
        <v>4.8830999999999998</v>
      </c>
      <c r="DG9" s="13" t="s">
        <v>60</v>
      </c>
      <c r="DH9" s="13">
        <v>4.8891</v>
      </c>
      <c r="DI9" s="13">
        <v>113.843</v>
      </c>
      <c r="DJ9" s="13">
        <v>0</v>
      </c>
      <c r="DK9" s="13">
        <v>0.47449999999999998</v>
      </c>
      <c r="DL9" s="13">
        <v>82.406000000000006</v>
      </c>
      <c r="DM9" s="13">
        <v>158.958</v>
      </c>
      <c r="DN9" s="13">
        <f t="shared" si="8"/>
        <v>0.51841366901948949</v>
      </c>
      <c r="DO9" s="13">
        <v>690.21510000000001</v>
      </c>
      <c r="DQ9" s="14">
        <v>38352</v>
      </c>
      <c r="DR9" s="13">
        <v>21.507899999999999</v>
      </c>
      <c r="DS9" s="13" t="s">
        <v>60</v>
      </c>
      <c r="DT9" s="13">
        <v>0.21410000000000001</v>
      </c>
      <c r="DU9" s="13">
        <v>4.9820000000000002</v>
      </c>
      <c r="DV9" s="13">
        <v>56.843899999999998</v>
      </c>
      <c r="DW9" s="13">
        <v>1.7442</v>
      </c>
      <c r="DX9" s="13">
        <v>67.691000000000003</v>
      </c>
      <c r="DY9" s="13">
        <v>38.723999999999997</v>
      </c>
      <c r="DZ9" s="13">
        <f t="shared" si="9"/>
        <v>1.7480373928313193</v>
      </c>
      <c r="EA9" s="13">
        <v>57.480899999999998</v>
      </c>
      <c r="EB9" s="14"/>
      <c r="EC9" s="14">
        <v>38352</v>
      </c>
      <c r="ED9" s="13">
        <v>1.0247999999999999</v>
      </c>
      <c r="EE9" s="13">
        <v>21.121200000000002</v>
      </c>
      <c r="EF9" s="13">
        <v>0.86319999999999997</v>
      </c>
      <c r="EG9" s="13">
        <v>13.867000000000001</v>
      </c>
      <c r="EH9" s="13">
        <v>15.830299999999999</v>
      </c>
      <c r="EI9" s="13">
        <v>0.48259999999999997</v>
      </c>
      <c r="EJ9" s="13">
        <v>64.745000000000005</v>
      </c>
      <c r="EK9" s="13">
        <v>139.881</v>
      </c>
      <c r="EL9" s="13">
        <f t="shared" si="10"/>
        <v>0.46285771477184179</v>
      </c>
      <c r="EM9" s="14">
        <v>140.2774</v>
      </c>
      <c r="EO9" s="14">
        <v>38716</v>
      </c>
      <c r="EP9" s="13">
        <v>6.02</v>
      </c>
      <c r="EQ9" s="13" t="s">
        <v>60</v>
      </c>
      <c r="ER9" s="13">
        <v>10.421900000000001</v>
      </c>
      <c r="ES9" s="13">
        <v>99.653999999999996</v>
      </c>
      <c r="ET9" s="13">
        <v>0.16900000000000001</v>
      </c>
      <c r="EU9" s="13">
        <v>1.03E-2</v>
      </c>
      <c r="EV9" s="13">
        <v>0.69</v>
      </c>
      <c r="EW9" s="11">
        <v>102.101</v>
      </c>
      <c r="EX9" s="11">
        <f t="shared" si="11"/>
        <v>6.7580141232700952E-3</v>
      </c>
      <c r="EY9" s="13">
        <v>538.1585</v>
      </c>
      <c r="FA9" s="14">
        <v>38352</v>
      </c>
      <c r="FB9" s="13">
        <v>4.5991999999999997</v>
      </c>
      <c r="FC9" s="13">
        <v>74.550200000000004</v>
      </c>
      <c r="FD9" s="13">
        <v>2.0388000000000002</v>
      </c>
      <c r="FE9" s="13">
        <v>5464</v>
      </c>
      <c r="FF9" s="13">
        <v>0</v>
      </c>
      <c r="FG9" s="13">
        <v>1.1139000000000001</v>
      </c>
      <c r="FH9" s="11">
        <v>8279</v>
      </c>
      <c r="FI9" s="57">
        <v>8050</v>
      </c>
      <c r="FJ9" s="57">
        <f t="shared" si="12"/>
        <v>1.0284472049689442</v>
      </c>
      <c r="FK9" s="13">
        <v>25892.528200000001</v>
      </c>
      <c r="FM9" s="14">
        <v>38352</v>
      </c>
      <c r="FN9" s="13">
        <v>4.3867000000000003</v>
      </c>
      <c r="FO9" s="13">
        <v>21.565799999999999</v>
      </c>
      <c r="FP9" s="13">
        <v>0.99609999999999999</v>
      </c>
      <c r="FQ9" s="13">
        <v>8669</v>
      </c>
      <c r="FR9" s="13">
        <v>0</v>
      </c>
      <c r="FS9" s="11">
        <v>0.60650000000000004</v>
      </c>
      <c r="FT9" s="11">
        <v>22045</v>
      </c>
      <c r="FU9" s="11">
        <v>35594</v>
      </c>
      <c r="FV9" s="13">
        <f t="shared" si="13"/>
        <v>0.61934595718379504</v>
      </c>
      <c r="FW9" s="13">
        <v>127217.15300000001</v>
      </c>
      <c r="FY9" s="14">
        <v>38352</v>
      </c>
      <c r="FZ9" s="13">
        <v>4.1425999999999998</v>
      </c>
      <c r="GA9" s="13">
        <v>17.303999999999998</v>
      </c>
      <c r="GB9" s="13">
        <v>0.26569999999999999</v>
      </c>
      <c r="GC9" s="13">
        <v>10570</v>
      </c>
      <c r="GD9" s="14">
        <v>46.793700000000001</v>
      </c>
      <c r="GE9" s="13">
        <v>0.89380000000000004</v>
      </c>
      <c r="GF9" s="13">
        <v>96293</v>
      </c>
      <c r="GG9" s="11">
        <v>111003</v>
      </c>
      <c r="GH9" s="13">
        <f t="shared" si="14"/>
        <v>0.86748105907047557</v>
      </c>
      <c r="GI9" s="13">
        <v>164105.85639999999</v>
      </c>
      <c r="GK9" s="14">
        <v>38352</v>
      </c>
      <c r="GL9" s="13">
        <v>0.61950000000000005</v>
      </c>
      <c r="GM9" s="13">
        <v>5.8776999999999999</v>
      </c>
      <c r="GN9" s="13">
        <v>0.45379999999999998</v>
      </c>
      <c r="GO9" s="13">
        <v>12974</v>
      </c>
      <c r="GP9" s="13">
        <v>12.307</v>
      </c>
      <c r="GQ9" s="13">
        <v>1.0593999999999999</v>
      </c>
      <c r="GR9" s="13">
        <v>79905</v>
      </c>
      <c r="GS9" s="13">
        <v>76138</v>
      </c>
      <c r="GT9" s="13">
        <f t="shared" si="15"/>
        <v>1.0494759515616381</v>
      </c>
      <c r="GU9" s="13">
        <v>63327.280500000001</v>
      </c>
      <c r="GW9" s="14">
        <v>41639</v>
      </c>
      <c r="GX9" s="13" t="s">
        <v>60</v>
      </c>
      <c r="GY9" s="13" t="s">
        <v>60</v>
      </c>
      <c r="GZ9" s="13">
        <v>0.77790000000000004</v>
      </c>
      <c r="HA9" s="13">
        <v>725</v>
      </c>
      <c r="HB9" s="13">
        <v>554.24689999999998</v>
      </c>
      <c r="HC9" s="13">
        <v>0.31380000000000002</v>
      </c>
      <c r="HD9" s="11">
        <v>2544</v>
      </c>
      <c r="HE9" s="11">
        <v>7999</v>
      </c>
      <c r="HF9" s="13">
        <f t="shared" si="16"/>
        <v>0.31803975496937115</v>
      </c>
      <c r="HG9" s="13" t="s">
        <v>60</v>
      </c>
      <c r="HI9" s="14">
        <v>42369</v>
      </c>
      <c r="HJ9" s="13">
        <v>8.6301000000000005</v>
      </c>
      <c r="HK9" s="13" t="s">
        <v>60</v>
      </c>
      <c r="HL9" s="13">
        <v>1.4087000000000001</v>
      </c>
      <c r="HM9" s="13">
        <v>470.77499999999998</v>
      </c>
      <c r="HN9" s="13">
        <v>9.5999999999999992E-3</v>
      </c>
      <c r="HO9" s="13">
        <v>1.764</v>
      </c>
      <c r="HP9" s="13">
        <v>1267.1179999999999</v>
      </c>
      <c r="HQ9" s="13">
        <v>894.77200000000005</v>
      </c>
      <c r="HR9" s="13">
        <f t="shared" si="17"/>
        <v>1.4161350601046969</v>
      </c>
      <c r="HS9" s="13">
        <v>4345.8105999999998</v>
      </c>
    </row>
    <row r="10" spans="1:227">
      <c r="A10" s="14">
        <v>40907</v>
      </c>
      <c r="B10" s="13" t="s">
        <v>60</v>
      </c>
      <c r="C10" s="13" t="s">
        <v>60</v>
      </c>
      <c r="D10" s="13">
        <v>5.0000000000000001E-4</v>
      </c>
      <c r="E10" s="13">
        <v>3.5000000000000003E-2</v>
      </c>
      <c r="F10" s="13">
        <v>0</v>
      </c>
      <c r="G10" s="13">
        <v>5.4781000000000004</v>
      </c>
      <c r="H10" s="13">
        <v>744.07899999999995</v>
      </c>
      <c r="I10" s="13">
        <v>199.827</v>
      </c>
      <c r="J10" s="13">
        <f t="shared" si="18"/>
        <v>3.7236159277775274</v>
      </c>
      <c r="K10" s="13" t="s">
        <v>60</v>
      </c>
      <c r="L10" s="14"/>
      <c r="M10" s="14">
        <v>40543</v>
      </c>
      <c r="N10" s="13">
        <v>1.5083</v>
      </c>
      <c r="O10" s="13">
        <v>823.81920000000002</v>
      </c>
      <c r="P10" s="13">
        <v>3.7000000000000002E-3</v>
      </c>
      <c r="Q10" s="13">
        <v>0.05</v>
      </c>
      <c r="R10" s="13">
        <v>128.01609999999999</v>
      </c>
      <c r="S10" s="13">
        <v>0.3105</v>
      </c>
      <c r="T10" s="13">
        <v>237.636</v>
      </c>
      <c r="U10" s="13">
        <v>813.34500000000003</v>
      </c>
      <c r="V10" s="13">
        <f t="shared" si="0"/>
        <v>0.29217121885546721</v>
      </c>
      <c r="W10" s="14">
        <v>861.976</v>
      </c>
      <c r="Y10" s="14">
        <v>42369</v>
      </c>
      <c r="Z10" s="13">
        <v>0.82189999999999996</v>
      </c>
      <c r="AA10" s="13">
        <v>21.308299999999999</v>
      </c>
      <c r="AB10" s="13">
        <v>0.37890000000000001</v>
      </c>
      <c r="AC10" s="13">
        <v>5.87</v>
      </c>
      <c r="AD10" s="13">
        <v>58.684100000000001</v>
      </c>
      <c r="AE10" s="13">
        <v>0.16689999999999999</v>
      </c>
      <c r="AF10" s="13">
        <v>81.789000000000001</v>
      </c>
      <c r="AG10" s="11">
        <v>648.52200000000005</v>
      </c>
      <c r="AH10" s="11">
        <f t="shared" si="1"/>
        <v>0.12611599914883381</v>
      </c>
      <c r="AI10" s="13">
        <v>255.5204</v>
      </c>
      <c r="AK10" s="14">
        <v>42369</v>
      </c>
      <c r="AL10" s="13">
        <v>0.3579</v>
      </c>
      <c r="AM10" s="13">
        <v>2.4327999999999999</v>
      </c>
      <c r="AN10" s="13" t="s">
        <v>60</v>
      </c>
      <c r="AO10" s="13" t="s">
        <v>60</v>
      </c>
      <c r="AP10" s="13" t="s">
        <v>60</v>
      </c>
      <c r="AQ10" s="13" t="s">
        <v>60</v>
      </c>
      <c r="AR10" s="11">
        <v>80.591999999999999</v>
      </c>
      <c r="AS10" s="13" t="s">
        <v>60</v>
      </c>
      <c r="AT10" s="11"/>
      <c r="AU10" s="13">
        <v>68.572999999999993</v>
      </c>
      <c r="AW10" s="14">
        <v>38716</v>
      </c>
      <c r="AX10" s="13">
        <v>0.91569999999999996</v>
      </c>
      <c r="AY10" s="13">
        <v>5.8448000000000002</v>
      </c>
      <c r="AZ10" s="13">
        <v>0.16309999999999999</v>
      </c>
      <c r="BA10" s="13">
        <v>2.2999999999999998</v>
      </c>
      <c r="BB10" s="13">
        <v>0</v>
      </c>
      <c r="BC10" s="14">
        <v>0.16420000000000001</v>
      </c>
      <c r="BD10" s="13">
        <v>53.2</v>
      </c>
      <c r="BE10" s="13">
        <v>315.7</v>
      </c>
      <c r="BF10" s="13">
        <f t="shared" si="3"/>
        <v>0.16851441241685144</v>
      </c>
      <c r="BG10" s="13">
        <v>566.82500000000005</v>
      </c>
      <c r="BI10" s="14">
        <v>38716</v>
      </c>
      <c r="BJ10" s="13">
        <v>1.1329</v>
      </c>
      <c r="BK10" s="13">
        <v>27.886700000000001</v>
      </c>
      <c r="BL10" s="13">
        <v>2.8999999999999998E-3</v>
      </c>
      <c r="BM10" s="13">
        <v>1.405</v>
      </c>
      <c r="BN10" s="14">
        <v>127.2636</v>
      </c>
      <c r="BO10" s="13">
        <v>3.0135000000000001</v>
      </c>
      <c r="BP10" s="13">
        <v>3031.48</v>
      </c>
      <c r="BQ10" s="13">
        <v>1425.1579999999999</v>
      </c>
      <c r="BR10" s="13">
        <f t="shared" si="4"/>
        <v>2.1271185370323855</v>
      </c>
      <c r="BS10" s="13">
        <v>886.55330000000004</v>
      </c>
      <c r="BU10" s="14">
        <v>42004</v>
      </c>
      <c r="BV10" s="13">
        <v>2.3155999999999999</v>
      </c>
      <c r="BW10" s="13">
        <v>53.356400000000001</v>
      </c>
      <c r="BX10" s="13">
        <v>0.7823</v>
      </c>
      <c r="BY10" s="14">
        <v>707.8</v>
      </c>
      <c r="BZ10" s="13">
        <v>78.136300000000006</v>
      </c>
      <c r="CA10" s="13">
        <v>0.25480000000000003</v>
      </c>
      <c r="CB10" s="13">
        <v>2082</v>
      </c>
      <c r="CC10" s="13">
        <v>12787.3</v>
      </c>
      <c r="CD10" s="13">
        <f t="shared" si="5"/>
        <v>0.16281779578175221</v>
      </c>
      <c r="CE10" s="13">
        <v>11515.0753</v>
      </c>
      <c r="CG10" s="14">
        <v>38716</v>
      </c>
      <c r="CH10" s="13">
        <v>3.3860000000000001</v>
      </c>
      <c r="CI10" s="13">
        <v>12.847</v>
      </c>
      <c r="CJ10" s="11">
        <v>1.2772000000000001</v>
      </c>
      <c r="CK10" s="13">
        <v>16138</v>
      </c>
      <c r="CL10" s="13">
        <v>5.2104999999999997</v>
      </c>
      <c r="CM10" s="13">
        <v>0.90059999999999996</v>
      </c>
      <c r="CN10" s="13">
        <v>50514</v>
      </c>
      <c r="CO10" s="13">
        <v>58864</v>
      </c>
      <c r="CP10" s="13">
        <f t="shared" si="6"/>
        <v>0.85814759445501498</v>
      </c>
      <c r="CQ10" s="13">
        <v>178793.28890000001</v>
      </c>
      <c r="CS10" s="14">
        <v>38716</v>
      </c>
      <c r="CT10" s="13">
        <v>1.7029999999999998</v>
      </c>
      <c r="CU10" s="14">
        <v>7.7426000000000004</v>
      </c>
      <c r="CV10" s="13">
        <v>0.78259999999999996</v>
      </c>
      <c r="CW10" s="13">
        <v>22226</v>
      </c>
      <c r="CX10" s="13">
        <v>9.6511999999999993</v>
      </c>
      <c r="CY10" s="13">
        <v>0.39400000000000002</v>
      </c>
      <c r="CZ10" s="13">
        <v>47405</v>
      </c>
      <c r="DA10" s="13">
        <v>116970</v>
      </c>
      <c r="DB10" s="13">
        <f t="shared" si="7"/>
        <v>0.40527485680088909</v>
      </c>
      <c r="DC10" s="13">
        <v>171900.96599999999</v>
      </c>
      <c r="DE10" s="14">
        <v>38716</v>
      </c>
      <c r="DF10" s="11">
        <v>3.1513</v>
      </c>
      <c r="DG10" s="13" t="s">
        <v>60</v>
      </c>
      <c r="DH10" s="13">
        <v>8.4908999999999999</v>
      </c>
      <c r="DI10" s="13">
        <v>227.744</v>
      </c>
      <c r="DJ10" s="13">
        <v>0</v>
      </c>
      <c r="DK10" s="13">
        <v>0.52470000000000006</v>
      </c>
      <c r="DL10" s="13">
        <v>114.279</v>
      </c>
      <c r="DM10" s="13">
        <v>276.60300000000001</v>
      </c>
      <c r="DN10" s="13">
        <f t="shared" si="8"/>
        <v>0.41315170117460764</v>
      </c>
      <c r="DO10" s="13">
        <v>811.54740000000004</v>
      </c>
      <c r="DQ10" s="14">
        <v>38716</v>
      </c>
      <c r="DR10" s="13">
        <v>19.855499999999999</v>
      </c>
      <c r="DS10" s="13">
        <v>128.27709999999999</v>
      </c>
      <c r="DT10" s="13">
        <v>0.25240000000000001</v>
      </c>
      <c r="DU10" s="13">
        <v>5.2309999999999999</v>
      </c>
      <c r="DV10" s="13">
        <v>83.606499999999997</v>
      </c>
      <c r="DW10" s="13">
        <v>1.8391999999999999</v>
      </c>
      <c r="DX10" s="13">
        <v>69.436999999999998</v>
      </c>
      <c r="DY10" s="13">
        <v>36.783999999999999</v>
      </c>
      <c r="DZ10" s="13">
        <f t="shared" si="9"/>
        <v>1.8876957372770771</v>
      </c>
      <c r="EA10" s="13">
        <v>65.936800000000005</v>
      </c>
      <c r="EB10" s="14"/>
      <c r="EC10" s="14">
        <v>38716</v>
      </c>
      <c r="ED10" s="13">
        <v>1.5068000000000001</v>
      </c>
      <c r="EE10" s="13">
        <v>18.7058</v>
      </c>
      <c r="EF10" s="13">
        <v>0.58730000000000004</v>
      </c>
      <c r="EG10" s="13">
        <v>7.6319999999999997</v>
      </c>
      <c r="EH10" s="13">
        <v>12.423999999999999</v>
      </c>
      <c r="EI10" s="13">
        <v>0.58150000000000002</v>
      </c>
      <c r="EJ10" s="13">
        <v>67.430999999999997</v>
      </c>
      <c r="EK10" s="13">
        <v>92.034999999999997</v>
      </c>
      <c r="EL10" s="13">
        <f t="shared" si="10"/>
        <v>0.73266692019340474</v>
      </c>
      <c r="EM10" s="14">
        <v>135.55549999999999</v>
      </c>
      <c r="EO10" s="14">
        <v>39080</v>
      </c>
      <c r="EP10" s="13">
        <v>3.1236000000000002</v>
      </c>
      <c r="EQ10" s="13" t="s">
        <v>60</v>
      </c>
      <c r="ER10" s="13">
        <v>5.4673999999999996</v>
      </c>
      <c r="ES10" s="13">
        <v>52.81</v>
      </c>
      <c r="ET10" s="13">
        <v>2.8188</v>
      </c>
      <c r="EU10" s="13">
        <v>1.84E-2</v>
      </c>
      <c r="EV10" s="13">
        <v>1.4610000000000001</v>
      </c>
      <c r="EW10" s="11">
        <v>57.033999999999999</v>
      </c>
      <c r="EX10" s="11">
        <f t="shared" si="11"/>
        <v>2.5616299049689661E-2</v>
      </c>
      <c r="EY10" s="13">
        <v>138.2124</v>
      </c>
      <c r="FA10" s="14">
        <v>38716</v>
      </c>
      <c r="FB10" s="13">
        <v>7.4461000000000004</v>
      </c>
      <c r="FC10" s="13">
        <v>40.349400000000003</v>
      </c>
      <c r="FD10" s="13">
        <v>2.3711000000000002</v>
      </c>
      <c r="FE10" s="13">
        <v>8261</v>
      </c>
      <c r="FF10" s="13">
        <v>0</v>
      </c>
      <c r="FG10" s="13">
        <v>1.4215</v>
      </c>
      <c r="FH10" s="11">
        <v>13931</v>
      </c>
      <c r="FI10" s="57">
        <v>11551</v>
      </c>
      <c r="FJ10" s="57">
        <f t="shared" si="12"/>
        <v>1.2060427668600122</v>
      </c>
      <c r="FK10" s="13">
        <v>60586.583100000003</v>
      </c>
      <c r="FM10" s="14">
        <v>38716</v>
      </c>
      <c r="FN10" s="13">
        <v>4.0721999999999996</v>
      </c>
      <c r="FO10" s="13">
        <v>16.027799999999999</v>
      </c>
      <c r="FP10" s="13">
        <v>0.73270000000000002</v>
      </c>
      <c r="FQ10" s="13">
        <v>6969</v>
      </c>
      <c r="FR10" s="13">
        <v>0</v>
      </c>
      <c r="FS10" s="11">
        <v>0.71389999999999998</v>
      </c>
      <c r="FT10" s="11">
        <v>24801</v>
      </c>
      <c r="FU10" s="11">
        <v>33883</v>
      </c>
      <c r="FV10" s="13">
        <f t="shared" si="13"/>
        <v>0.73195997993093886</v>
      </c>
      <c r="FW10" s="13">
        <v>105160.3941</v>
      </c>
      <c r="FY10" s="14">
        <v>38716</v>
      </c>
      <c r="FZ10" s="13">
        <v>3.1928999999999998</v>
      </c>
      <c r="GA10" s="13">
        <v>12.8133</v>
      </c>
      <c r="GB10" s="13">
        <v>0.38929999999999998</v>
      </c>
      <c r="GC10" s="13">
        <v>13686</v>
      </c>
      <c r="GD10" s="14">
        <v>46.603999999999999</v>
      </c>
      <c r="GE10" s="13">
        <v>0.84089999999999998</v>
      </c>
      <c r="GF10" s="13">
        <v>91134</v>
      </c>
      <c r="GG10" s="11">
        <v>105748</v>
      </c>
      <c r="GH10" s="13">
        <f t="shared" si="14"/>
        <v>0.86180353292733669</v>
      </c>
      <c r="GI10" s="13">
        <v>129836.2546</v>
      </c>
      <c r="GK10" s="14">
        <v>38716</v>
      </c>
      <c r="GL10" s="13">
        <v>0.84370000000000001</v>
      </c>
      <c r="GM10" s="13">
        <v>6.6205999999999996</v>
      </c>
      <c r="GN10" s="13">
        <v>0.44280000000000003</v>
      </c>
      <c r="GO10" s="13">
        <v>13929</v>
      </c>
      <c r="GP10" s="13">
        <v>9.1242000000000001</v>
      </c>
      <c r="GQ10" s="13">
        <v>1.1298999999999999</v>
      </c>
      <c r="GR10" s="13">
        <v>86696</v>
      </c>
      <c r="GS10" s="13">
        <v>77317</v>
      </c>
      <c r="GT10" s="13">
        <f t="shared" si="15"/>
        <v>1.1213057930338735</v>
      </c>
      <c r="GU10" s="13">
        <v>81242.0285</v>
      </c>
      <c r="GW10" s="14">
        <v>42004</v>
      </c>
      <c r="GX10" s="13">
        <v>5.5670000000000002</v>
      </c>
      <c r="GY10" s="13">
        <v>75.993099999999998</v>
      </c>
      <c r="GZ10" s="13">
        <v>0.49680000000000002</v>
      </c>
      <c r="HA10" s="13">
        <v>390</v>
      </c>
      <c r="HB10" s="13">
        <v>242.73670000000001</v>
      </c>
      <c r="HC10" s="13">
        <v>0.34870000000000001</v>
      </c>
      <c r="HD10" s="11">
        <v>2641</v>
      </c>
      <c r="HE10" s="11">
        <v>7150</v>
      </c>
      <c r="HF10" s="13">
        <f t="shared" si="16"/>
        <v>0.36937062937062937</v>
      </c>
      <c r="HG10" s="13">
        <v>8543.9588000000003</v>
      </c>
    </row>
    <row r="11" spans="1:227">
      <c r="A11" s="14">
        <v>41274</v>
      </c>
      <c r="B11" s="13">
        <v>1.6587000000000001</v>
      </c>
      <c r="C11" s="13">
        <v>56.926200000000001</v>
      </c>
      <c r="D11" s="13">
        <v>0.58199999999999996</v>
      </c>
      <c r="E11" s="13">
        <v>23.452000000000002</v>
      </c>
      <c r="F11" s="13">
        <v>64.278800000000004</v>
      </c>
      <c r="G11" s="13">
        <v>4.2331000000000003</v>
      </c>
      <c r="H11" s="13">
        <v>1022.586</v>
      </c>
      <c r="I11" s="13">
        <v>283.31599999999997</v>
      </c>
      <c r="J11" s="13">
        <f t="shared" si="18"/>
        <v>3.6093478659870959</v>
      </c>
      <c r="K11" s="13">
        <v>551.96680000000003</v>
      </c>
      <c r="L11" s="14"/>
      <c r="M11" s="14">
        <v>40907</v>
      </c>
      <c r="N11" s="13">
        <v>1.1766000000000001</v>
      </c>
      <c r="O11" s="13">
        <v>111.36879999999999</v>
      </c>
      <c r="P11" s="13">
        <v>2.9999999999999997E-4</v>
      </c>
      <c r="Q11" s="13">
        <v>5.0000000000000001E-3</v>
      </c>
      <c r="R11" s="13">
        <v>128.72669999999999</v>
      </c>
      <c r="S11" s="13">
        <v>0.3417</v>
      </c>
      <c r="T11" s="13">
        <v>308.274</v>
      </c>
      <c r="U11" s="13">
        <v>991.005</v>
      </c>
      <c r="V11" s="13">
        <f t="shared" si="0"/>
        <v>0.31107209348086035</v>
      </c>
      <c r="W11" s="13">
        <v>751.35320000000002</v>
      </c>
      <c r="AH11" s="11"/>
      <c r="AR11" s="14"/>
      <c r="AW11" s="14">
        <v>39080</v>
      </c>
      <c r="AX11" s="13">
        <v>1.0831</v>
      </c>
      <c r="AY11" s="13">
        <v>7.8699000000000003</v>
      </c>
      <c r="AZ11" s="13">
        <v>0.43009999999999998</v>
      </c>
      <c r="BA11" s="13">
        <v>4</v>
      </c>
      <c r="BB11" s="13">
        <v>151.88460000000001</v>
      </c>
      <c r="BC11" s="14">
        <v>0.11600000000000001</v>
      </c>
      <c r="BD11" s="13">
        <v>63.4</v>
      </c>
      <c r="BE11" s="13">
        <v>777.8</v>
      </c>
      <c r="BF11" s="13">
        <f t="shared" si="3"/>
        <v>8.1511956801234256E-2</v>
      </c>
      <c r="BG11" s="13">
        <v>630</v>
      </c>
      <c r="BI11" s="14">
        <v>39080</v>
      </c>
      <c r="BJ11" s="13">
        <v>1.1888000000000001</v>
      </c>
      <c r="BK11" s="13">
        <v>34.464799999999997</v>
      </c>
      <c r="BL11" s="13">
        <v>1.6999999999999999E-3</v>
      </c>
      <c r="BM11" s="13">
        <v>0.82399999999999995</v>
      </c>
      <c r="BN11" s="13">
        <v>136.55840000000001</v>
      </c>
      <c r="BO11" s="13">
        <v>1.7345999999999999</v>
      </c>
      <c r="BP11" s="13">
        <v>3139.2939999999999</v>
      </c>
      <c r="BQ11" s="13">
        <v>2194.4740000000002</v>
      </c>
      <c r="BR11" s="13">
        <f t="shared" si="4"/>
        <v>1.4305450873421146</v>
      </c>
      <c r="BS11" s="13">
        <v>1060.6353999999999</v>
      </c>
      <c r="BU11" s="14">
        <v>42369</v>
      </c>
      <c r="BV11" s="13">
        <v>1.6339000000000001</v>
      </c>
      <c r="BW11" s="13">
        <v>20.552599999999998</v>
      </c>
      <c r="BX11" s="13">
        <v>0.39369999999999999</v>
      </c>
      <c r="BY11" s="14">
        <v>365.9</v>
      </c>
      <c r="BZ11" s="13">
        <v>121.899</v>
      </c>
      <c r="CA11" s="13">
        <v>0.2293</v>
      </c>
      <c r="CB11" s="13">
        <v>3346.9</v>
      </c>
      <c r="CC11" s="13">
        <v>16404.099999999999</v>
      </c>
      <c r="CD11" s="13">
        <f t="shared" si="5"/>
        <v>0.20402826122737611</v>
      </c>
      <c r="CE11" s="13">
        <v>8653.1278999999995</v>
      </c>
      <c r="CG11" s="14">
        <v>39080</v>
      </c>
      <c r="CH11" s="13">
        <v>3.6457999999999999</v>
      </c>
      <c r="CI11" s="13">
        <v>13.0725</v>
      </c>
      <c r="CJ11" s="11">
        <v>0.21310000000000001</v>
      </c>
      <c r="CK11" s="13">
        <v>4084</v>
      </c>
      <c r="CL11" s="13">
        <v>5.1223000000000001</v>
      </c>
      <c r="CM11" s="13">
        <v>0.82399999999999995</v>
      </c>
      <c r="CN11" s="13">
        <v>53324</v>
      </c>
      <c r="CO11" s="13">
        <v>70556</v>
      </c>
      <c r="CP11" s="13">
        <f t="shared" si="6"/>
        <v>0.75576846760020411</v>
      </c>
      <c r="CQ11" s="13">
        <v>191415.4319</v>
      </c>
      <c r="CS11" s="14">
        <v>39080</v>
      </c>
      <c r="CT11" s="13">
        <v>1.7497</v>
      </c>
      <c r="CU11" s="14">
        <v>8.4497999999999998</v>
      </c>
      <c r="CV11" s="13">
        <v>1.254</v>
      </c>
      <c r="CW11" s="13">
        <v>27713</v>
      </c>
      <c r="CX11" s="13">
        <v>7.7640000000000002</v>
      </c>
      <c r="CY11" s="13">
        <v>0.41610000000000003</v>
      </c>
      <c r="CZ11" s="13">
        <v>48371</v>
      </c>
      <c r="DA11" s="13">
        <v>115546</v>
      </c>
      <c r="DB11" s="13">
        <f t="shared" si="7"/>
        <v>0.41862980977273123</v>
      </c>
      <c r="DC11" s="13">
        <v>186750.5209</v>
      </c>
      <c r="DE11" s="14">
        <v>39080</v>
      </c>
      <c r="DF11" s="11">
        <v>3.8096000000000001</v>
      </c>
      <c r="DG11" s="13" t="s">
        <v>60</v>
      </c>
      <c r="DH11" s="13">
        <v>6.0867000000000004</v>
      </c>
      <c r="DI11" s="13">
        <v>214.11099999999999</v>
      </c>
      <c r="DJ11" s="13">
        <v>0</v>
      </c>
      <c r="DK11" s="13">
        <v>0.4819</v>
      </c>
      <c r="DL11" s="13">
        <v>157.126</v>
      </c>
      <c r="DM11" s="13">
        <v>375.54</v>
      </c>
      <c r="DN11" s="13">
        <f t="shared" si="8"/>
        <v>0.41840017042126004</v>
      </c>
      <c r="DO11" s="13">
        <v>1244.6319000000001</v>
      </c>
      <c r="DQ11" s="14">
        <v>39080</v>
      </c>
      <c r="DR11" s="13">
        <v>12.282</v>
      </c>
      <c r="DS11" s="13">
        <v>40.8155</v>
      </c>
      <c r="DT11" s="13">
        <v>0.24</v>
      </c>
      <c r="DU11" s="13">
        <v>5.2750000000000004</v>
      </c>
      <c r="DV11" s="13">
        <v>28.556699999999999</v>
      </c>
      <c r="DW11" s="13">
        <v>1.9942</v>
      </c>
      <c r="DX11" s="13">
        <v>75.06</v>
      </c>
      <c r="DY11" s="13">
        <v>38.494999999999997</v>
      </c>
      <c r="DZ11" s="13">
        <f t="shared" si="9"/>
        <v>1.949863618651773</v>
      </c>
      <c r="EA11" s="13">
        <v>84.981300000000005</v>
      </c>
      <c r="EB11" s="14"/>
      <c r="EC11" s="14">
        <v>39080</v>
      </c>
      <c r="ED11" s="13">
        <v>1.6576</v>
      </c>
      <c r="EE11" s="13">
        <v>17.721800000000002</v>
      </c>
      <c r="EF11" s="13">
        <v>0.63719999999999999</v>
      </c>
      <c r="EG11" s="13">
        <v>9.3569999999999993</v>
      </c>
      <c r="EH11" s="13">
        <v>4.1734</v>
      </c>
      <c r="EI11" s="13">
        <v>0.82240000000000002</v>
      </c>
      <c r="EJ11" s="13">
        <v>76.180999999999997</v>
      </c>
      <c r="EK11" s="13">
        <v>93.227999999999994</v>
      </c>
      <c r="EL11" s="13">
        <f t="shared" si="10"/>
        <v>0.81714720899300641</v>
      </c>
      <c r="EM11" s="14">
        <v>156.68100000000001</v>
      </c>
      <c r="EO11" s="14">
        <v>39447</v>
      </c>
      <c r="EP11" s="13">
        <v>1.0111000000000001</v>
      </c>
      <c r="EQ11" s="13" t="s">
        <v>60</v>
      </c>
      <c r="ER11" s="13">
        <v>4.2615999999999996</v>
      </c>
      <c r="ES11" s="13">
        <v>22.693000000000001</v>
      </c>
      <c r="ET11" s="13">
        <v>1.7204999999999999</v>
      </c>
      <c r="EU11" s="13">
        <v>3.4700000000000002E-2</v>
      </c>
      <c r="EV11" s="13">
        <v>1.4359999999999999</v>
      </c>
      <c r="EW11" s="11">
        <v>25.814</v>
      </c>
      <c r="EX11" s="11">
        <f t="shared" si="11"/>
        <v>5.5628728596885411E-2</v>
      </c>
      <c r="EY11" s="13">
        <v>19.808900000000001</v>
      </c>
      <c r="FA11" s="14">
        <v>39080</v>
      </c>
      <c r="FB11" s="13">
        <v>6.7305000000000001</v>
      </c>
      <c r="FC11" s="13">
        <v>33.292099999999998</v>
      </c>
      <c r="FD11" s="13">
        <v>1.5624</v>
      </c>
      <c r="FE11" s="13">
        <v>10110</v>
      </c>
      <c r="FF11" s="13">
        <v>0</v>
      </c>
      <c r="FG11" s="13">
        <v>1.3433999999999999</v>
      </c>
      <c r="FH11" s="11">
        <v>19315</v>
      </c>
      <c r="FI11" s="57">
        <v>17205</v>
      </c>
      <c r="FJ11" s="57">
        <f t="shared" si="12"/>
        <v>1.1226387678000582</v>
      </c>
      <c r="FK11" s="13">
        <v>72900.779200000004</v>
      </c>
      <c r="FM11" s="14">
        <v>39080</v>
      </c>
      <c r="FN11" s="13">
        <v>6.0294999999999996</v>
      </c>
      <c r="FO11" s="13">
        <v>24.035799999999998</v>
      </c>
      <c r="FP11" s="13">
        <v>1.5746</v>
      </c>
      <c r="FQ11" s="13">
        <v>17814</v>
      </c>
      <c r="FR11" s="13">
        <v>26.473800000000001</v>
      </c>
      <c r="FS11" s="11">
        <v>0.7379</v>
      </c>
      <c r="FT11" s="11">
        <v>28484</v>
      </c>
      <c r="FU11" s="11">
        <v>43315</v>
      </c>
      <c r="FV11" s="13">
        <f t="shared" si="13"/>
        <v>0.65760129285466928</v>
      </c>
      <c r="FW11" s="13">
        <v>165967.40340000001</v>
      </c>
      <c r="FY11" s="14">
        <v>39080</v>
      </c>
      <c r="FZ11" s="13">
        <v>4.2497999999999996</v>
      </c>
      <c r="GA11" s="13">
        <v>13.0762</v>
      </c>
      <c r="GB11" s="13">
        <v>0.26579999999999998</v>
      </c>
      <c r="GC11" s="13">
        <v>10656</v>
      </c>
      <c r="GD11" s="13">
        <v>48.338999999999999</v>
      </c>
      <c r="GE11" s="13">
        <v>0.87490000000000001</v>
      </c>
      <c r="GF11" s="13">
        <v>91424</v>
      </c>
      <c r="GG11" s="11">
        <v>103234</v>
      </c>
      <c r="GH11" s="13">
        <f t="shared" si="14"/>
        <v>0.88559970552337408</v>
      </c>
      <c r="GI11" s="13">
        <v>146342.07800000001</v>
      </c>
      <c r="GK11" s="14">
        <v>39080</v>
      </c>
      <c r="GL11" s="13">
        <v>1.1499999999999999</v>
      </c>
      <c r="GM11" s="13">
        <v>6.5804</v>
      </c>
      <c r="GN11" s="13">
        <v>0.45810000000000001</v>
      </c>
      <c r="GO11" s="13">
        <v>16422</v>
      </c>
      <c r="GP11" s="13">
        <v>6.5278999999999998</v>
      </c>
      <c r="GQ11" s="13">
        <v>1.1508</v>
      </c>
      <c r="GR11" s="13">
        <v>91658</v>
      </c>
      <c r="GS11" s="13">
        <v>81981</v>
      </c>
      <c r="GT11" s="13">
        <f t="shared" si="15"/>
        <v>1.1180395457484051</v>
      </c>
      <c r="GU11" s="13">
        <v>112070.08590000001</v>
      </c>
      <c r="GW11" s="14">
        <v>42369</v>
      </c>
      <c r="GX11" s="13">
        <v>5.3175999999999997</v>
      </c>
      <c r="GY11" s="13">
        <v>16.8476</v>
      </c>
      <c r="GZ11" s="13">
        <v>0.38329999999999997</v>
      </c>
      <c r="HA11" s="13">
        <v>396</v>
      </c>
      <c r="HB11" s="13">
        <v>263.10430000000002</v>
      </c>
      <c r="HC11" s="13">
        <v>0.39989999999999998</v>
      </c>
      <c r="HD11" s="11">
        <v>2921</v>
      </c>
      <c r="HE11" s="11">
        <v>7459</v>
      </c>
      <c r="HF11" s="13">
        <f t="shared" si="16"/>
        <v>0.39160745408231667</v>
      </c>
      <c r="HG11" s="13">
        <v>8369.2322999999997</v>
      </c>
      <c r="HJ11" s="13">
        <f>AVERAGE(HJ6:HJ9)</f>
        <v>8.6301000000000005</v>
      </c>
      <c r="HL11" s="13">
        <f t="shared" ref="HL11:HS11" si="19">AVERAGE(HL6:HL9)</f>
        <v>1.2894666666666665</v>
      </c>
      <c r="HM11" s="13">
        <f t="shared" si="19"/>
        <v>287.41699999999997</v>
      </c>
      <c r="HN11" s="13">
        <f t="shared" si="19"/>
        <v>3.6689000000000003</v>
      </c>
      <c r="HO11" s="13">
        <f t="shared" si="19"/>
        <v>1.8703500000000002</v>
      </c>
      <c r="HP11" s="13">
        <f t="shared" si="19"/>
        <v>718.298</v>
      </c>
      <c r="HQ11" s="13">
        <f t="shared" si="19"/>
        <v>585.0003333333334</v>
      </c>
      <c r="HR11" s="13">
        <f t="shared" si="19"/>
        <v>1.5734763418111533</v>
      </c>
      <c r="HS11" s="13">
        <f t="shared" si="19"/>
        <v>4345.8105999999998</v>
      </c>
    </row>
    <row r="12" spans="1:227">
      <c r="A12" s="14">
        <v>41639</v>
      </c>
      <c r="B12" s="13">
        <v>7.7247000000000003</v>
      </c>
      <c r="C12" s="13">
        <v>14.2624</v>
      </c>
      <c r="D12" s="13">
        <v>2.3300000000000001E-2</v>
      </c>
      <c r="E12" s="13">
        <v>0.92400000000000004</v>
      </c>
      <c r="F12" s="13">
        <v>188.98650000000001</v>
      </c>
      <c r="G12" s="13">
        <v>3.1040999999999999</v>
      </c>
      <c r="H12" s="13">
        <v>907.428</v>
      </c>
      <c r="I12" s="13">
        <v>301.34399999999999</v>
      </c>
      <c r="J12" s="13">
        <f t="shared" si="18"/>
        <v>3.0112695125836253</v>
      </c>
      <c r="K12" s="13">
        <v>760.74189999999999</v>
      </c>
      <c r="L12" s="14"/>
      <c r="M12" s="14">
        <v>41274</v>
      </c>
      <c r="N12" s="13">
        <v>1.4155</v>
      </c>
      <c r="O12" s="13">
        <v>23.711600000000001</v>
      </c>
      <c r="P12" s="13">
        <v>3.8999999999999998E-3</v>
      </c>
      <c r="Q12" s="13">
        <v>0.14199999999999999</v>
      </c>
      <c r="R12" s="13">
        <v>155.01140000000001</v>
      </c>
      <c r="S12" s="13">
        <v>0.35970000000000002</v>
      </c>
      <c r="T12" s="13">
        <v>387.49299999999999</v>
      </c>
      <c r="U12" s="13">
        <v>1163.5360000000001</v>
      </c>
      <c r="V12" s="13">
        <f t="shared" si="0"/>
        <v>0.33303052075741529</v>
      </c>
      <c r="W12" s="13">
        <v>857.52239999999995</v>
      </c>
      <c r="Z12" s="13">
        <f>AVERAGE(Z6:Z10)</f>
        <v>0.92180000000000006</v>
      </c>
      <c r="AA12" s="13">
        <f t="shared" ref="AA12:AH12" si="20">AVERAGE(AA6:AA10)</f>
        <v>26.175166666666666</v>
      </c>
      <c r="AB12" s="13">
        <f t="shared" si="20"/>
        <v>0.58745999999999987</v>
      </c>
      <c r="AC12" s="13">
        <f t="shared" si="20"/>
        <v>4.05992</v>
      </c>
      <c r="AD12" s="13">
        <f t="shared" si="20"/>
        <v>37.700380000000003</v>
      </c>
      <c r="AE12" s="13">
        <f t="shared" si="20"/>
        <v>0.17832500000000001</v>
      </c>
      <c r="AF12" s="13">
        <f t="shared" si="20"/>
        <v>45.685720000000003</v>
      </c>
      <c r="AG12" s="13">
        <f t="shared" si="20"/>
        <v>314.82696000000004</v>
      </c>
      <c r="AH12" s="13">
        <f t="shared" si="20"/>
        <v>0.15546112610641125</v>
      </c>
      <c r="AI12" s="13">
        <f>AVERAGE(AI6:AI10)</f>
        <v>253.33823333333331</v>
      </c>
      <c r="AL12" s="13">
        <f>AVERAGE(AL6:AL10)</f>
        <v>1.2646666666666666</v>
      </c>
      <c r="AM12" s="13">
        <f t="shared" ref="AM12:AU12" si="21">AVERAGE(AM6:AM10)</f>
        <v>7.6625000000000005</v>
      </c>
      <c r="AN12" s="13">
        <f t="shared" si="21"/>
        <v>0.310525</v>
      </c>
      <c r="AO12" s="13">
        <f t="shared" si="21"/>
        <v>2.9365000000000001</v>
      </c>
      <c r="AP12" s="13">
        <f t="shared" si="21"/>
        <v>186.16712500000003</v>
      </c>
      <c r="AQ12" s="13">
        <f t="shared" si="21"/>
        <v>0.34066666666666667</v>
      </c>
      <c r="AR12" s="13">
        <f t="shared" si="21"/>
        <v>65.109399999999994</v>
      </c>
      <c r="AS12" s="13">
        <f>AVERAGE(AS6:AS10)</f>
        <v>174.74549999999999</v>
      </c>
      <c r="AT12" s="13">
        <f t="shared" si="21"/>
        <v>0.35147293785667849</v>
      </c>
      <c r="AU12" s="13">
        <f t="shared" si="21"/>
        <v>227.85753333333332</v>
      </c>
      <c r="AW12" s="14">
        <v>39447</v>
      </c>
      <c r="AX12" s="13">
        <v>0.78380000000000005</v>
      </c>
      <c r="AY12" s="13">
        <v>8.6760000000000002</v>
      </c>
      <c r="AZ12" s="13">
        <v>0.49280000000000002</v>
      </c>
      <c r="BA12" s="13">
        <v>6.8</v>
      </c>
      <c r="BB12" s="13">
        <v>63.192999999999998</v>
      </c>
      <c r="BC12" s="14">
        <v>2.4E-2</v>
      </c>
      <c r="BD12" s="13">
        <v>27.2</v>
      </c>
      <c r="BE12" s="13">
        <v>1492.6</v>
      </c>
      <c r="BF12" s="13">
        <f t="shared" si="3"/>
        <v>1.8223234624145785E-2</v>
      </c>
      <c r="BG12" s="13">
        <v>1261.7908</v>
      </c>
      <c r="BI12" s="14">
        <v>39447</v>
      </c>
      <c r="BJ12" s="13">
        <v>1.0249999999999999</v>
      </c>
      <c r="BK12" s="13" t="s">
        <v>60</v>
      </c>
      <c r="BL12" s="13">
        <v>2.0000000000000001E-4</v>
      </c>
      <c r="BM12" s="13">
        <v>0.14199999999999999</v>
      </c>
      <c r="BN12" s="13">
        <v>153.89840000000001</v>
      </c>
      <c r="BO12" s="13">
        <v>1.6063000000000001</v>
      </c>
      <c r="BP12" s="13">
        <v>3844.998</v>
      </c>
      <c r="BQ12" s="13">
        <v>2592.8739999999998</v>
      </c>
      <c r="BR12" s="13">
        <f t="shared" si="4"/>
        <v>1.4829096978873637</v>
      </c>
      <c r="BS12" s="13">
        <v>1403.1436000000001</v>
      </c>
      <c r="BY12" s="14"/>
      <c r="CG12" s="14">
        <v>39447</v>
      </c>
      <c r="CH12" s="13">
        <v>3.3656999999999999</v>
      </c>
      <c r="CI12" s="13">
        <v>12.280900000000001</v>
      </c>
      <c r="CJ12" s="11">
        <v>0.46960000000000002</v>
      </c>
      <c r="CK12" s="13">
        <v>9315</v>
      </c>
      <c r="CL12" s="13">
        <v>16.329999999999998</v>
      </c>
      <c r="CM12" s="13">
        <v>0.80649999999999999</v>
      </c>
      <c r="CN12" s="13">
        <v>61095</v>
      </c>
      <c r="CO12" s="13">
        <v>80954</v>
      </c>
      <c r="CP12" s="13">
        <f t="shared" si="6"/>
        <v>0.75468784741952222</v>
      </c>
      <c r="CQ12" s="13">
        <v>190878.72500000001</v>
      </c>
      <c r="CS12" s="14">
        <v>39447</v>
      </c>
      <c r="CT12" s="13">
        <v>1.6735</v>
      </c>
      <c r="CU12" s="14">
        <v>7.3369999999999997</v>
      </c>
      <c r="CV12" s="13">
        <v>1.1667000000000001</v>
      </c>
      <c r="CW12" s="13">
        <v>25475</v>
      </c>
      <c r="CX12" s="13">
        <v>11.2309</v>
      </c>
      <c r="CY12" s="13">
        <v>0.41949999999999998</v>
      </c>
      <c r="CZ12" s="13">
        <v>48418</v>
      </c>
      <c r="DA12" s="13">
        <v>115268</v>
      </c>
      <c r="DB12" s="13">
        <f t="shared" si="7"/>
        <v>0.42004719436443766</v>
      </c>
      <c r="DC12" s="13">
        <v>155241.47159999999</v>
      </c>
      <c r="DE12" s="14">
        <v>39447</v>
      </c>
      <c r="DF12" s="11">
        <v>2.3266999999999998</v>
      </c>
      <c r="DG12" s="13">
        <v>26.35</v>
      </c>
      <c r="DH12" s="13">
        <v>4.4611000000000001</v>
      </c>
      <c r="DI12" s="13">
        <v>328.72800000000001</v>
      </c>
      <c r="DJ12" s="13">
        <v>0</v>
      </c>
      <c r="DK12" s="13">
        <v>0.50949999999999995</v>
      </c>
      <c r="DL12" s="13">
        <v>222.85499999999999</v>
      </c>
      <c r="DM12" s="13">
        <v>499.34199999999998</v>
      </c>
      <c r="DN12" s="13">
        <f t="shared" si="8"/>
        <v>0.44629732728270405</v>
      </c>
      <c r="DO12" s="13">
        <v>2041.2498000000001</v>
      </c>
      <c r="DQ12" s="14">
        <v>39447</v>
      </c>
      <c r="DR12" s="13">
        <v>2.1335999999999999</v>
      </c>
      <c r="DS12" s="13">
        <v>2.6153</v>
      </c>
      <c r="DT12" s="13">
        <v>0.21920000000000001</v>
      </c>
      <c r="DU12" s="13">
        <v>5.524</v>
      </c>
      <c r="DV12" s="13">
        <v>2.6840000000000002</v>
      </c>
      <c r="DW12" s="13">
        <v>1.4434</v>
      </c>
      <c r="DX12" s="13">
        <v>82.334999999999994</v>
      </c>
      <c r="DY12" s="13">
        <v>75.590999999999994</v>
      </c>
      <c r="DZ12" s="13">
        <f t="shared" si="9"/>
        <v>1.0892169702742389</v>
      </c>
      <c r="EA12" s="13">
        <v>93.980400000000003</v>
      </c>
      <c r="EB12" s="14"/>
      <c r="EC12" s="14">
        <v>39447</v>
      </c>
      <c r="ED12" s="13">
        <v>1.4485000000000001</v>
      </c>
      <c r="EE12" s="13">
        <v>13.9232</v>
      </c>
      <c r="EF12" s="13">
        <v>1.0947</v>
      </c>
      <c r="EG12" s="13">
        <v>17.888999999999999</v>
      </c>
      <c r="EH12" s="13">
        <v>7.5239000000000003</v>
      </c>
      <c r="EI12" s="13">
        <v>0.86850000000000005</v>
      </c>
      <c r="EJ12" s="13">
        <v>83.406999999999996</v>
      </c>
      <c r="EK12" s="13">
        <v>98.852999999999994</v>
      </c>
      <c r="EL12" s="13">
        <f t="shared" si="10"/>
        <v>0.84374778711824627</v>
      </c>
      <c r="EM12" s="14">
        <v>141.1071</v>
      </c>
      <c r="EO12" s="14">
        <v>39813</v>
      </c>
      <c r="EP12" s="13">
        <v>0.40500000000000003</v>
      </c>
      <c r="EQ12" s="13" t="s">
        <v>60</v>
      </c>
      <c r="ER12" s="13">
        <v>8.7151999999999994</v>
      </c>
      <c r="ES12" s="13">
        <v>22.337</v>
      </c>
      <c r="ET12" s="13">
        <v>0</v>
      </c>
      <c r="EU12" s="13">
        <v>5.7200000000000001E-2</v>
      </c>
      <c r="EV12" s="13">
        <v>1.44</v>
      </c>
      <c r="EW12" s="11">
        <v>24.530999999999999</v>
      </c>
      <c r="EX12" s="11">
        <f t="shared" si="11"/>
        <v>5.8701235171823407E-2</v>
      </c>
      <c r="EY12" s="13">
        <v>8.6720000000000006</v>
      </c>
      <c r="FA12" s="14">
        <v>39447</v>
      </c>
      <c r="FB12" s="13">
        <v>11.0123</v>
      </c>
      <c r="FC12" s="13">
        <v>45.405900000000003</v>
      </c>
      <c r="FD12" s="13">
        <v>1.6897</v>
      </c>
      <c r="FE12" s="13">
        <v>15386</v>
      </c>
      <c r="FF12" s="13">
        <v>0</v>
      </c>
      <c r="FG12" s="13">
        <v>1.1680999999999999</v>
      </c>
      <c r="FH12" s="11">
        <v>24578</v>
      </c>
      <c r="FI12" s="57">
        <v>24878</v>
      </c>
      <c r="FJ12" s="57">
        <f t="shared" si="12"/>
        <v>0.98794115282578987</v>
      </c>
      <c r="FK12" s="13">
        <v>173427.01930000001</v>
      </c>
      <c r="FM12" s="14">
        <v>39447</v>
      </c>
      <c r="FN12" s="13">
        <v>4.5670000000000002</v>
      </c>
      <c r="FO12" s="13">
        <v>18.558199999999999</v>
      </c>
      <c r="FP12" s="13">
        <v>1.6669</v>
      </c>
      <c r="FQ12" s="13">
        <v>22266</v>
      </c>
      <c r="FR12" s="13">
        <v>20.349299999999999</v>
      </c>
      <c r="FS12" s="11">
        <v>0.72260000000000002</v>
      </c>
      <c r="FT12" s="11">
        <v>34922</v>
      </c>
      <c r="FU12" s="11">
        <v>53340</v>
      </c>
      <c r="FV12" s="13">
        <f t="shared" si="13"/>
        <v>0.65470566179227596</v>
      </c>
      <c r="FW12" s="13">
        <v>164232.046</v>
      </c>
      <c r="FY12" s="14">
        <v>39447</v>
      </c>
      <c r="FZ12" s="13">
        <v>4.4152000000000005</v>
      </c>
      <c r="GA12" s="13">
        <v>12.464399999999999</v>
      </c>
      <c r="GB12" s="13">
        <v>0.3644</v>
      </c>
      <c r="GC12" s="13">
        <v>16146</v>
      </c>
      <c r="GD12" s="13">
        <v>80.926599999999993</v>
      </c>
      <c r="GE12" s="13">
        <v>0.88329999999999997</v>
      </c>
      <c r="GF12" s="13">
        <v>98786</v>
      </c>
      <c r="GG12" s="11">
        <v>120431</v>
      </c>
      <c r="GH12" s="13">
        <f t="shared" si="14"/>
        <v>0.82027052835233449</v>
      </c>
      <c r="GI12" s="13">
        <v>148956.9571</v>
      </c>
      <c r="GK12" s="14">
        <v>39447</v>
      </c>
      <c r="GL12" s="13">
        <v>1.3269</v>
      </c>
      <c r="GM12" s="13">
        <v>6.5609999999999999</v>
      </c>
      <c r="GN12" s="13">
        <v>0.29149999999999998</v>
      </c>
      <c r="GO12" s="13">
        <v>11445</v>
      </c>
      <c r="GP12" s="13">
        <v>12.970499999999999</v>
      </c>
      <c r="GQ12" s="13">
        <v>1.222</v>
      </c>
      <c r="GR12" s="13">
        <v>104286</v>
      </c>
      <c r="GS12" s="13">
        <v>88699</v>
      </c>
      <c r="GT12" s="13">
        <f t="shared" si="15"/>
        <v>1.1757291513996775</v>
      </c>
      <c r="GU12" s="13">
        <v>129928.88959999999</v>
      </c>
    </row>
    <row r="13" spans="1:227">
      <c r="A13" s="14">
        <v>42004</v>
      </c>
      <c r="B13" s="13">
        <v>20.017499999999998</v>
      </c>
      <c r="C13" s="13">
        <v>11.418100000000001</v>
      </c>
      <c r="D13" s="13">
        <v>6.1400000000000003E-2</v>
      </c>
      <c r="E13" s="13">
        <v>1.861</v>
      </c>
      <c r="F13" s="13">
        <v>632.83979999999997</v>
      </c>
      <c r="G13" s="13">
        <v>2.6595</v>
      </c>
      <c r="H13" s="13">
        <v>841.25300000000004</v>
      </c>
      <c r="I13" s="13">
        <v>331.286</v>
      </c>
      <c r="J13" s="13">
        <f t="shared" si="18"/>
        <v>2.5393557228497432</v>
      </c>
      <c r="K13" s="13">
        <v>857.77480000000003</v>
      </c>
      <c r="L13" s="14"/>
      <c r="M13" s="14">
        <v>41639</v>
      </c>
      <c r="N13" s="13">
        <v>1.9716</v>
      </c>
      <c r="O13" s="13">
        <v>24.092500000000001</v>
      </c>
      <c r="P13" s="13">
        <v>1.0999999999999999E-2</v>
      </c>
      <c r="Q13" s="13">
        <v>0.182</v>
      </c>
      <c r="R13" s="13">
        <v>128.08590000000001</v>
      </c>
      <c r="S13" s="13">
        <v>0.36830000000000002</v>
      </c>
      <c r="T13" s="13">
        <v>466.19299999999998</v>
      </c>
      <c r="U13" s="13">
        <v>1368.0630000000001</v>
      </c>
      <c r="V13" s="13">
        <f t="shared" si="0"/>
        <v>0.34076866343143553</v>
      </c>
      <c r="W13" s="13">
        <v>1495.0851</v>
      </c>
      <c r="AR13" s="14"/>
      <c r="AW13" s="14">
        <v>39813</v>
      </c>
      <c r="AX13" s="13">
        <v>0.56389999999999996</v>
      </c>
      <c r="AY13" s="13">
        <v>5.1818999999999997</v>
      </c>
      <c r="AZ13" s="13">
        <v>0.33329999999999999</v>
      </c>
      <c r="BA13" s="13">
        <v>8.4</v>
      </c>
      <c r="BB13" s="13">
        <v>60.804000000000002</v>
      </c>
      <c r="BC13" s="14">
        <v>4.0399999999999998E-2</v>
      </c>
      <c r="BD13" s="13">
        <v>64.5</v>
      </c>
      <c r="BE13" s="13">
        <v>1701.1</v>
      </c>
      <c r="BF13" s="13">
        <f t="shared" si="3"/>
        <v>3.7916642172711776E-2</v>
      </c>
      <c r="BG13" s="13">
        <v>810.40430000000003</v>
      </c>
      <c r="BI13" s="14">
        <v>39813</v>
      </c>
      <c r="BJ13" s="13">
        <v>0.17630000000000001</v>
      </c>
      <c r="BK13" s="13" t="s">
        <v>60</v>
      </c>
      <c r="BL13" s="13">
        <v>3.8999999999999998E-3</v>
      </c>
      <c r="BM13" s="13">
        <v>1.6360000000000001</v>
      </c>
      <c r="BN13" s="13">
        <v>157.19329999999999</v>
      </c>
      <c r="BO13" s="13">
        <v>1.2000999999999999</v>
      </c>
      <c r="BP13" s="13">
        <v>3076.011</v>
      </c>
      <c r="BQ13" s="13">
        <v>2533.2660000000001</v>
      </c>
      <c r="BR13" s="13">
        <f t="shared" si="4"/>
        <v>1.2142471418319276</v>
      </c>
      <c r="BS13" s="13">
        <v>233.5052</v>
      </c>
      <c r="BY13" s="14"/>
      <c r="CG13" s="14">
        <v>39813</v>
      </c>
      <c r="CH13" s="13">
        <v>3.0859000000000001</v>
      </c>
      <c r="CI13" s="13">
        <v>10.298400000000001</v>
      </c>
      <c r="CJ13" s="11">
        <v>0.61429999999999996</v>
      </c>
      <c r="CK13" s="13">
        <v>12809</v>
      </c>
      <c r="CL13" s="13">
        <v>19.100899999999999</v>
      </c>
      <c r="CM13" s="13">
        <v>0.76870000000000005</v>
      </c>
      <c r="CN13" s="13">
        <v>63747</v>
      </c>
      <c r="CO13" s="13">
        <v>84912</v>
      </c>
      <c r="CP13" s="13">
        <f t="shared" si="6"/>
        <v>0.7507419446014697</v>
      </c>
      <c r="CQ13" s="13">
        <v>166002.41029999999</v>
      </c>
      <c r="CS13" s="14">
        <v>39813</v>
      </c>
      <c r="CT13" s="13">
        <v>1.5659000000000001</v>
      </c>
      <c r="CU13" s="14">
        <v>8.8366000000000007</v>
      </c>
      <c r="CV13" s="13">
        <v>0.87860000000000005</v>
      </c>
      <c r="CW13" s="13">
        <v>23731</v>
      </c>
      <c r="CX13" s="13">
        <v>13.7911</v>
      </c>
      <c r="CY13" s="13">
        <v>0.42659999999999998</v>
      </c>
      <c r="CZ13" s="13">
        <v>48296</v>
      </c>
      <c r="DA13" s="13">
        <v>111148</v>
      </c>
      <c r="DB13" s="13">
        <f t="shared" si="7"/>
        <v>0.43451973944650374</v>
      </c>
      <c r="DC13" s="13">
        <v>119417.3885</v>
      </c>
      <c r="DE13" s="14">
        <v>39813</v>
      </c>
      <c r="DF13" s="11">
        <v>6.9775</v>
      </c>
      <c r="DG13" s="13">
        <v>21.473800000000001</v>
      </c>
      <c r="DH13" s="13">
        <v>9.8497000000000003</v>
      </c>
      <c r="DI13" s="13">
        <v>316.85500000000002</v>
      </c>
      <c r="DJ13" s="13">
        <v>0</v>
      </c>
      <c r="DK13" s="13">
        <v>0.67620000000000002</v>
      </c>
      <c r="DL13" s="13">
        <v>326.52699999999999</v>
      </c>
      <c r="DM13" s="13">
        <v>466.38799999999998</v>
      </c>
      <c r="DN13" s="13">
        <f t="shared" si="8"/>
        <v>0.70011878521745841</v>
      </c>
      <c r="DO13" s="13">
        <v>3081.07</v>
      </c>
      <c r="DQ13" s="14">
        <v>39813</v>
      </c>
      <c r="DR13" s="13">
        <v>0.29409999999999997</v>
      </c>
      <c r="DS13" s="13">
        <v>0.34300000000000003</v>
      </c>
      <c r="DT13" s="13">
        <v>0.2117</v>
      </c>
      <c r="DU13" s="13">
        <v>4.7050000000000001</v>
      </c>
      <c r="DV13" s="13">
        <v>0.89600000000000002</v>
      </c>
      <c r="DW13" s="13">
        <v>1.1183000000000001</v>
      </c>
      <c r="DX13" s="13">
        <v>81.653000000000006</v>
      </c>
      <c r="DY13" s="13">
        <v>70.438000000000002</v>
      </c>
      <c r="DZ13" s="13">
        <f t="shared" si="9"/>
        <v>1.159218035719356</v>
      </c>
      <c r="EA13" s="13">
        <v>12.9612</v>
      </c>
      <c r="EB13" s="14"/>
      <c r="EC13" s="14">
        <v>39813</v>
      </c>
      <c r="ED13" s="13">
        <v>0.91269999999999996</v>
      </c>
      <c r="EE13" s="13">
        <v>8.7564999999999991</v>
      </c>
      <c r="EF13" s="13">
        <v>1.2214</v>
      </c>
      <c r="EG13" s="13">
        <v>13.698</v>
      </c>
      <c r="EH13" s="13">
        <v>8.8400000000000006E-2</v>
      </c>
      <c r="EI13" s="13">
        <v>0.97760000000000002</v>
      </c>
      <c r="EJ13" s="13">
        <v>88.049000000000007</v>
      </c>
      <c r="EK13" s="13">
        <v>81.271000000000001</v>
      </c>
      <c r="EL13" s="13">
        <f t="shared" si="10"/>
        <v>1.0833999827736831</v>
      </c>
      <c r="EM13" s="14">
        <v>81.454099999999997</v>
      </c>
      <c r="EO13" s="14">
        <v>40178</v>
      </c>
      <c r="EP13" s="13">
        <v>2.6665000000000001</v>
      </c>
      <c r="EQ13" s="13" t="s">
        <v>60</v>
      </c>
      <c r="ER13" s="13">
        <v>2.8984999999999999</v>
      </c>
      <c r="ES13" s="13">
        <v>37.314999999999998</v>
      </c>
      <c r="ET13" s="13">
        <v>0</v>
      </c>
      <c r="EU13" s="13">
        <v>0</v>
      </c>
      <c r="EV13" s="13">
        <v>0</v>
      </c>
      <c r="EW13" s="11">
        <v>48.685000000000002</v>
      </c>
      <c r="EX13" s="11">
        <f t="shared" si="11"/>
        <v>0</v>
      </c>
      <c r="EY13" s="13">
        <v>60.412300000000002</v>
      </c>
      <c r="FA13" s="14">
        <v>39813</v>
      </c>
      <c r="FB13" s="13">
        <v>3.1490999999999998</v>
      </c>
      <c r="FC13" s="13">
        <v>11.3893</v>
      </c>
      <c r="FD13" s="13">
        <v>1.9462000000000002</v>
      </c>
      <c r="FE13" s="13">
        <v>22111</v>
      </c>
      <c r="FF13" s="13">
        <v>0</v>
      </c>
      <c r="FG13" s="13">
        <v>1.2282</v>
      </c>
      <c r="FH13" s="11">
        <v>37491</v>
      </c>
      <c r="FI13" s="57">
        <v>36171</v>
      </c>
      <c r="FJ13" s="57">
        <f t="shared" si="12"/>
        <v>1.0364933233806088</v>
      </c>
      <c r="FK13" s="13">
        <v>75870.612500000003</v>
      </c>
      <c r="FM13" s="14">
        <v>39813</v>
      </c>
      <c r="FN13" s="13">
        <v>2.4344999999999999</v>
      </c>
      <c r="FO13" s="13">
        <v>9.9244000000000003</v>
      </c>
      <c r="FP13" s="13">
        <v>1.8931</v>
      </c>
      <c r="FQ13" s="13">
        <v>26235</v>
      </c>
      <c r="FR13" s="13">
        <v>18.583200000000001</v>
      </c>
      <c r="FS13" s="11">
        <v>0.7056</v>
      </c>
      <c r="FT13" s="11">
        <v>39540</v>
      </c>
      <c r="FU13" s="11">
        <v>58734</v>
      </c>
      <c r="FV13" s="13">
        <f t="shared" si="13"/>
        <v>0.67320461742772497</v>
      </c>
      <c r="FW13" s="13">
        <v>95437.916700000002</v>
      </c>
      <c r="FY13" s="14">
        <v>39813</v>
      </c>
      <c r="FZ13" s="13">
        <v>7.1482000000000001</v>
      </c>
      <c r="GA13" s="13">
        <v>7.9253</v>
      </c>
      <c r="GB13" s="13">
        <v>0.30420000000000003</v>
      </c>
      <c r="GC13" s="13">
        <v>12907</v>
      </c>
      <c r="GD13" s="13">
        <v>168.49100000000001</v>
      </c>
      <c r="GE13" s="13">
        <v>0.90129999999999999</v>
      </c>
      <c r="GF13" s="13">
        <v>103630</v>
      </c>
      <c r="GG13" s="11">
        <v>109524</v>
      </c>
      <c r="GH13" s="13">
        <f t="shared" si="14"/>
        <v>0.94618531098206782</v>
      </c>
      <c r="GI13" s="13">
        <v>113065.4259</v>
      </c>
      <c r="GK13" s="14">
        <v>39813</v>
      </c>
      <c r="GL13" s="13">
        <v>0.88990000000000002</v>
      </c>
      <c r="GM13" s="13">
        <v>3.8369</v>
      </c>
      <c r="GN13" s="13">
        <v>0.19350000000000001</v>
      </c>
      <c r="GO13" s="13">
        <v>10246</v>
      </c>
      <c r="GP13" s="13">
        <v>19.711400000000001</v>
      </c>
      <c r="GQ13" s="13">
        <v>1.1717</v>
      </c>
      <c r="GR13" s="13">
        <v>118364</v>
      </c>
      <c r="GS13" s="13">
        <v>113331</v>
      </c>
      <c r="GT13" s="13">
        <f t="shared" si="15"/>
        <v>1.0444097378475439</v>
      </c>
      <c r="GU13" s="13">
        <v>87683.949399999998</v>
      </c>
      <c r="GX13" s="13">
        <f>AVERAGE(GX6:GX11)</f>
        <v>5.4422999999999995</v>
      </c>
      <c r="GY13" s="13">
        <f t="shared" ref="GY13:HG13" si="22">AVERAGE(GY6:GY11)</f>
        <v>46.420349999999999</v>
      </c>
      <c r="GZ13" s="13">
        <f t="shared" si="22"/>
        <v>0.5979199999999999</v>
      </c>
      <c r="HA13" s="13">
        <f t="shared" si="22"/>
        <v>521</v>
      </c>
      <c r="HB13" s="13">
        <f t="shared" si="22"/>
        <v>281.11371999999994</v>
      </c>
      <c r="HC13" s="13">
        <f t="shared" si="22"/>
        <v>0.33929999999999999</v>
      </c>
      <c r="HD13" s="13">
        <f t="shared" si="22"/>
        <v>2463.6666666666665</v>
      </c>
      <c r="HE13" s="13">
        <f t="shared" si="22"/>
        <v>7836.2</v>
      </c>
      <c r="HF13" s="13">
        <f t="shared" si="22"/>
        <v>0.33184869201055439</v>
      </c>
      <c r="HG13" s="13">
        <f t="shared" si="22"/>
        <v>8456.59555</v>
      </c>
    </row>
    <row r="14" spans="1:227">
      <c r="A14" s="14">
        <v>42369</v>
      </c>
      <c r="B14" s="13">
        <v>19.055700000000002</v>
      </c>
      <c r="C14" s="13">
        <v>13.7157</v>
      </c>
      <c r="D14" s="13">
        <v>0</v>
      </c>
      <c r="E14" s="13">
        <v>0</v>
      </c>
      <c r="F14" s="13" t="s">
        <v>60</v>
      </c>
      <c r="G14" s="13">
        <v>1.6691</v>
      </c>
      <c r="H14" s="13">
        <v>589.66899999999998</v>
      </c>
      <c r="I14" s="13">
        <v>375.28800000000001</v>
      </c>
      <c r="J14" s="13">
        <f t="shared" si="18"/>
        <v>1.5712439513120589</v>
      </c>
      <c r="K14" s="13">
        <v>865.48620000000005</v>
      </c>
      <c r="L14" s="14"/>
      <c r="M14" s="14">
        <v>42004</v>
      </c>
      <c r="N14" s="13">
        <v>1.4876</v>
      </c>
      <c r="O14" s="13">
        <v>17.392900000000001</v>
      </c>
      <c r="P14" s="13">
        <v>1.35E-2</v>
      </c>
      <c r="Q14" s="13">
        <v>0.29499999999999998</v>
      </c>
      <c r="R14" s="13">
        <v>190.28489999999999</v>
      </c>
      <c r="S14" s="13">
        <v>0.34410000000000002</v>
      </c>
      <c r="T14" s="13">
        <v>581.03599999999994</v>
      </c>
      <c r="U14" s="13">
        <v>2009.444</v>
      </c>
      <c r="V14" s="13">
        <f t="shared" si="0"/>
        <v>0.28915262132211694</v>
      </c>
      <c r="W14" s="13">
        <v>1203.3809000000001</v>
      </c>
      <c r="AR14" s="14"/>
      <c r="AW14" s="14">
        <v>40178</v>
      </c>
      <c r="AX14" s="13">
        <v>1.0244</v>
      </c>
      <c r="AY14" s="13">
        <v>10.4566</v>
      </c>
      <c r="AZ14" s="13">
        <v>4.2999999999999997E-2</v>
      </c>
      <c r="BA14" s="13">
        <v>3.1</v>
      </c>
      <c r="BB14" s="13">
        <v>44.213900000000002</v>
      </c>
      <c r="BC14" s="14">
        <v>4.02E-2</v>
      </c>
      <c r="BD14" s="13">
        <v>67.900000000000006</v>
      </c>
      <c r="BE14" s="13">
        <v>1675.1</v>
      </c>
      <c r="BF14" s="13">
        <f t="shared" si="3"/>
        <v>4.0534893439197667E-2</v>
      </c>
      <c r="BG14" s="13">
        <v>1703.0320999999999</v>
      </c>
      <c r="BI14" s="14">
        <v>40178</v>
      </c>
      <c r="BJ14" s="13">
        <v>0.32379999999999998</v>
      </c>
      <c r="BK14" s="13" t="s">
        <v>60</v>
      </c>
      <c r="BL14" s="13">
        <v>2.7000000000000001E-3</v>
      </c>
      <c r="BM14" s="13">
        <v>0.77900000000000003</v>
      </c>
      <c r="BN14" s="13">
        <v>94.606200000000001</v>
      </c>
      <c r="BO14" s="13">
        <v>0.69079999999999997</v>
      </c>
      <c r="BP14" s="13">
        <v>1589.69</v>
      </c>
      <c r="BQ14" s="13">
        <v>2069.181</v>
      </c>
      <c r="BR14" s="13">
        <f t="shared" si="4"/>
        <v>0.76827015133040566</v>
      </c>
      <c r="BS14" s="13">
        <v>422.34739999999999</v>
      </c>
      <c r="BV14" s="13">
        <f>AVERAGE(BV6:BV11)</f>
        <v>2.1172</v>
      </c>
      <c r="BW14" s="13">
        <f t="shared" ref="BW14:CE14" si="23">AVERAGE(BW6:BW11)</f>
        <v>31.179533333333335</v>
      </c>
      <c r="BX14" s="13">
        <f t="shared" si="23"/>
        <v>0.32700000000000001</v>
      </c>
      <c r="BY14" s="13">
        <f t="shared" si="23"/>
        <v>269.83999999999997</v>
      </c>
      <c r="BZ14" s="13">
        <f t="shared" si="23"/>
        <v>54.844680000000004</v>
      </c>
      <c r="CA14" s="13">
        <f t="shared" si="23"/>
        <v>0.47144999999999998</v>
      </c>
      <c r="CB14" s="13">
        <f t="shared" si="23"/>
        <v>2293.1666666666665</v>
      </c>
      <c r="CC14" s="13">
        <f t="shared" si="23"/>
        <v>7694.0599999999995</v>
      </c>
      <c r="CD14" s="13">
        <f t="shared" si="23"/>
        <v>0.48241402442983139</v>
      </c>
      <c r="CE14" s="13">
        <f t="shared" si="23"/>
        <v>7733.1357333333335</v>
      </c>
      <c r="CG14" s="14">
        <v>40178</v>
      </c>
      <c r="CH14" s="13">
        <v>2.8698999999999999</v>
      </c>
      <c r="CI14" s="13">
        <v>11.528700000000001</v>
      </c>
      <c r="CJ14" s="11">
        <v>0.89390000000000003</v>
      </c>
      <c r="CK14" s="13">
        <v>19425</v>
      </c>
      <c r="CL14" s="13">
        <v>16.254799999999999</v>
      </c>
      <c r="CM14" s="13">
        <v>0.68930000000000002</v>
      </c>
      <c r="CN14" s="13">
        <v>61897</v>
      </c>
      <c r="CO14" s="13">
        <v>94682</v>
      </c>
      <c r="CP14" s="13">
        <f t="shared" si="6"/>
        <v>0.65373566253353332</v>
      </c>
      <c r="CQ14" s="13">
        <v>177713.60579999999</v>
      </c>
      <c r="CS14" s="14">
        <v>40178</v>
      </c>
      <c r="CT14" s="13">
        <v>1.2951999999999999</v>
      </c>
      <c r="CU14" s="14">
        <v>8.7481000000000009</v>
      </c>
      <c r="CV14" s="13">
        <v>0.6976</v>
      </c>
      <c r="CW14" s="13">
        <v>25969</v>
      </c>
      <c r="CX14" s="13">
        <v>47.755600000000001</v>
      </c>
      <c r="CY14" s="13">
        <v>0.30859999999999999</v>
      </c>
      <c r="CZ14" s="13">
        <v>50009</v>
      </c>
      <c r="DA14" s="13">
        <v>212949</v>
      </c>
      <c r="DB14" s="13">
        <f t="shared" si="7"/>
        <v>0.23484026691837012</v>
      </c>
      <c r="DC14" s="13">
        <v>146784.86230000001</v>
      </c>
      <c r="DE14" s="14">
        <v>40178</v>
      </c>
      <c r="DF14" s="11">
        <v>4.4005000000000001</v>
      </c>
      <c r="DG14" s="13">
        <v>16.512699999999999</v>
      </c>
      <c r="DH14" s="13">
        <v>14.681000000000001</v>
      </c>
      <c r="DI14" s="13">
        <v>403.22800000000001</v>
      </c>
      <c r="DJ14" s="13">
        <v>0</v>
      </c>
      <c r="DK14" s="13">
        <v>0.68410000000000004</v>
      </c>
      <c r="DL14" s="13">
        <v>362.64800000000002</v>
      </c>
      <c r="DM14" s="13">
        <v>593.84699999999998</v>
      </c>
      <c r="DN14" s="13">
        <f t="shared" si="8"/>
        <v>0.61067581380389235</v>
      </c>
      <c r="DO14" s="13">
        <v>2509.8971000000001</v>
      </c>
      <c r="DQ14" s="14">
        <v>40178</v>
      </c>
      <c r="DR14" s="13">
        <v>0.59350000000000003</v>
      </c>
      <c r="DS14" s="13">
        <v>12.8156</v>
      </c>
      <c r="DT14" s="13">
        <v>0.38279999999999997</v>
      </c>
      <c r="DU14" s="13">
        <v>5.4</v>
      </c>
      <c r="DV14" s="13">
        <v>0</v>
      </c>
      <c r="DW14" s="13">
        <v>1.1247</v>
      </c>
      <c r="DX14" s="13">
        <v>75.677999999999997</v>
      </c>
      <c r="DY14" s="13">
        <v>64.134</v>
      </c>
      <c r="DZ14" s="13">
        <f t="shared" si="9"/>
        <v>1.1799981289175787</v>
      </c>
      <c r="EA14" s="13">
        <v>27.494800000000001</v>
      </c>
      <c r="EB14" s="14"/>
      <c r="EC14" s="14">
        <v>40178</v>
      </c>
      <c r="ED14" s="13">
        <v>1.0666</v>
      </c>
      <c r="EE14" s="13">
        <v>14.258800000000001</v>
      </c>
      <c r="EF14" s="13">
        <v>1.3532</v>
      </c>
      <c r="EG14" s="13">
        <v>16.588000000000001</v>
      </c>
      <c r="EH14" s="13">
        <v>17.683399999999999</v>
      </c>
      <c r="EI14" s="13">
        <v>0.91</v>
      </c>
      <c r="EJ14" s="13">
        <v>85.772000000000006</v>
      </c>
      <c r="EK14" s="13">
        <v>107.23099999999999</v>
      </c>
      <c r="EL14" s="13">
        <f t="shared" si="10"/>
        <v>0.79988063153379163</v>
      </c>
      <c r="EM14" s="14">
        <v>105.2</v>
      </c>
      <c r="EO14" s="14">
        <v>40543</v>
      </c>
      <c r="EP14" s="13">
        <v>9.2036999999999995</v>
      </c>
      <c r="EQ14" s="13" t="s">
        <v>60</v>
      </c>
      <c r="ER14" s="13">
        <v>4.1829999999999998</v>
      </c>
      <c r="ES14" s="13">
        <v>14.699</v>
      </c>
      <c r="ET14" s="13">
        <v>0</v>
      </c>
      <c r="EU14" s="13">
        <v>0</v>
      </c>
      <c r="EV14" s="13">
        <v>0</v>
      </c>
      <c r="EW14" s="11">
        <v>16.204000000000001</v>
      </c>
      <c r="EX14" s="11">
        <f t="shared" si="11"/>
        <v>0</v>
      </c>
      <c r="EY14" s="13">
        <v>45.4938</v>
      </c>
      <c r="FA14" s="14">
        <v>40178</v>
      </c>
      <c r="FB14" s="13">
        <v>5.55</v>
      </c>
      <c r="FC14" s="13">
        <v>21.166699999999999</v>
      </c>
      <c r="FD14" s="13">
        <v>2.0392999999999999</v>
      </c>
      <c r="FE14" s="13">
        <v>23464</v>
      </c>
      <c r="FF14" s="13">
        <v>0</v>
      </c>
      <c r="FG14" s="13">
        <v>1.0256000000000001</v>
      </c>
      <c r="FH14" s="11">
        <v>42905</v>
      </c>
      <c r="FI14" s="57">
        <v>47501</v>
      </c>
      <c r="FJ14" s="57">
        <f t="shared" si="12"/>
        <v>0.90324414222858462</v>
      </c>
      <c r="FK14" s="13">
        <v>189617.80859999999</v>
      </c>
      <c r="FM14" s="14">
        <v>40178</v>
      </c>
      <c r="FN14" s="13">
        <v>3.1200999999999999</v>
      </c>
      <c r="FO14" s="13">
        <v>18.970800000000001</v>
      </c>
      <c r="FP14" s="13">
        <v>2.5632000000000001</v>
      </c>
      <c r="FQ14" s="13">
        <v>35001</v>
      </c>
      <c r="FR14" s="13">
        <v>26.617899999999999</v>
      </c>
      <c r="FS14" s="11">
        <v>0.56940000000000002</v>
      </c>
      <c r="FT14" s="11">
        <v>36117</v>
      </c>
      <c r="FU14" s="11">
        <v>68128</v>
      </c>
      <c r="FV14" s="13">
        <f t="shared" si="13"/>
        <v>0.53013445279473936</v>
      </c>
      <c r="FW14" s="13">
        <v>137716.89569999999</v>
      </c>
      <c r="FY14" s="14">
        <v>40178</v>
      </c>
      <c r="FZ14" s="13">
        <v>6.5757000000000003</v>
      </c>
      <c r="GA14" s="13">
        <v>11.120900000000001</v>
      </c>
      <c r="GB14" s="13">
        <v>0.3881</v>
      </c>
      <c r="GC14" s="13">
        <v>13974</v>
      </c>
      <c r="GD14" s="13">
        <v>96.383200000000002</v>
      </c>
      <c r="GE14" s="13">
        <v>0.87629999999999997</v>
      </c>
      <c r="GF14" s="13">
        <v>95757</v>
      </c>
      <c r="GG14" s="11">
        <v>109022</v>
      </c>
      <c r="GH14" s="13">
        <f t="shared" si="14"/>
        <v>0.87832731008420317</v>
      </c>
      <c r="GI14" s="13">
        <v>171950.62030000001</v>
      </c>
      <c r="GK14" s="14">
        <v>40178</v>
      </c>
      <c r="GL14" s="13">
        <v>1.1989000000000001</v>
      </c>
      <c r="GM14" s="13">
        <v>5.92</v>
      </c>
      <c r="GN14" s="13">
        <v>0.31009999999999999</v>
      </c>
      <c r="GO14" s="13">
        <v>13334</v>
      </c>
      <c r="GP14" s="13">
        <v>34.503999999999998</v>
      </c>
      <c r="GQ14" s="13">
        <v>1.0043</v>
      </c>
      <c r="GR14" s="13">
        <v>114552</v>
      </c>
      <c r="GS14" s="13">
        <v>114799</v>
      </c>
      <c r="GT14" s="13">
        <f t="shared" si="15"/>
        <v>0.99784841331370477</v>
      </c>
      <c r="GU14" s="13">
        <v>121778.34239999999</v>
      </c>
    </row>
    <row r="15" spans="1:227">
      <c r="L15" s="14"/>
      <c r="M15" s="14">
        <v>42369</v>
      </c>
      <c r="N15" s="13">
        <v>1.2564</v>
      </c>
      <c r="O15" s="13">
        <v>10.2171</v>
      </c>
      <c r="P15" s="13">
        <v>1.5900000000000001E-2</v>
      </c>
      <c r="Q15" s="13">
        <v>0.47199999999999998</v>
      </c>
      <c r="R15" s="13">
        <v>259.4846</v>
      </c>
      <c r="S15" s="13">
        <v>0.3271</v>
      </c>
      <c r="T15" s="13">
        <v>656.80799999999999</v>
      </c>
      <c r="U15" s="13">
        <v>2006.2360000000001</v>
      </c>
      <c r="V15" s="13">
        <f t="shared" si="0"/>
        <v>0.32738321912277518</v>
      </c>
      <c r="W15" s="13">
        <v>735.10990000000004</v>
      </c>
      <c r="AR15" s="14"/>
      <c r="AW15" s="14">
        <v>40543</v>
      </c>
      <c r="AX15" s="13">
        <v>1.5394000000000001</v>
      </c>
      <c r="AY15" s="13">
        <v>12.7386</v>
      </c>
      <c r="AZ15" s="13">
        <v>7.1000000000000004E-3</v>
      </c>
      <c r="BA15" s="13">
        <v>3.6</v>
      </c>
      <c r="BB15" s="13">
        <v>2.7056</v>
      </c>
      <c r="BC15" s="14">
        <v>4.1599999999999998E-2</v>
      </c>
      <c r="BD15" s="13">
        <v>69.099999999999994</v>
      </c>
      <c r="BE15" s="13">
        <v>1650.5</v>
      </c>
      <c r="BF15" s="13">
        <f t="shared" si="3"/>
        <v>4.1866101181460162E-2</v>
      </c>
      <c r="BG15" s="13">
        <v>2403.8454999999999</v>
      </c>
      <c r="BI15" s="14">
        <v>40543</v>
      </c>
      <c r="BJ15" s="13">
        <v>0.60709999999999997</v>
      </c>
      <c r="BK15" s="13" t="s">
        <v>60</v>
      </c>
      <c r="BL15" s="13">
        <v>6.7900000000000002E-2</v>
      </c>
      <c r="BM15" s="13">
        <v>17.696999999999999</v>
      </c>
      <c r="BN15" s="13">
        <v>72.831000000000003</v>
      </c>
      <c r="BO15" s="13">
        <v>0.88039999999999996</v>
      </c>
      <c r="BP15" s="13">
        <v>1784.721</v>
      </c>
      <c r="BQ15" s="13">
        <v>1984.94</v>
      </c>
      <c r="BR15" s="13">
        <f t="shared" si="4"/>
        <v>0.89913095609942872</v>
      </c>
      <c r="BS15" s="13">
        <v>722.96799999999996</v>
      </c>
      <c r="BY15" s="14"/>
      <c r="CG15" s="14">
        <v>40543</v>
      </c>
      <c r="CH15" s="13">
        <v>2.5358999999999998</v>
      </c>
      <c r="CI15" s="13">
        <v>10.8576</v>
      </c>
      <c r="CJ15" s="11">
        <v>1.1988000000000001</v>
      </c>
      <c r="CK15" s="13">
        <v>27658</v>
      </c>
      <c r="CL15" s="13">
        <v>16.182700000000001</v>
      </c>
      <c r="CM15" s="13">
        <v>0.62339999999999995</v>
      </c>
      <c r="CN15" s="13">
        <v>61587</v>
      </c>
      <c r="CO15" s="13">
        <v>102908</v>
      </c>
      <c r="CP15" s="13">
        <f t="shared" si="6"/>
        <v>0.59846659151863801</v>
      </c>
      <c r="CQ15" s="13">
        <v>169855.78899999999</v>
      </c>
      <c r="CS15" s="14">
        <v>40543</v>
      </c>
      <c r="CT15" s="13">
        <v>1.3222</v>
      </c>
      <c r="CU15" s="14">
        <v>9.8179999999999996</v>
      </c>
      <c r="CV15" s="13">
        <v>0.97819999999999996</v>
      </c>
      <c r="CW15" s="13">
        <v>28012</v>
      </c>
      <c r="CX15" s="13">
        <v>43.5167</v>
      </c>
      <c r="CY15" s="13">
        <v>0.32869999999999999</v>
      </c>
      <c r="CZ15" s="13">
        <v>67057</v>
      </c>
      <c r="DA15" s="13">
        <v>195014</v>
      </c>
      <c r="DB15" s="13">
        <f t="shared" si="7"/>
        <v>0.34385736408668094</v>
      </c>
      <c r="DC15" s="13">
        <v>140254.245</v>
      </c>
      <c r="DE15" s="14">
        <v>40543</v>
      </c>
      <c r="DF15" s="11">
        <v>3.4754</v>
      </c>
      <c r="DG15" s="13">
        <v>20.028300000000002</v>
      </c>
      <c r="DH15" s="13">
        <v>10.075200000000001</v>
      </c>
      <c r="DI15" s="13">
        <v>346.45699999999999</v>
      </c>
      <c r="DJ15" s="13">
        <v>0</v>
      </c>
      <c r="DK15" s="13">
        <v>0.66749999999999998</v>
      </c>
      <c r="DL15" s="13">
        <v>402.084</v>
      </c>
      <c r="DM15" s="13">
        <v>610.827</v>
      </c>
      <c r="DN15" s="13">
        <f t="shared" si="8"/>
        <v>0.6582616681973783</v>
      </c>
      <c r="DO15" s="13">
        <v>2110.0484000000001</v>
      </c>
      <c r="DQ15" s="14">
        <v>40543</v>
      </c>
      <c r="DR15" s="13">
        <v>0.55059999999999998</v>
      </c>
      <c r="DS15" s="13">
        <v>11.8559</v>
      </c>
      <c r="DT15" s="13">
        <v>0.43380000000000002</v>
      </c>
      <c r="DU15" s="13">
        <v>5.492</v>
      </c>
      <c r="DV15" s="13">
        <v>0</v>
      </c>
      <c r="DW15" s="13">
        <v>1.0291999999999999</v>
      </c>
      <c r="DX15" s="13">
        <v>65.450999999999993</v>
      </c>
      <c r="DY15" s="13">
        <v>63.048000000000002</v>
      </c>
      <c r="DZ15" s="13">
        <f t="shared" si="9"/>
        <v>1.0381138180433953</v>
      </c>
      <c r="EA15" s="13">
        <v>259.09500000000003</v>
      </c>
      <c r="EB15" s="14"/>
      <c r="EC15" s="14">
        <v>40543</v>
      </c>
      <c r="ED15" s="13">
        <v>0.9728</v>
      </c>
      <c r="EE15" s="13">
        <v>4.7163000000000004</v>
      </c>
      <c r="EF15" s="13">
        <v>1.7443</v>
      </c>
      <c r="EG15" s="13">
        <v>19.704000000000001</v>
      </c>
      <c r="EH15" s="13">
        <v>19.954999999999998</v>
      </c>
      <c r="EI15" s="13">
        <v>0.9325</v>
      </c>
      <c r="EJ15" s="13">
        <v>108.179</v>
      </c>
      <c r="EK15" s="13">
        <v>124.797</v>
      </c>
      <c r="EL15" s="13">
        <f t="shared" si="10"/>
        <v>0.86683974775034656</v>
      </c>
      <c r="EM15" s="14">
        <v>115.4057</v>
      </c>
      <c r="EO15" s="14">
        <v>40907</v>
      </c>
      <c r="EP15" s="13">
        <v>13.3698</v>
      </c>
      <c r="EQ15" s="13" t="s">
        <v>60</v>
      </c>
      <c r="ER15" s="13">
        <v>2.3618000000000001</v>
      </c>
      <c r="ES15" s="13">
        <v>20.29</v>
      </c>
      <c r="ET15" s="13">
        <v>0</v>
      </c>
      <c r="EU15" s="13">
        <v>3.2000000000000002E-3</v>
      </c>
      <c r="EV15" s="13">
        <v>6.2E-2</v>
      </c>
      <c r="EW15" s="11">
        <v>22.436</v>
      </c>
      <c r="EX15" s="11">
        <f t="shared" si="11"/>
        <v>2.7634159386699946E-3</v>
      </c>
      <c r="EY15" s="13">
        <v>59.936799999999998</v>
      </c>
      <c r="FA15" s="14">
        <v>40543</v>
      </c>
      <c r="FB15" s="13">
        <v>5.7252999999999998</v>
      </c>
      <c r="FC15" s="13">
        <v>19.384799999999998</v>
      </c>
      <c r="FD15" s="13">
        <v>1.2363999999999999</v>
      </c>
      <c r="FE15" s="13">
        <v>25620</v>
      </c>
      <c r="FF15" s="13">
        <v>0</v>
      </c>
      <c r="FG15" s="13">
        <v>1.0632999999999999</v>
      </c>
      <c r="FH15" s="11">
        <v>65225</v>
      </c>
      <c r="FI15" s="57">
        <v>75183</v>
      </c>
      <c r="FJ15" s="57">
        <f t="shared" si="12"/>
        <v>0.86754984504475741</v>
      </c>
      <c r="FK15" s="13">
        <v>295886.58750000002</v>
      </c>
      <c r="FM15" s="14">
        <v>40543</v>
      </c>
      <c r="FN15" s="13">
        <v>2.2500999999999998</v>
      </c>
      <c r="FO15" s="13">
        <v>12.852399999999999</v>
      </c>
      <c r="FP15" s="13">
        <v>2.0724999999999998</v>
      </c>
      <c r="FQ15" s="13">
        <v>39861</v>
      </c>
      <c r="FR15" s="13">
        <v>27.521699999999999</v>
      </c>
      <c r="FS15" s="11">
        <v>0.53649999999999998</v>
      </c>
      <c r="FT15" s="11">
        <v>40040</v>
      </c>
      <c r="FU15" s="11">
        <v>81130</v>
      </c>
      <c r="FV15" s="13">
        <f t="shared" si="13"/>
        <v>0.49352890422778256</v>
      </c>
      <c r="FW15" s="13">
        <v>112130.0696</v>
      </c>
      <c r="FY15" s="14">
        <v>40543</v>
      </c>
      <c r="FZ15" s="13">
        <v>6.9428999999999998</v>
      </c>
      <c r="GA15" s="13">
        <v>11.2981</v>
      </c>
      <c r="GB15" s="13">
        <v>0.28720000000000001</v>
      </c>
      <c r="GC15" s="13">
        <v>11651</v>
      </c>
      <c r="GD15" s="13">
        <v>94.277600000000007</v>
      </c>
      <c r="GE15" s="13">
        <v>0.89780000000000004</v>
      </c>
      <c r="GF15" s="13">
        <v>99870</v>
      </c>
      <c r="GG15" s="11">
        <v>113452</v>
      </c>
      <c r="GH15" s="13">
        <f t="shared" si="14"/>
        <v>0.88028417304234385</v>
      </c>
      <c r="GI15" s="13">
        <v>182328.91269999999</v>
      </c>
      <c r="GK15" s="14">
        <v>40543</v>
      </c>
      <c r="GL15" s="13">
        <v>0.9214</v>
      </c>
      <c r="GM15" s="13">
        <v>3.8505000000000003</v>
      </c>
      <c r="GN15" s="13">
        <v>0.2213</v>
      </c>
      <c r="GO15" s="13">
        <v>10934</v>
      </c>
      <c r="GP15" s="13">
        <v>37.414499999999997</v>
      </c>
      <c r="GQ15" s="13">
        <v>1.0532999999999999</v>
      </c>
      <c r="GR15" s="13">
        <v>126033</v>
      </c>
      <c r="GS15" s="13">
        <v>124503</v>
      </c>
      <c r="GT15" s="13">
        <f t="shared" si="15"/>
        <v>1.0122888605093854</v>
      </c>
      <c r="GU15" s="13">
        <v>92216.915099999998</v>
      </c>
    </row>
    <row r="16" spans="1:227">
      <c r="B16" s="13">
        <f>AVERAGE(B6:B14)</f>
        <v>12.11415</v>
      </c>
      <c r="C16" s="13">
        <f t="shared" ref="C16:K16" si="24">AVERAGE(C6:C14)</f>
        <v>24.0806</v>
      </c>
      <c r="D16" s="13">
        <f t="shared" si="24"/>
        <v>0.11119999999999998</v>
      </c>
      <c r="E16" s="13">
        <f t="shared" si="24"/>
        <v>4.3786666666666667</v>
      </c>
      <c r="F16" s="13">
        <f t="shared" si="24"/>
        <v>224.74251999999996</v>
      </c>
      <c r="G16" s="13">
        <f t="shared" si="24"/>
        <v>3.4287799999999997</v>
      </c>
      <c r="H16" s="13">
        <f t="shared" si="24"/>
        <v>706.21488888888882</v>
      </c>
      <c r="I16" s="13">
        <f>AVERAGE(I6:I14)</f>
        <v>260.48200000000003</v>
      </c>
      <c r="J16" s="13">
        <f t="shared" si="24"/>
        <v>3.5794970319755568</v>
      </c>
      <c r="K16" s="13">
        <f t="shared" si="24"/>
        <v>758.99242500000014</v>
      </c>
      <c r="AR16" s="14"/>
      <c r="AW16" s="14">
        <v>40907</v>
      </c>
      <c r="AX16" s="13">
        <v>1.4432</v>
      </c>
      <c r="AY16" s="13">
        <v>11.9064</v>
      </c>
      <c r="AZ16" s="13">
        <v>3.2222</v>
      </c>
      <c r="BA16" s="13">
        <v>29</v>
      </c>
      <c r="BB16" s="13">
        <v>55.438899999999997</v>
      </c>
      <c r="BC16" s="14">
        <v>3.7499999999999999E-2</v>
      </c>
      <c r="BD16" s="13">
        <v>70</v>
      </c>
      <c r="BE16" s="13">
        <v>2082</v>
      </c>
      <c r="BF16" s="13">
        <f t="shared" si="3"/>
        <v>3.3621517771373677E-2</v>
      </c>
      <c r="BG16" s="13">
        <v>2536.2150000000001</v>
      </c>
      <c r="BI16" s="14">
        <v>40907</v>
      </c>
      <c r="BJ16" s="13">
        <v>0.81520000000000004</v>
      </c>
      <c r="BK16" s="13" t="s">
        <v>60</v>
      </c>
      <c r="BL16" s="13">
        <v>0.1071</v>
      </c>
      <c r="BM16" s="13">
        <v>24.143000000000001</v>
      </c>
      <c r="BN16" s="13">
        <v>88.666899999999998</v>
      </c>
      <c r="BO16" s="13">
        <v>1.0186999999999999</v>
      </c>
      <c r="BP16" s="13">
        <v>2006.9269999999999</v>
      </c>
      <c r="BQ16" s="13">
        <v>1955.3309999999999</v>
      </c>
      <c r="BR16" s="13">
        <f t="shared" si="4"/>
        <v>1.0263873482290211</v>
      </c>
      <c r="BS16" s="13">
        <v>821.64819999999997</v>
      </c>
      <c r="BY16" s="14"/>
      <c r="CG16" s="14">
        <v>40907</v>
      </c>
      <c r="CH16" s="13">
        <v>2.7484000000000002</v>
      </c>
      <c r="CI16" s="13">
        <v>11.361499999999999</v>
      </c>
      <c r="CJ16" s="11">
        <v>1.4142999999999999</v>
      </c>
      <c r="CK16" s="13">
        <v>32261</v>
      </c>
      <c r="CL16" s="13">
        <v>22.720700000000001</v>
      </c>
      <c r="CM16" s="13">
        <v>0.60060000000000002</v>
      </c>
      <c r="CN16" s="13">
        <v>65030</v>
      </c>
      <c r="CO16" s="13">
        <v>113644</v>
      </c>
      <c r="CP16" s="13">
        <f t="shared" si="6"/>
        <v>0.57222554644327905</v>
      </c>
      <c r="CQ16" s="13">
        <v>179089.08540000001</v>
      </c>
      <c r="CS16" s="14">
        <v>40907</v>
      </c>
      <c r="CT16" s="13">
        <v>1.72</v>
      </c>
      <c r="CU16" s="14">
        <v>11.358700000000001</v>
      </c>
      <c r="CV16" s="13">
        <v>0.91500000000000004</v>
      </c>
      <c r="CW16" s="13">
        <v>26452</v>
      </c>
      <c r="CX16" s="13">
        <v>42.272500000000001</v>
      </c>
      <c r="CY16" s="13">
        <v>0.34079999999999999</v>
      </c>
      <c r="CZ16" s="13">
        <v>65259</v>
      </c>
      <c r="DA16" s="13">
        <v>188002</v>
      </c>
      <c r="DB16" s="13">
        <f t="shared" si="7"/>
        <v>0.34711864767396089</v>
      </c>
      <c r="DC16" s="13">
        <v>166345.9615</v>
      </c>
      <c r="DE16" s="14">
        <v>40907</v>
      </c>
      <c r="DF16" s="11">
        <v>2.7199999999999998</v>
      </c>
      <c r="DG16" s="13">
        <v>15.744400000000001</v>
      </c>
      <c r="DH16" s="13">
        <v>7.5728999999999997</v>
      </c>
      <c r="DI16" s="13">
        <v>340.53199999999998</v>
      </c>
      <c r="DJ16" s="13">
        <v>0</v>
      </c>
      <c r="DK16" s="13">
        <v>0.76219999999999999</v>
      </c>
      <c r="DL16" s="13">
        <v>496.005</v>
      </c>
      <c r="DM16" s="13">
        <v>690.63499999999999</v>
      </c>
      <c r="DN16" s="13">
        <f t="shared" si="8"/>
        <v>0.71818688598174141</v>
      </c>
      <c r="DO16" s="13">
        <v>1774.2085999999999</v>
      </c>
      <c r="DQ16" s="14">
        <v>40907</v>
      </c>
      <c r="DR16" s="13">
        <v>0.76890000000000003</v>
      </c>
      <c r="DS16" s="13">
        <v>17.302700000000002</v>
      </c>
      <c r="DT16" s="13">
        <v>0.68169999999999997</v>
      </c>
      <c r="DU16" s="13">
        <v>6.3319999999999999</v>
      </c>
      <c r="DV16" s="13">
        <v>0</v>
      </c>
      <c r="DW16" s="13">
        <v>1.1215999999999999</v>
      </c>
      <c r="DX16" s="13">
        <v>70.064999999999998</v>
      </c>
      <c r="DY16" s="13">
        <v>61.893999999999998</v>
      </c>
      <c r="DZ16" s="13">
        <f t="shared" si="9"/>
        <v>1.1320160274016868</v>
      </c>
      <c r="EA16" s="13">
        <v>38.246899999999997</v>
      </c>
      <c r="EB16" s="14"/>
      <c r="EC16" s="14">
        <v>40907</v>
      </c>
      <c r="ED16" s="13">
        <v>0.87909999999999999</v>
      </c>
      <c r="EE16" s="13">
        <v>17.7592</v>
      </c>
      <c r="EF16" s="13">
        <v>1.8742999999999999</v>
      </c>
      <c r="EG16" s="13">
        <v>17.916</v>
      </c>
      <c r="EH16" s="13">
        <v>17.068200000000001</v>
      </c>
      <c r="EI16" s="13">
        <v>0.86599999999999999</v>
      </c>
      <c r="EJ16" s="13">
        <v>108.864</v>
      </c>
      <c r="EK16" s="13">
        <v>126.634</v>
      </c>
      <c r="EL16" s="13">
        <f t="shared" si="10"/>
        <v>0.85967433706587493</v>
      </c>
      <c r="EM16" s="14">
        <v>110.2923</v>
      </c>
      <c r="EO16" s="14">
        <v>41274</v>
      </c>
      <c r="EP16" s="13">
        <v>46.027099999999997</v>
      </c>
      <c r="EQ16" s="13" t="s">
        <v>60</v>
      </c>
      <c r="ER16" s="13">
        <v>4.0598000000000001</v>
      </c>
      <c r="ES16" s="13">
        <v>70.847999999999999</v>
      </c>
      <c r="ET16" s="13" t="s">
        <v>60</v>
      </c>
      <c r="EU16" s="13">
        <v>0.1048</v>
      </c>
      <c r="EV16" s="13">
        <v>5.867</v>
      </c>
      <c r="EW16" s="11">
        <v>89.521000000000001</v>
      </c>
      <c r="EX16" s="11">
        <f t="shared" si="11"/>
        <v>6.5537695065962173E-2</v>
      </c>
      <c r="EY16" s="13">
        <v>236.8184</v>
      </c>
      <c r="FA16" s="14">
        <v>40907</v>
      </c>
      <c r="FB16" s="13">
        <v>4.5491999999999999</v>
      </c>
      <c r="FC16" s="13">
        <v>13.3713</v>
      </c>
      <c r="FD16" s="13">
        <v>0.92789999999999995</v>
      </c>
      <c r="FE16" s="13">
        <v>25952</v>
      </c>
      <c r="FF16" s="13">
        <v>0</v>
      </c>
      <c r="FG16" s="13">
        <v>1.1302000000000001</v>
      </c>
      <c r="FH16" s="11">
        <v>108249</v>
      </c>
      <c r="FI16" s="57">
        <v>116371</v>
      </c>
      <c r="FJ16" s="57">
        <f t="shared" si="12"/>
        <v>0.93020597915288172</v>
      </c>
      <c r="FK16" s="13">
        <v>376410.64360000001</v>
      </c>
      <c r="FM16" s="14">
        <v>40907</v>
      </c>
      <c r="FN16" s="13">
        <v>1.8321000000000001</v>
      </c>
      <c r="FO16" s="13">
        <v>12.3172</v>
      </c>
      <c r="FP16" s="13">
        <v>2.5468000000000002</v>
      </c>
      <c r="FQ16" s="13">
        <v>44585</v>
      </c>
      <c r="FR16" s="13">
        <v>34.351100000000002</v>
      </c>
      <c r="FS16" s="11">
        <v>0.51380000000000003</v>
      </c>
      <c r="FT16" s="11">
        <v>43218</v>
      </c>
      <c r="FU16" s="11">
        <v>87095</v>
      </c>
      <c r="FV16" s="13">
        <f t="shared" si="13"/>
        <v>0.49621677478615306</v>
      </c>
      <c r="FW16" s="13">
        <v>97195.616999999998</v>
      </c>
      <c r="FY16" s="14">
        <v>40907</v>
      </c>
      <c r="FZ16" s="13">
        <v>9.5891999999999999</v>
      </c>
      <c r="GA16" s="13">
        <v>12.426299999999999</v>
      </c>
      <c r="GB16" s="13">
        <v>0.28299999999999997</v>
      </c>
      <c r="GC16" s="13">
        <v>11922</v>
      </c>
      <c r="GD16" s="13">
        <v>112.9577</v>
      </c>
      <c r="GE16" s="13">
        <v>0.93020000000000003</v>
      </c>
      <c r="GF16" s="13">
        <v>106916</v>
      </c>
      <c r="GG16" s="11">
        <v>116433</v>
      </c>
      <c r="GH16" s="13">
        <f t="shared" si="14"/>
        <v>0.91826200475810127</v>
      </c>
      <c r="GI16" s="13">
        <v>216724.30799999999</v>
      </c>
      <c r="GK16" s="14">
        <v>40907</v>
      </c>
      <c r="GL16" s="13">
        <v>0.54139999999999999</v>
      </c>
      <c r="GM16" s="13">
        <v>2.3024</v>
      </c>
      <c r="GN16" s="13">
        <v>0.1595</v>
      </c>
      <c r="GO16" s="13">
        <v>8043</v>
      </c>
      <c r="GP16" s="13">
        <v>57.817100000000003</v>
      </c>
      <c r="GQ16" s="13">
        <v>1.0019</v>
      </c>
      <c r="GR16" s="13">
        <v>127245</v>
      </c>
      <c r="GS16" s="13">
        <v>129517</v>
      </c>
      <c r="GT16" s="13">
        <f t="shared" si="15"/>
        <v>0.98245790127936872</v>
      </c>
      <c r="GU16" s="13">
        <v>51108.7016</v>
      </c>
    </row>
    <row r="17" spans="14:203">
      <c r="N17" s="13">
        <f>AVERAGE(N6:N15)</f>
        <v>1.45069</v>
      </c>
      <c r="O17" s="13">
        <f t="shared" ref="O17:W17" si="25">AVERAGE(O6:O15)</f>
        <v>106.24780000000001</v>
      </c>
      <c r="P17" s="13">
        <f t="shared" si="25"/>
        <v>7.9339999999999994E-2</v>
      </c>
      <c r="Q17" s="13">
        <f t="shared" si="25"/>
        <v>0.98580000000000001</v>
      </c>
      <c r="R17" s="13">
        <f t="shared" si="25"/>
        <v>171.37535</v>
      </c>
      <c r="S17" s="13">
        <f t="shared" si="25"/>
        <v>0.33606666666666674</v>
      </c>
      <c r="T17" s="13">
        <f t="shared" si="25"/>
        <v>310.40209999999996</v>
      </c>
      <c r="U17" s="13">
        <f t="shared" si="25"/>
        <v>1025.8548000000001</v>
      </c>
      <c r="V17" s="13">
        <f t="shared" si="25"/>
        <v>0.27648367013054831</v>
      </c>
      <c r="W17" s="13">
        <f t="shared" si="25"/>
        <v>752.22208999999998</v>
      </c>
      <c r="AR17" s="14"/>
      <c r="AW17" s="14">
        <v>41274</v>
      </c>
      <c r="AX17" s="13">
        <v>0.88859999999999995</v>
      </c>
      <c r="AY17" s="13">
        <v>13.062099999999999</v>
      </c>
      <c r="AZ17" s="13">
        <v>5.7700000000000001E-2</v>
      </c>
      <c r="BA17" s="13">
        <v>3</v>
      </c>
      <c r="BB17" s="13">
        <v>41.701099999999997</v>
      </c>
      <c r="BC17" s="14">
        <v>0.12280000000000001</v>
      </c>
      <c r="BD17" s="13">
        <v>343</v>
      </c>
      <c r="BE17" s="13">
        <v>3505</v>
      </c>
      <c r="BF17" s="13">
        <f t="shared" si="3"/>
        <v>9.7860199714693299E-2</v>
      </c>
      <c r="BG17" s="13">
        <v>2159.2600000000002</v>
      </c>
      <c r="BI17" s="14">
        <v>41274</v>
      </c>
      <c r="BJ17" s="13">
        <v>0.91320000000000001</v>
      </c>
      <c r="BK17" s="13" t="s">
        <v>60</v>
      </c>
      <c r="BL17" s="13">
        <v>5.0000000000000001E-4</v>
      </c>
      <c r="BM17" s="13">
        <v>0.124</v>
      </c>
      <c r="BN17" s="13">
        <v>102.6979</v>
      </c>
      <c r="BO17" s="13">
        <v>0.81630000000000003</v>
      </c>
      <c r="BP17" s="13">
        <v>1786.7739999999999</v>
      </c>
      <c r="BQ17" s="13">
        <v>2422.5889999999999</v>
      </c>
      <c r="BR17" s="13">
        <f t="shared" si="4"/>
        <v>0.73754730992339179</v>
      </c>
      <c r="BS17" s="13">
        <v>970.86990000000003</v>
      </c>
      <c r="BY17" s="14"/>
      <c r="CG17" s="14">
        <v>41274</v>
      </c>
      <c r="CH17" s="13">
        <v>2.7358000000000002</v>
      </c>
      <c r="CI17" s="13">
        <v>12.251200000000001</v>
      </c>
      <c r="CJ17" s="11">
        <v>0.86919999999999997</v>
      </c>
      <c r="CK17" s="13">
        <v>21089</v>
      </c>
      <c r="CL17" s="13">
        <v>17.722799999999999</v>
      </c>
      <c r="CM17" s="13">
        <v>0.57210000000000005</v>
      </c>
      <c r="CN17" s="13">
        <v>67224</v>
      </c>
      <c r="CO17" s="13">
        <v>121347</v>
      </c>
      <c r="CP17" s="13">
        <f t="shared" si="6"/>
        <v>0.55398155702242324</v>
      </c>
      <c r="CQ17" s="13">
        <v>194265.44649999999</v>
      </c>
      <c r="CS17" s="14">
        <v>41274</v>
      </c>
      <c r="CT17" s="13">
        <v>2.0121000000000002</v>
      </c>
      <c r="CU17" s="14">
        <v>13.7179</v>
      </c>
      <c r="CV17" s="13">
        <v>1.1101000000000001</v>
      </c>
      <c r="CW17" s="13">
        <v>32399</v>
      </c>
      <c r="CX17" s="13">
        <v>37.997999999999998</v>
      </c>
      <c r="CY17" s="13">
        <v>0.29239999999999999</v>
      </c>
      <c r="CZ17" s="13">
        <v>54657</v>
      </c>
      <c r="DA17" s="13">
        <v>185798</v>
      </c>
      <c r="DB17" s="13">
        <f t="shared" si="7"/>
        <v>0.29417431834573032</v>
      </c>
      <c r="DC17" s="13">
        <v>184648.2874</v>
      </c>
      <c r="DE17" s="14">
        <v>41274</v>
      </c>
      <c r="DF17" s="11">
        <v>3.0135999999999998</v>
      </c>
      <c r="DG17" s="13">
        <v>14.8935</v>
      </c>
      <c r="DH17" s="13">
        <v>5.7714999999999996</v>
      </c>
      <c r="DI17" s="13">
        <v>372.31599999999997</v>
      </c>
      <c r="DJ17" s="13">
        <v>0</v>
      </c>
      <c r="DK17" s="13">
        <v>0.8206</v>
      </c>
      <c r="DL17" s="13">
        <v>613.16499999999996</v>
      </c>
      <c r="DM17" s="13">
        <v>803.82100000000003</v>
      </c>
      <c r="DN17" s="13">
        <f t="shared" si="8"/>
        <v>0.76281286505328916</v>
      </c>
      <c r="DO17" s="13">
        <v>2218.2316999999998</v>
      </c>
      <c r="DQ17" s="14">
        <v>41274</v>
      </c>
      <c r="DR17" s="13">
        <v>0.89059999999999995</v>
      </c>
      <c r="DS17" s="13">
        <v>35.217399999999998</v>
      </c>
      <c r="DT17" s="13">
        <v>0.40200000000000002</v>
      </c>
      <c r="DU17" s="13">
        <v>5.7839999999999998</v>
      </c>
      <c r="DV17" s="13">
        <v>0</v>
      </c>
      <c r="DW17" s="13">
        <v>1.1312</v>
      </c>
      <c r="DX17" s="13">
        <v>72.805000000000007</v>
      </c>
      <c r="DY17" s="13">
        <v>66.825999999999993</v>
      </c>
      <c r="DZ17" s="13">
        <f t="shared" si="9"/>
        <v>1.0894711639182357</v>
      </c>
      <c r="EA17" s="13">
        <v>43.421700000000001</v>
      </c>
      <c r="EB17" s="14"/>
      <c r="EC17" s="14">
        <v>41274</v>
      </c>
      <c r="ED17" s="13">
        <v>0.93840000000000001</v>
      </c>
      <c r="EE17" s="13">
        <v>17.9253</v>
      </c>
      <c r="EF17" s="13">
        <v>2.0888</v>
      </c>
      <c r="EG17" s="13">
        <v>20.681000000000001</v>
      </c>
      <c r="EH17" s="13">
        <v>12.426500000000001</v>
      </c>
      <c r="EI17" s="13">
        <v>0.8548</v>
      </c>
      <c r="EJ17" s="13">
        <v>111.17100000000001</v>
      </c>
      <c r="EK17" s="13">
        <v>133.48400000000001</v>
      </c>
      <c r="EL17" s="13">
        <f t="shared" si="10"/>
        <v>0.83284138923016993</v>
      </c>
      <c r="EM17" s="14">
        <v>126.2439</v>
      </c>
      <c r="EO17" s="14">
        <v>41639</v>
      </c>
      <c r="EP17" s="13" t="s">
        <v>60</v>
      </c>
      <c r="EQ17" s="13" t="s">
        <v>60</v>
      </c>
      <c r="ER17" s="13">
        <v>2.4306999999999999</v>
      </c>
      <c r="ES17" s="13">
        <v>65.668999999999997</v>
      </c>
      <c r="ET17" s="13" t="s">
        <v>60</v>
      </c>
      <c r="EU17" s="13">
        <v>0.12909999999999999</v>
      </c>
      <c r="EV17" s="13">
        <v>12.494999999999999</v>
      </c>
      <c r="EW17" s="11">
        <v>104.11799999999999</v>
      </c>
      <c r="EX17" s="11">
        <f t="shared" si="11"/>
        <v>0.1200080677692618</v>
      </c>
      <c r="EY17" s="13">
        <v>276.57659999999998</v>
      </c>
      <c r="FA17" s="14">
        <v>41274</v>
      </c>
      <c r="FB17" s="13">
        <v>3.9504999999999999</v>
      </c>
      <c r="FC17" s="13">
        <v>11.138400000000001</v>
      </c>
      <c r="FD17" s="13">
        <v>0.75580000000000003</v>
      </c>
      <c r="FE17" s="13">
        <v>29129</v>
      </c>
      <c r="FF17" s="13">
        <v>0</v>
      </c>
      <c r="FG17" s="13">
        <v>1.0704</v>
      </c>
      <c r="FH17" s="11">
        <v>156508</v>
      </c>
      <c r="FI17" s="57">
        <v>176064</v>
      </c>
      <c r="FJ17" s="57">
        <f t="shared" si="12"/>
        <v>0.88892675390766995</v>
      </c>
      <c r="FK17" s="13">
        <v>500610.83380000002</v>
      </c>
      <c r="FM17" s="14">
        <v>41274</v>
      </c>
      <c r="FN17" s="13">
        <v>1.8353999999999999</v>
      </c>
      <c r="FO17" s="13">
        <v>11.335800000000001</v>
      </c>
      <c r="FP17" s="13">
        <v>2.7475000000000001</v>
      </c>
      <c r="FQ17" s="13">
        <v>48716</v>
      </c>
      <c r="FR17" s="13">
        <v>31.767399999999999</v>
      </c>
      <c r="FS17" s="11">
        <v>0.5151</v>
      </c>
      <c r="FT17" s="11">
        <v>46061</v>
      </c>
      <c r="FU17" s="11">
        <v>91759</v>
      </c>
      <c r="FV17" s="13">
        <f t="shared" si="13"/>
        <v>0.50197800760688327</v>
      </c>
      <c r="FW17" s="13">
        <v>104323.4154</v>
      </c>
      <c r="FY17" s="14">
        <v>41274</v>
      </c>
      <c r="FZ17" s="13">
        <v>10.4184</v>
      </c>
      <c r="GA17" s="13">
        <v>11.4847</v>
      </c>
      <c r="GB17" s="13">
        <v>0.25509999999999999</v>
      </c>
      <c r="GC17" s="13">
        <v>11129</v>
      </c>
      <c r="GD17" s="13">
        <v>126.8858</v>
      </c>
      <c r="GE17" s="13">
        <v>0.88700000000000001</v>
      </c>
      <c r="GF17" s="13">
        <v>104507</v>
      </c>
      <c r="GG17" s="11">
        <v>119213</v>
      </c>
      <c r="GH17" s="13">
        <f t="shared" si="14"/>
        <v>0.87664097036397037</v>
      </c>
      <c r="GI17" s="13">
        <v>216438.56940000001</v>
      </c>
      <c r="GK17" s="14">
        <v>41274</v>
      </c>
      <c r="GL17" s="13">
        <v>0.52280000000000004</v>
      </c>
      <c r="GM17" s="13">
        <v>2.3250000000000002</v>
      </c>
      <c r="GN17" s="13">
        <v>0.2422</v>
      </c>
      <c r="GO17" s="13">
        <v>11301</v>
      </c>
      <c r="GP17" s="13">
        <v>95.427700000000002</v>
      </c>
      <c r="GQ17" s="13">
        <v>1.0102</v>
      </c>
      <c r="GR17" s="13">
        <v>120357</v>
      </c>
      <c r="GS17" s="13">
        <v>108768</v>
      </c>
      <c r="GT17" s="13">
        <f t="shared" si="15"/>
        <v>1.1065478817299206</v>
      </c>
      <c r="GU17" s="13">
        <v>27761.11</v>
      </c>
    </row>
    <row r="18" spans="14:203">
      <c r="AR18" s="14"/>
      <c r="AW18" s="14">
        <v>41639</v>
      </c>
      <c r="AX18" s="13">
        <v>1.9443999999999999</v>
      </c>
      <c r="AY18" s="13">
        <v>19.7578</v>
      </c>
      <c r="AZ18" s="13">
        <v>0.45450000000000002</v>
      </c>
      <c r="BA18" s="13">
        <v>25</v>
      </c>
      <c r="BB18" s="13">
        <v>88.037999999999997</v>
      </c>
      <c r="BC18" s="14">
        <v>9.8199999999999996E-2</v>
      </c>
      <c r="BD18" s="13">
        <v>341</v>
      </c>
      <c r="BE18" s="13">
        <v>3443</v>
      </c>
      <c r="BF18" s="13">
        <f t="shared" si="3"/>
        <v>9.9041533546325874E-2</v>
      </c>
      <c r="BG18" s="13">
        <v>3018.5337</v>
      </c>
      <c r="BI18" s="14">
        <v>41639</v>
      </c>
      <c r="BJ18" s="13">
        <v>1.2137</v>
      </c>
      <c r="BK18" s="13">
        <v>16.8385</v>
      </c>
      <c r="BL18" s="13">
        <v>0</v>
      </c>
      <c r="BM18" s="13">
        <v>0</v>
      </c>
      <c r="BN18" s="13">
        <v>0</v>
      </c>
      <c r="BO18" s="13">
        <v>0.97030000000000005</v>
      </c>
      <c r="BP18" s="13">
        <v>2295.9</v>
      </c>
      <c r="BQ18" s="13">
        <v>2309.8000000000002</v>
      </c>
      <c r="BR18" s="13">
        <f t="shared" si="4"/>
        <v>0.99398216295783182</v>
      </c>
      <c r="BS18" s="13">
        <v>2487.752</v>
      </c>
      <c r="BY18" s="14"/>
      <c r="CG18" s="14">
        <v>41639</v>
      </c>
      <c r="CH18" s="13">
        <v>3.2730999999999999</v>
      </c>
      <c r="CI18" s="13">
        <v>15.2395</v>
      </c>
      <c r="CJ18" s="11">
        <v>1.1375</v>
      </c>
      <c r="CK18" s="13">
        <v>29206</v>
      </c>
      <c r="CL18" s="13">
        <v>17.997900000000001</v>
      </c>
      <c r="CM18" s="13">
        <v>0.56140000000000001</v>
      </c>
      <c r="CN18" s="13">
        <v>71312</v>
      </c>
      <c r="CO18" s="13">
        <v>132683</v>
      </c>
      <c r="CP18" s="13">
        <f t="shared" si="6"/>
        <v>0.53746146831169028</v>
      </c>
      <c r="CQ18" s="13">
        <v>258415.55009999999</v>
      </c>
      <c r="CS18" s="14">
        <v>41639</v>
      </c>
      <c r="CT18" s="13">
        <v>2.3782000000000001</v>
      </c>
      <c r="CU18" s="14">
        <v>15.960100000000001</v>
      </c>
      <c r="CV18" s="13">
        <v>1.387</v>
      </c>
      <c r="CW18" s="13">
        <v>32408</v>
      </c>
      <c r="CX18" s="13">
        <v>39.757199999999997</v>
      </c>
      <c r="CY18" s="13">
        <v>0.2883</v>
      </c>
      <c r="CZ18" s="13">
        <v>51584</v>
      </c>
      <c r="DA18" s="13">
        <v>172101</v>
      </c>
      <c r="DB18" s="13">
        <f t="shared" si="7"/>
        <v>0.29973097192927411</v>
      </c>
      <c r="DC18" s="13">
        <v>198515.1986</v>
      </c>
      <c r="DE18" s="14">
        <v>41639</v>
      </c>
      <c r="DF18" s="11">
        <v>2.1446000000000001</v>
      </c>
      <c r="DG18" s="13">
        <v>8.8326999999999991</v>
      </c>
      <c r="DH18" s="13">
        <v>2.3140999999999998</v>
      </c>
      <c r="DI18" s="13">
        <v>186.46199999999999</v>
      </c>
      <c r="DJ18" s="13">
        <v>0</v>
      </c>
      <c r="DK18" s="13">
        <v>0.95630000000000004</v>
      </c>
      <c r="DL18" s="13">
        <v>778.21600000000001</v>
      </c>
      <c r="DM18" s="13">
        <v>823.81399999999996</v>
      </c>
      <c r="DN18" s="13">
        <f t="shared" si="8"/>
        <v>0.94465012733456832</v>
      </c>
      <c r="DO18" s="13">
        <v>1568.3280999999999</v>
      </c>
      <c r="DQ18" s="14">
        <v>41639</v>
      </c>
      <c r="DR18" s="13">
        <v>1.0089999999999999</v>
      </c>
      <c r="DS18" s="13">
        <v>37.608699999999999</v>
      </c>
      <c r="DT18" s="13">
        <v>0.33979999999999999</v>
      </c>
      <c r="DU18" s="13">
        <v>6.016</v>
      </c>
      <c r="DV18" s="13">
        <v>0.57489999999999997</v>
      </c>
      <c r="DW18" s="13">
        <v>0.97689999999999999</v>
      </c>
      <c r="DX18" s="13">
        <v>78.338999999999999</v>
      </c>
      <c r="DY18" s="13">
        <v>93.552999999999997</v>
      </c>
      <c r="DZ18" s="13">
        <f t="shared" si="9"/>
        <v>0.83737560527187793</v>
      </c>
      <c r="EA18" s="13">
        <v>50.902200000000001</v>
      </c>
      <c r="EB18" s="14"/>
      <c r="EC18" s="14">
        <v>41639</v>
      </c>
      <c r="ED18" s="13">
        <v>1.5739000000000001</v>
      </c>
      <c r="EE18" s="13">
        <v>29.3123</v>
      </c>
      <c r="EF18" s="13">
        <v>1.6021999999999998</v>
      </c>
      <c r="EG18" s="13">
        <v>25.771000000000001</v>
      </c>
      <c r="EH18" s="13">
        <v>20.902799999999999</v>
      </c>
      <c r="EI18" s="13">
        <v>0.78210000000000002</v>
      </c>
      <c r="EJ18" s="13">
        <v>105.17100000000001</v>
      </c>
      <c r="EK18" s="13">
        <v>135.46</v>
      </c>
      <c r="EL18" s="13">
        <f t="shared" si="10"/>
        <v>0.77639893695555884</v>
      </c>
      <c r="EM18" s="14">
        <v>145.7475</v>
      </c>
      <c r="EO18" s="14">
        <v>42004</v>
      </c>
      <c r="EP18" s="13" t="s">
        <v>60</v>
      </c>
      <c r="EQ18" s="13" t="s">
        <v>60</v>
      </c>
      <c r="ER18" s="13">
        <v>2.2561</v>
      </c>
      <c r="ES18" s="13">
        <v>58.6</v>
      </c>
      <c r="ET18" s="13" t="s">
        <v>60</v>
      </c>
      <c r="EU18" s="13">
        <v>0.17069999999999999</v>
      </c>
      <c r="EV18" s="13">
        <v>14.722</v>
      </c>
      <c r="EW18" s="11">
        <v>68.396000000000001</v>
      </c>
      <c r="EX18" s="11">
        <f t="shared" si="11"/>
        <v>0.21524650564360487</v>
      </c>
      <c r="EY18" s="13">
        <v>199.5463</v>
      </c>
      <c r="FA18" s="14">
        <v>41639</v>
      </c>
      <c r="FB18" s="13">
        <v>3.9108000000000001</v>
      </c>
      <c r="FC18" s="13">
        <v>13.423299999999999</v>
      </c>
      <c r="FD18" s="13">
        <v>0.92869999999999997</v>
      </c>
      <c r="FE18" s="13">
        <v>40546</v>
      </c>
      <c r="FF18" s="13">
        <v>13.7273</v>
      </c>
      <c r="FG18" s="13">
        <v>0.89229999999999998</v>
      </c>
      <c r="FH18" s="11">
        <v>170910</v>
      </c>
      <c r="FI18" s="57">
        <v>207000</v>
      </c>
      <c r="FJ18" s="57">
        <f t="shared" si="12"/>
        <v>0.82565217391304346</v>
      </c>
      <c r="FK18" s="13">
        <v>504770.99930000002</v>
      </c>
      <c r="FM18" s="14">
        <v>41639</v>
      </c>
      <c r="FN18" s="13">
        <v>1.8904999999999998</v>
      </c>
      <c r="FO18" s="13">
        <v>11.797499999999999</v>
      </c>
      <c r="FP18" s="13">
        <v>2.2806000000000002</v>
      </c>
      <c r="FQ18" s="13">
        <v>50610</v>
      </c>
      <c r="FR18" s="13">
        <v>21.8644</v>
      </c>
      <c r="FS18" s="11">
        <v>0.50380000000000003</v>
      </c>
      <c r="FT18" s="11">
        <v>48607</v>
      </c>
      <c r="FU18" s="11">
        <v>101191</v>
      </c>
      <c r="FV18" s="13">
        <f t="shared" si="13"/>
        <v>0.48034904289907204</v>
      </c>
      <c r="FW18" s="13">
        <v>119924.6345</v>
      </c>
      <c r="FY18" s="14">
        <v>41639</v>
      </c>
      <c r="FZ18" s="13">
        <v>8.1206999999999994</v>
      </c>
      <c r="GA18" s="13">
        <v>10.5037</v>
      </c>
      <c r="GB18" s="13">
        <v>0.27560000000000001</v>
      </c>
      <c r="GC18" s="13">
        <v>11066</v>
      </c>
      <c r="GD18" s="13">
        <v>143.2945</v>
      </c>
      <c r="GE18" s="13">
        <v>0.80159999999999998</v>
      </c>
      <c r="GF18" s="13">
        <v>98367</v>
      </c>
      <c r="GG18" s="11">
        <v>126223</v>
      </c>
      <c r="GH18" s="13">
        <f t="shared" si="14"/>
        <v>0.77931121903298128</v>
      </c>
      <c r="GI18" s="13">
        <v>203673.70420000001</v>
      </c>
      <c r="GK18" s="14">
        <v>41639</v>
      </c>
      <c r="GL18" s="13">
        <v>0.84079999999999999</v>
      </c>
      <c r="GM18" s="13">
        <v>3.9473000000000003</v>
      </c>
      <c r="GN18" s="13">
        <v>0.26719999999999999</v>
      </c>
      <c r="GO18" s="13">
        <v>12163</v>
      </c>
      <c r="GP18" s="13">
        <v>60.052100000000003</v>
      </c>
      <c r="GQ18" s="13">
        <v>1.0472999999999999</v>
      </c>
      <c r="GR18" s="13">
        <v>112298</v>
      </c>
      <c r="GS18" s="13">
        <v>105676</v>
      </c>
      <c r="GT18" s="13">
        <f t="shared" si="15"/>
        <v>1.0626632347931413</v>
      </c>
      <c r="GU18" s="13">
        <v>53407.583200000001</v>
      </c>
    </row>
    <row r="19" spans="14:203">
      <c r="AR19" s="14"/>
      <c r="AW19" s="14">
        <v>42004</v>
      </c>
      <c r="AX19" s="13">
        <v>3.0977999999999999</v>
      </c>
      <c r="AY19" s="13">
        <v>24.663499999999999</v>
      </c>
      <c r="AZ19" s="13">
        <v>8.9300000000000004E-2</v>
      </c>
      <c r="BA19" s="13">
        <v>26</v>
      </c>
      <c r="BB19" s="13">
        <v>91.172799999999995</v>
      </c>
      <c r="BC19" s="14">
        <v>9.8900000000000002E-2</v>
      </c>
      <c r="BD19" s="13">
        <v>336</v>
      </c>
      <c r="BE19" s="13">
        <v>3349</v>
      </c>
      <c r="BF19" s="13">
        <f t="shared" si="3"/>
        <v>0.10032845625559869</v>
      </c>
      <c r="BG19" s="13">
        <v>4526.8532999999998</v>
      </c>
      <c r="BI19" s="14">
        <v>42004</v>
      </c>
      <c r="BJ19" s="13">
        <v>1.0687</v>
      </c>
      <c r="BK19" s="13">
        <v>59.109000000000002</v>
      </c>
      <c r="BL19" s="13">
        <v>1.9900000000000001E-2</v>
      </c>
      <c r="BM19" s="13">
        <v>9.6</v>
      </c>
      <c r="BN19" s="13">
        <v>33.563499999999998</v>
      </c>
      <c r="BO19" s="13">
        <v>0.63300000000000001</v>
      </c>
      <c r="BP19" s="13">
        <v>3485.4</v>
      </c>
      <c r="BQ19" s="13">
        <v>8702</v>
      </c>
      <c r="BR19" s="13">
        <f>(BP19/BQ19)</f>
        <v>0.40052861411169849</v>
      </c>
      <c r="BS19" s="13">
        <v>7065.625</v>
      </c>
      <c r="BY19" s="14"/>
      <c r="CG19" s="14">
        <v>42004</v>
      </c>
      <c r="CH19" s="13">
        <v>4.0232999999999999</v>
      </c>
      <c r="CI19" s="13">
        <v>16.594799999999999</v>
      </c>
      <c r="CJ19" s="11">
        <v>1.3219000000000001</v>
      </c>
      <c r="CK19" s="13">
        <v>33089</v>
      </c>
      <c r="CL19" s="13">
        <v>21.6797</v>
      </c>
      <c r="CM19" s="13">
        <v>0.56520000000000004</v>
      </c>
      <c r="CN19" s="13">
        <v>74331</v>
      </c>
      <c r="CO19" s="13">
        <v>130358</v>
      </c>
      <c r="CP19" s="13">
        <f t="shared" si="6"/>
        <v>0.57020666165482747</v>
      </c>
      <c r="CQ19" s="13">
        <v>292702.96950000001</v>
      </c>
      <c r="CS19" s="14">
        <v>42004</v>
      </c>
      <c r="CT19" s="13">
        <v>2.6341999999999999</v>
      </c>
      <c r="CU19" s="14">
        <v>15.819100000000001</v>
      </c>
      <c r="CV19" s="13">
        <v>1.6733</v>
      </c>
      <c r="CW19" s="13">
        <v>36122</v>
      </c>
      <c r="CX19" s="13">
        <v>44.038800000000002</v>
      </c>
      <c r="CY19" s="13">
        <v>0.29210000000000003</v>
      </c>
      <c r="CZ19" s="13">
        <v>49605</v>
      </c>
      <c r="DA19" s="13">
        <v>167566</v>
      </c>
      <c r="DB19" s="13">
        <f t="shared" si="7"/>
        <v>0.29603260804697851</v>
      </c>
      <c r="DC19" s="13">
        <v>196265.47260000001</v>
      </c>
      <c r="DE19" s="14">
        <v>42004</v>
      </c>
      <c r="DF19" s="11">
        <v>3.5444</v>
      </c>
      <c r="DG19" s="13">
        <v>26.0748</v>
      </c>
      <c r="DH19" s="13">
        <v>2.1076999999999999</v>
      </c>
      <c r="DI19" s="13">
        <v>144.80000000000001</v>
      </c>
      <c r="DJ19" s="13">
        <v>0</v>
      </c>
      <c r="DK19" s="13">
        <v>0.90959999999999996</v>
      </c>
      <c r="DL19" s="13">
        <v>723.1</v>
      </c>
      <c r="DM19" s="13">
        <v>766.2</v>
      </c>
      <c r="DN19" s="13">
        <f t="shared" si="8"/>
        <v>0.94374836857217437</v>
      </c>
      <c r="DO19" s="13">
        <v>2485.8802999999998</v>
      </c>
      <c r="DQ19" s="14">
        <v>42004</v>
      </c>
      <c r="DR19" s="13">
        <v>2.1640999999999999</v>
      </c>
      <c r="DS19" s="13">
        <v>41.204500000000003</v>
      </c>
      <c r="DT19" s="13">
        <v>0.38900000000000001</v>
      </c>
      <c r="DU19" s="13">
        <v>5.8550000000000004</v>
      </c>
      <c r="DV19" s="13">
        <v>0.32990000000000003</v>
      </c>
      <c r="DW19" s="13">
        <v>0.94369999999999998</v>
      </c>
      <c r="DX19" s="13">
        <v>89.837000000000003</v>
      </c>
      <c r="DY19" s="13">
        <v>96.843999999999994</v>
      </c>
      <c r="DZ19" s="13">
        <f t="shared" si="9"/>
        <v>0.92764652430713324</v>
      </c>
      <c r="EA19" s="13">
        <v>114.57510000000001</v>
      </c>
      <c r="EB19" s="14"/>
      <c r="EC19" s="14">
        <v>42004</v>
      </c>
      <c r="ED19" s="13">
        <v>1.9340000000000002</v>
      </c>
      <c r="EE19" s="13">
        <v>50.076000000000001</v>
      </c>
      <c r="EF19" s="13">
        <v>0.78090000000000004</v>
      </c>
      <c r="EG19" s="13">
        <v>14.134</v>
      </c>
      <c r="EH19" s="13">
        <v>17.230899999999998</v>
      </c>
      <c r="EI19" s="13">
        <v>0.80079999999999996</v>
      </c>
      <c r="EJ19" s="13">
        <v>108.663</v>
      </c>
      <c r="EK19" s="13">
        <v>135.916</v>
      </c>
      <c r="EL19" s="13">
        <f t="shared" si="10"/>
        <v>0.79948644751169839</v>
      </c>
      <c r="EM19" s="14">
        <v>183.8194</v>
      </c>
      <c r="EO19" s="14">
        <v>42369</v>
      </c>
      <c r="EP19" s="13">
        <v>0.83960000000000001</v>
      </c>
      <c r="EQ19" s="13">
        <v>0.76900000000000002</v>
      </c>
      <c r="ER19" s="13">
        <v>4.4958</v>
      </c>
      <c r="ES19" s="13">
        <v>48.68</v>
      </c>
      <c r="ET19" s="13">
        <v>0</v>
      </c>
      <c r="EU19" s="13">
        <v>1.2602</v>
      </c>
      <c r="EV19" s="13">
        <v>76.915000000000006</v>
      </c>
      <c r="EW19" s="11">
        <v>53.668999999999997</v>
      </c>
      <c r="EX19" s="11">
        <f t="shared" si="11"/>
        <v>1.4331364474836499</v>
      </c>
      <c r="EY19" s="13">
        <v>34.290500000000002</v>
      </c>
      <c r="FA19" s="14">
        <v>42004</v>
      </c>
      <c r="FB19" s="13">
        <v>5.6767000000000003</v>
      </c>
      <c r="FC19" s="13">
        <v>16.570499999999999</v>
      </c>
      <c r="FD19" s="13">
        <v>0.3952</v>
      </c>
      <c r="FE19" s="13">
        <v>25077</v>
      </c>
      <c r="FF19" s="13">
        <v>25.9864</v>
      </c>
      <c r="FG19" s="13">
        <v>0.83309999999999995</v>
      </c>
      <c r="FH19" s="11">
        <v>182795</v>
      </c>
      <c r="FI19" s="57">
        <v>231839</v>
      </c>
      <c r="FJ19" s="57">
        <f t="shared" si="12"/>
        <v>0.78845664448173081</v>
      </c>
      <c r="FK19" s="13">
        <v>647361.022</v>
      </c>
      <c r="FM19" s="14">
        <v>42004</v>
      </c>
      <c r="FN19" s="13">
        <v>2.3921000000000001</v>
      </c>
      <c r="FO19" s="13">
        <v>15.9434</v>
      </c>
      <c r="FP19" s="13">
        <v>2.6288</v>
      </c>
      <c r="FQ19" s="13">
        <v>52074</v>
      </c>
      <c r="FR19" s="13">
        <v>35.892400000000002</v>
      </c>
      <c r="FS19" s="11">
        <v>0.45710000000000001</v>
      </c>
      <c r="FT19" s="11">
        <v>47142</v>
      </c>
      <c r="FU19" s="11">
        <v>105070</v>
      </c>
      <c r="FV19" s="13">
        <f t="shared" si="13"/>
        <v>0.44867231369563149</v>
      </c>
      <c r="FW19" s="13">
        <v>142234.4608</v>
      </c>
      <c r="FY19" s="14">
        <v>42004</v>
      </c>
      <c r="FZ19" s="13">
        <v>12.836</v>
      </c>
      <c r="GA19" s="13">
        <v>8.4961000000000002</v>
      </c>
      <c r="GB19" s="13">
        <v>0.21410000000000001</v>
      </c>
      <c r="GC19" s="13">
        <v>8476</v>
      </c>
      <c r="GD19" s="13">
        <v>291.25189999999998</v>
      </c>
      <c r="GE19" s="13">
        <v>0.76219999999999999</v>
      </c>
      <c r="GF19" s="13">
        <v>92793</v>
      </c>
      <c r="GG19" s="11">
        <v>117271</v>
      </c>
      <c r="GH19" s="13">
        <f t="shared" si="14"/>
        <v>0.79126979389618912</v>
      </c>
      <c r="GI19" s="13">
        <v>158781.1244</v>
      </c>
      <c r="GK19" s="14">
        <v>42004</v>
      </c>
      <c r="GL19" s="13">
        <v>1.2070000000000001</v>
      </c>
      <c r="GM19" s="13">
        <v>5.2126000000000001</v>
      </c>
      <c r="GN19" s="13">
        <v>0.34599999999999997</v>
      </c>
      <c r="GO19" s="13">
        <v>15133</v>
      </c>
      <c r="GP19" s="13">
        <v>59.125599999999999</v>
      </c>
      <c r="GQ19" s="13">
        <v>1.0670999999999999</v>
      </c>
      <c r="GR19" s="13">
        <v>111454</v>
      </c>
      <c r="GS19" s="13">
        <v>103206</v>
      </c>
      <c r="GT19" s="13">
        <f t="shared" si="15"/>
        <v>1.0799178342344438</v>
      </c>
      <c r="GU19" s="13">
        <v>73601.711899999995</v>
      </c>
    </row>
    <row r="20" spans="14:203">
      <c r="AR20" s="14"/>
      <c r="AW20" s="14">
        <v>42369</v>
      </c>
      <c r="AX20" s="13">
        <v>2.8018999999999998</v>
      </c>
      <c r="AY20" s="13">
        <v>15.8017</v>
      </c>
      <c r="AZ20" s="13">
        <v>0.66100000000000003</v>
      </c>
      <c r="BA20" s="13">
        <v>39</v>
      </c>
      <c r="BB20" s="13">
        <v>164.72630000000001</v>
      </c>
      <c r="BC20" s="14">
        <v>0.1061</v>
      </c>
      <c r="BD20" s="13">
        <v>344</v>
      </c>
      <c r="BE20" s="13">
        <v>3133</v>
      </c>
      <c r="BF20" s="13">
        <f t="shared" si="3"/>
        <v>0.10979891477816789</v>
      </c>
      <c r="BG20" s="13">
        <v>3190.3472000000002</v>
      </c>
      <c r="BI20" s="14">
        <v>42369</v>
      </c>
      <c r="BJ20" s="13">
        <v>1.2069000000000001</v>
      </c>
      <c r="BK20" s="13">
        <v>27.959700000000002</v>
      </c>
      <c r="BL20" s="13">
        <v>1.37E-2</v>
      </c>
      <c r="BM20" s="13">
        <v>5.9</v>
      </c>
      <c r="BN20" s="13">
        <v>69.566599999999994</v>
      </c>
      <c r="BO20" s="13">
        <v>0.53039999999999998</v>
      </c>
      <c r="BP20" s="13">
        <v>4459.8</v>
      </c>
      <c r="BQ20" s="13">
        <v>8115.8</v>
      </c>
      <c r="BR20" s="13">
        <f t="shared" si="4"/>
        <v>0.54952068804061216</v>
      </c>
      <c r="BS20" s="13">
        <v>5457.3622999999998</v>
      </c>
      <c r="BY20" s="14"/>
      <c r="CG20" s="14">
        <v>42369</v>
      </c>
      <c r="CH20" s="13">
        <v>3.9489999999999998</v>
      </c>
      <c r="CI20" s="13">
        <v>17.0322</v>
      </c>
      <c r="CJ20" s="11">
        <v>1.3831</v>
      </c>
      <c r="CK20" s="13">
        <v>38376</v>
      </c>
      <c r="CL20" s="13">
        <v>18.0703</v>
      </c>
      <c r="CM20" s="13">
        <v>0.53129999999999999</v>
      </c>
      <c r="CN20" s="13">
        <v>70074</v>
      </c>
      <c r="CO20" s="13">
        <v>133411</v>
      </c>
      <c r="CP20" s="13">
        <f t="shared" si="6"/>
        <v>0.52524904243278292</v>
      </c>
      <c r="CQ20" s="13">
        <v>284220.44699999999</v>
      </c>
      <c r="CS20" s="14">
        <v>42369</v>
      </c>
      <c r="CT20" s="13">
        <v>3.0503999999999998</v>
      </c>
      <c r="CU20" s="14">
        <v>16.301400000000001</v>
      </c>
      <c r="CV20" s="13">
        <v>0.79220000000000002</v>
      </c>
      <c r="CW20" s="13">
        <v>23290</v>
      </c>
      <c r="CX20" s="13">
        <v>44.3367</v>
      </c>
      <c r="CY20" s="13">
        <v>0.29160000000000003</v>
      </c>
      <c r="CZ20" s="13">
        <v>48851</v>
      </c>
      <c r="DA20" s="13">
        <v>167460</v>
      </c>
      <c r="DB20" s="13">
        <f t="shared" si="7"/>
        <v>0.29171742505672998</v>
      </c>
      <c r="DC20" s="13">
        <v>199264.503</v>
      </c>
      <c r="DE20" s="14">
        <v>42369</v>
      </c>
      <c r="DF20" s="11">
        <v>4.4913999999999996</v>
      </c>
      <c r="DG20" s="13">
        <v>33.041400000000003</v>
      </c>
      <c r="DH20" s="13" t="s">
        <v>60</v>
      </c>
      <c r="DI20" s="13" t="s">
        <v>60</v>
      </c>
      <c r="DJ20" s="13" t="s">
        <v>60</v>
      </c>
      <c r="DK20" s="13" t="s">
        <v>60</v>
      </c>
      <c r="DL20" s="13" t="s">
        <v>60</v>
      </c>
      <c r="DM20" s="13" t="s">
        <v>60</v>
      </c>
      <c r="DO20" s="13">
        <v>3011.3780999999999</v>
      </c>
      <c r="DQ20" s="14">
        <v>42369</v>
      </c>
      <c r="DR20" s="13">
        <v>4.0339</v>
      </c>
      <c r="DS20" s="13">
        <v>48.35</v>
      </c>
      <c r="DT20" s="13">
        <v>0.3664</v>
      </c>
      <c r="DU20" s="13">
        <v>6.89</v>
      </c>
      <c r="DV20" s="13">
        <v>8.6999999999999994E-2</v>
      </c>
      <c r="DW20" s="13">
        <v>1.0126999999999999</v>
      </c>
      <c r="DX20" s="13">
        <v>104.59699999999999</v>
      </c>
      <c r="DY20" s="13">
        <v>109.71899999999999</v>
      </c>
      <c r="DZ20" s="13">
        <f t="shared" si="9"/>
        <v>0.9533171100720933</v>
      </c>
      <c r="EA20" s="13">
        <v>254.86619999999999</v>
      </c>
      <c r="EC20" s="14">
        <v>42369</v>
      </c>
      <c r="ED20" s="13">
        <v>1.1836</v>
      </c>
      <c r="EE20" s="13">
        <v>30.646100000000001</v>
      </c>
      <c r="EF20" s="13" t="s">
        <v>60</v>
      </c>
      <c r="EG20" s="13" t="s">
        <v>60</v>
      </c>
      <c r="EH20" s="13" t="s">
        <v>60</v>
      </c>
      <c r="EI20" s="13" t="s">
        <v>60</v>
      </c>
      <c r="EJ20" s="13" t="s">
        <v>60</v>
      </c>
      <c r="EK20" s="13" t="s">
        <v>60</v>
      </c>
      <c r="EM20" s="14">
        <v>117.7864</v>
      </c>
      <c r="EW20" s="14"/>
      <c r="EX20" s="14"/>
      <c r="FA20" s="14">
        <v>42369</v>
      </c>
      <c r="FB20" s="13">
        <v>4.8933999999999997</v>
      </c>
      <c r="FC20" s="13">
        <v>11.2685</v>
      </c>
      <c r="FD20" s="13">
        <v>0.5161</v>
      </c>
      <c r="FE20" s="13">
        <v>41601</v>
      </c>
      <c r="FF20" s="13">
        <v>44.793300000000002</v>
      </c>
      <c r="FG20" s="13">
        <v>0.89490000000000003</v>
      </c>
      <c r="FH20" s="11">
        <v>233715</v>
      </c>
      <c r="FI20" s="57">
        <v>290479</v>
      </c>
      <c r="FJ20" s="57">
        <f t="shared" si="12"/>
        <v>0.80458484090071913</v>
      </c>
      <c r="FK20" s="13">
        <v>586859.34680000006</v>
      </c>
      <c r="FM20" s="14">
        <v>42369</v>
      </c>
      <c r="FN20" s="13">
        <v>2.2743000000000002</v>
      </c>
      <c r="FO20" s="13">
        <v>14.6266</v>
      </c>
      <c r="FP20" s="13">
        <v>2.5575000000000001</v>
      </c>
      <c r="FQ20" s="13">
        <v>60416</v>
      </c>
      <c r="FR20" s="13">
        <v>35.937199999999997</v>
      </c>
      <c r="FS20" s="11">
        <v>0.44990000000000002</v>
      </c>
      <c r="FT20" s="11">
        <v>49161</v>
      </c>
      <c r="FU20" s="11">
        <v>113481</v>
      </c>
      <c r="FV20" s="13">
        <f t="shared" si="13"/>
        <v>0.43320908345890502</v>
      </c>
      <c r="FW20" s="13">
        <v>137840.92800000001</v>
      </c>
      <c r="FY20" s="14">
        <v>42369</v>
      </c>
      <c r="FZ20" s="13">
        <v>9.2245000000000008</v>
      </c>
      <c r="GA20" s="13">
        <v>8.9550999999999998</v>
      </c>
      <c r="GB20" s="13">
        <v>0.23910000000000001</v>
      </c>
      <c r="GC20" s="13">
        <v>8194</v>
      </c>
      <c r="GD20" s="13">
        <v>231.7526</v>
      </c>
      <c r="GE20" s="13">
        <v>0.71779999999999999</v>
      </c>
      <c r="GF20" s="13">
        <v>81741</v>
      </c>
      <c r="GG20" s="11">
        <v>110495</v>
      </c>
      <c r="GH20" s="13">
        <f t="shared" si="14"/>
        <v>0.73977103036336489</v>
      </c>
      <c r="GI20" s="13">
        <v>133506.55300000001</v>
      </c>
      <c r="GK20" s="14">
        <v>42369</v>
      </c>
      <c r="GL20" s="13">
        <v>0.76070000000000004</v>
      </c>
      <c r="GM20" s="13">
        <v>3.6059999999999999</v>
      </c>
      <c r="GN20" s="13">
        <v>0.41320000000000001</v>
      </c>
      <c r="GO20" s="13">
        <v>17433</v>
      </c>
      <c r="GP20" s="13">
        <v>77.368499999999997</v>
      </c>
      <c r="GQ20" s="13">
        <v>0.9839</v>
      </c>
      <c r="GR20" s="13">
        <v>103355</v>
      </c>
      <c r="GS20" s="13">
        <v>106882</v>
      </c>
      <c r="GT20" s="13">
        <f t="shared" si="15"/>
        <v>0.96700099174790888</v>
      </c>
      <c r="GU20" s="13">
        <v>21215.484899999999</v>
      </c>
    </row>
    <row r="22" spans="14:203">
      <c r="AX22" s="13">
        <f>AVERAGE(AX6:AX20)</f>
        <v>1.28542</v>
      </c>
      <c r="AY22" s="13">
        <f t="shared" ref="AY22:BG22" si="26">AVERAGE(AY6:AY20)</f>
        <v>10.358566666666666</v>
      </c>
      <c r="AZ22" s="13">
        <f t="shared" si="26"/>
        <v>2.5688500000000003</v>
      </c>
      <c r="BA22" s="13">
        <f t="shared" si="26"/>
        <v>12.021000000000001</v>
      </c>
      <c r="BB22" s="13">
        <f t="shared" si="26"/>
        <v>56.165078571428566</v>
      </c>
      <c r="BC22" s="13">
        <f t="shared" si="26"/>
        <v>9.3600000000000003E-2</v>
      </c>
      <c r="BD22" s="13">
        <f t="shared" si="26"/>
        <v>137.86042857142857</v>
      </c>
      <c r="BE22" s="13">
        <f t="shared" si="26"/>
        <v>1716.5419999999999</v>
      </c>
      <c r="BF22" s="13">
        <f t="shared" si="26"/>
        <v>9.4778866385120897E-2</v>
      </c>
      <c r="BG22" s="13">
        <f t="shared" si="26"/>
        <v>1652.6846466666664</v>
      </c>
      <c r="BJ22" s="13">
        <f>AVERAGE(BJ6:BJ20)</f>
        <v>0.96425714285714292</v>
      </c>
      <c r="BK22" s="13">
        <f t="shared" ref="BK22:BS22" si="27">AVERAGE(BK6:BK20)</f>
        <v>52.878050000000002</v>
      </c>
      <c r="BL22" s="13">
        <f t="shared" si="27"/>
        <v>1.7220000000000003E-2</v>
      </c>
      <c r="BM22" s="13">
        <f t="shared" si="27"/>
        <v>4.6581999999999999</v>
      </c>
      <c r="BN22" s="13">
        <f t="shared" si="27"/>
        <v>89.839153333333314</v>
      </c>
      <c r="BO22" s="13">
        <f t="shared" si="27"/>
        <v>1.635764285714286</v>
      </c>
      <c r="BP22" s="13">
        <f t="shared" si="27"/>
        <v>2288.8635333333336</v>
      </c>
      <c r="BQ22" s="13">
        <f t="shared" si="27"/>
        <v>2510.5533999999998</v>
      </c>
      <c r="BR22" s="13">
        <f t="shared" si="27"/>
        <v>1.4681776209230719</v>
      </c>
      <c r="BS22" s="13">
        <f t="shared" si="27"/>
        <v>1617.9553428571428</v>
      </c>
      <c r="CH22" s="13">
        <f>AVERAGE(CH6:CH20)</f>
        <v>3.5896333333333326</v>
      </c>
      <c r="CI22" s="13">
        <f t="shared" ref="CI22:CQ22" si="28">AVERAGE(CI6:CI20)</f>
        <v>13.917053333333333</v>
      </c>
      <c r="CJ22" s="13">
        <f t="shared" si="28"/>
        <v>0.93799999999999994</v>
      </c>
      <c r="CK22" s="13">
        <f t="shared" si="28"/>
        <v>18753.599999999999</v>
      </c>
      <c r="CL22" s="13">
        <f t="shared" si="28"/>
        <v>14.234033333333336</v>
      </c>
      <c r="CM22" s="13">
        <f t="shared" si="28"/>
        <v>0.7416600000000001</v>
      </c>
      <c r="CN22" s="13">
        <f t="shared" si="28"/>
        <v>57197.333333333336</v>
      </c>
      <c r="CO22" s="13">
        <f t="shared" si="28"/>
        <v>86996.2</v>
      </c>
      <c r="CP22" s="13">
        <f t="shared" si="28"/>
        <v>0.70805103669892155</v>
      </c>
      <c r="CQ22" s="13">
        <f t="shared" si="28"/>
        <v>197639.41711333336</v>
      </c>
      <c r="CT22" s="13">
        <f>AVERAGE(CT6:CT20)</f>
        <v>2.6294066666666671</v>
      </c>
      <c r="CU22" s="13">
        <f t="shared" ref="CU22:DC22" si="29">AVERAGE(CU6:CU20)</f>
        <v>11.725313333333334</v>
      </c>
      <c r="CV22" s="13">
        <f t="shared" si="29"/>
        <v>0.94641999999999982</v>
      </c>
      <c r="CW22" s="13">
        <f t="shared" si="29"/>
        <v>23787.200000000001</v>
      </c>
      <c r="CX22" s="13">
        <f t="shared" si="29"/>
        <v>26.105193333333336</v>
      </c>
      <c r="CY22" s="13">
        <f t="shared" si="29"/>
        <v>0.42304000000000003</v>
      </c>
      <c r="CZ22" s="13">
        <f t="shared" si="29"/>
        <v>49240.866666666669</v>
      </c>
      <c r="DA22" s="13">
        <f t="shared" si="29"/>
        <v>138252.66666666666</v>
      </c>
      <c r="DB22" s="13">
        <f t="shared" si="29"/>
        <v>0.40247739489100703</v>
      </c>
      <c r="DC22" s="13">
        <f t="shared" si="29"/>
        <v>185094.81826</v>
      </c>
      <c r="DF22" s="13">
        <f>AVERAGE(DF6:DF20)</f>
        <v>3.9126266666666663</v>
      </c>
      <c r="DG22" s="13">
        <f t="shared" ref="DG22:DO22" si="30">AVERAGE(DG6:DG20)</f>
        <v>20.327955555555558</v>
      </c>
      <c r="DH22" s="13">
        <f t="shared" si="30"/>
        <v>6.4482714285714282</v>
      </c>
      <c r="DI22" s="13">
        <f t="shared" si="30"/>
        <v>232.59228571428574</v>
      </c>
      <c r="DJ22" s="13">
        <f t="shared" si="30"/>
        <v>0</v>
      </c>
      <c r="DK22" s="13">
        <f t="shared" si="30"/>
        <v>0.60550714285714269</v>
      </c>
      <c r="DL22" s="13">
        <f t="shared" si="30"/>
        <v>318.08685714285718</v>
      </c>
      <c r="DM22" s="13">
        <f t="shared" si="30"/>
        <v>471.03885714285713</v>
      </c>
      <c r="DN22" s="13">
        <f t="shared" si="30"/>
        <v>0.58066735393686641</v>
      </c>
      <c r="DO22" s="13">
        <f t="shared" si="30"/>
        <v>1701.874513333333</v>
      </c>
      <c r="DR22" s="13">
        <f>AVERAGE(DR6:DR20)</f>
        <v>5.7964533333333348</v>
      </c>
      <c r="DS22" s="13">
        <f t="shared" ref="DS22:EA22" si="31">AVERAGE(DS6:DS20)</f>
        <v>34.218699999999998</v>
      </c>
      <c r="DT22" s="13">
        <f t="shared" si="31"/>
        <v>0.33573333333333338</v>
      </c>
      <c r="DU22" s="13">
        <f t="shared" si="31"/>
        <v>5.6066000000000003</v>
      </c>
      <c r="DV22" s="13">
        <f t="shared" si="31"/>
        <v>14.697093333333333</v>
      </c>
      <c r="DW22" s="13">
        <f t="shared" si="31"/>
        <v>1.3309285714285715</v>
      </c>
      <c r="DX22" s="13">
        <f t="shared" si="31"/>
        <v>73.192133333333331</v>
      </c>
      <c r="DY22" s="13">
        <f t="shared" si="31"/>
        <v>61.885866666666665</v>
      </c>
      <c r="DZ22" s="13">
        <f t="shared" si="31"/>
        <v>1.2928387192711073</v>
      </c>
      <c r="EA22" s="13">
        <f t="shared" si="31"/>
        <v>84.783286666666683</v>
      </c>
      <c r="ED22" s="13">
        <f>AVERAGE(ED6:ED20)</f>
        <v>1.4018933333333334</v>
      </c>
      <c r="EE22" s="13">
        <f t="shared" ref="EE22:EM22" si="32">AVERAGE(EE6:EE20)</f>
        <v>21.860526666666665</v>
      </c>
      <c r="EF22" s="13">
        <f t="shared" si="32"/>
        <v>1.2653428571428571</v>
      </c>
      <c r="EG22" s="13">
        <f t="shared" si="32"/>
        <v>16.439857142857143</v>
      </c>
      <c r="EH22" s="13">
        <f t="shared" si="32"/>
        <v>11.4032</v>
      </c>
      <c r="EI22" s="13">
        <f t="shared" si="32"/>
        <v>0.77145714285714295</v>
      </c>
      <c r="EJ22" s="13">
        <f t="shared" si="32"/>
        <v>85.215857142857161</v>
      </c>
      <c r="EK22" s="13">
        <f t="shared" si="32"/>
        <v>113.36899999999999</v>
      </c>
      <c r="EL22" s="13">
        <f t="shared" si="32"/>
        <v>0.75592865612555882</v>
      </c>
      <c r="EM22" s="13">
        <f t="shared" si="32"/>
        <v>146.08677999999998</v>
      </c>
      <c r="EP22" s="13">
        <f>AVERAGE(EP6:EP19)</f>
        <v>9.1851555555555553</v>
      </c>
      <c r="EQ22" s="13">
        <f t="shared" ref="EQ22:EY22" si="33">AVERAGE(EQ6:EQ19)</f>
        <v>0.76900000000000002</v>
      </c>
      <c r="ER22" s="13">
        <f t="shared" si="33"/>
        <v>8.2994214285714296</v>
      </c>
      <c r="ES22" s="13">
        <f t="shared" si="33"/>
        <v>42.095571428571425</v>
      </c>
      <c r="ET22" s="13">
        <f t="shared" si="33"/>
        <v>0.63145454545454538</v>
      </c>
      <c r="EU22" s="13">
        <f t="shared" si="33"/>
        <v>0.13758461538461539</v>
      </c>
      <c r="EV22" s="13">
        <f t="shared" si="33"/>
        <v>8.2205714285714286</v>
      </c>
      <c r="EW22" s="13">
        <f t="shared" si="33"/>
        <v>49.479857142857142</v>
      </c>
      <c r="EX22" s="13">
        <f t="shared" si="33"/>
        <v>0.14167117206020124</v>
      </c>
      <c r="EY22" s="13">
        <f t="shared" si="33"/>
        <v>147.08422727272728</v>
      </c>
      <c r="FB22" s="13">
        <f>AVERAGE(FB6:FB20)</f>
        <v>4.7927066666666658</v>
      </c>
      <c r="FC22" s="13">
        <f t="shared" ref="FC22:FK22" si="34">AVERAGE(FC6:FC20)</f>
        <v>33.349806666666666</v>
      </c>
      <c r="FD22" s="13">
        <f t="shared" si="34"/>
        <v>1.5878000000000003</v>
      </c>
      <c r="FE22" s="13">
        <f t="shared" si="34"/>
        <v>19064</v>
      </c>
      <c r="FF22" s="13">
        <f t="shared" si="34"/>
        <v>6.68736</v>
      </c>
      <c r="FG22" s="13">
        <f t="shared" si="34"/>
        <v>1.0600133333333333</v>
      </c>
      <c r="FH22" s="13">
        <f t="shared" si="34"/>
        <v>72080.866666666669</v>
      </c>
      <c r="FI22" s="13">
        <f t="shared" si="34"/>
        <v>84095.066666666666</v>
      </c>
      <c r="FJ22" s="13">
        <f t="shared" si="34"/>
        <v>0.94022683080879133</v>
      </c>
      <c r="FK22" s="13">
        <f t="shared" si="34"/>
        <v>235393.49308666665</v>
      </c>
      <c r="FN22" s="13">
        <f>AVERAGE(FN6:FN20)</f>
        <v>3.3011066666666666</v>
      </c>
      <c r="FO22" s="13">
        <f t="shared" ref="FO22:FW22" si="35">AVERAGE(FO6:FO20)</f>
        <v>19.268753333333333</v>
      </c>
      <c r="FP22" s="13">
        <f t="shared" si="35"/>
        <v>1.8431733333333333</v>
      </c>
      <c r="FQ22" s="13">
        <f t="shared" si="35"/>
        <v>29417.599999999999</v>
      </c>
      <c r="FR22" s="13">
        <f t="shared" si="35"/>
        <v>18.623893333333335</v>
      </c>
      <c r="FS22" s="13">
        <f t="shared" si="35"/>
        <v>0.5805866666666667</v>
      </c>
      <c r="FT22" s="13">
        <f t="shared" si="35"/>
        <v>34681.599999999999</v>
      </c>
      <c r="FU22" s="13">
        <f t="shared" si="35"/>
        <v>65524</v>
      </c>
      <c r="FV22" s="13">
        <f t="shared" si="35"/>
        <v>0.55751699950859845</v>
      </c>
      <c r="FW22" s="13">
        <f t="shared" si="35"/>
        <v>126942.22062666668</v>
      </c>
      <c r="FZ22" s="13">
        <f>AVERAGE(FZ6:FZ20)</f>
        <v>6.8722599999999998</v>
      </c>
      <c r="GA22" s="13">
        <f t="shared" ref="GA22:GI22" si="36">AVERAGE(GA6:GA20)</f>
        <v>12.989453333333334</v>
      </c>
      <c r="GB22" s="13">
        <f t="shared" si="36"/>
        <v>0.27255333333333337</v>
      </c>
      <c r="GC22" s="13">
        <f t="shared" si="36"/>
        <v>10692.8</v>
      </c>
      <c r="GD22" s="13">
        <f t="shared" si="36"/>
        <v>113.64823333333334</v>
      </c>
      <c r="GE22" s="13">
        <f t="shared" si="36"/>
        <v>0.86355999999999999</v>
      </c>
      <c r="GF22" s="13">
        <f t="shared" si="36"/>
        <v>94306.8</v>
      </c>
      <c r="GG22" s="13">
        <f t="shared" si="36"/>
        <v>110219.53333333334</v>
      </c>
      <c r="GH22" s="13">
        <f t="shared" si="36"/>
        <v>0.85732006424689045</v>
      </c>
      <c r="GI22" s="13">
        <f t="shared" si="36"/>
        <v>165634.11597999994</v>
      </c>
      <c r="GL22" s="13">
        <f>AVERAGE(GL6:GL20)</f>
        <v>0.8726733333333333</v>
      </c>
      <c r="GM22" s="13">
        <f t="shared" ref="GM22:GU22" si="37">AVERAGE(GM6:GM20)</f>
        <v>5.2666733333333324</v>
      </c>
      <c r="GN22" s="13">
        <f t="shared" si="37"/>
        <v>0.34351333333333328</v>
      </c>
      <c r="GO22" s="13">
        <f t="shared" si="37"/>
        <v>12247.533333333333</v>
      </c>
      <c r="GP22" s="13">
        <f t="shared" si="37"/>
        <v>36.194880000000005</v>
      </c>
      <c r="GQ22" s="13">
        <f t="shared" si="37"/>
        <v>1.0907066666666665</v>
      </c>
      <c r="GR22" s="13">
        <f t="shared" si="37"/>
        <v>98071.866666666669</v>
      </c>
      <c r="GS22" s="13">
        <f t="shared" si="37"/>
        <v>93921.8</v>
      </c>
      <c r="GT22" s="13">
        <f t="shared" si="37"/>
        <v>1.0589199620537864</v>
      </c>
      <c r="GU22" s="13">
        <f t="shared" si="37"/>
        <v>71880.162086666664</v>
      </c>
    </row>
  </sheetData>
  <mergeCells count="1">
    <mergeCell ref="C1:T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Q38"/>
  <sheetViews>
    <sheetView workbookViewId="0">
      <selection activeCell="C1" sqref="C1:M2"/>
    </sheetView>
  </sheetViews>
  <sheetFormatPr baseColWidth="10" defaultRowHeight="15"/>
  <sheetData>
    <row r="1" spans="1:17" s="13" customFormat="1">
      <c r="C1" s="65" t="s">
        <v>219</v>
      </c>
      <c r="D1" s="66"/>
      <c r="E1" s="66"/>
      <c r="F1" s="66"/>
      <c r="G1" s="66"/>
      <c r="H1" s="66"/>
      <c r="I1" s="66"/>
      <c r="J1" s="66"/>
      <c r="K1" s="66"/>
      <c r="L1" s="66"/>
      <c r="M1" s="67"/>
    </row>
    <row r="2" spans="1:17" s="13" customFormat="1" ht="15.75" thickBot="1">
      <c r="C2" s="68"/>
      <c r="D2" s="69"/>
      <c r="E2" s="69"/>
      <c r="F2" s="69"/>
      <c r="G2" s="69"/>
      <c r="H2" s="69"/>
      <c r="I2" s="69"/>
      <c r="J2" s="69"/>
      <c r="K2" s="69"/>
      <c r="L2" s="69"/>
      <c r="M2" s="70"/>
    </row>
    <row r="3" spans="1:17" s="13" customFormat="1"/>
    <row r="4" spans="1:17">
      <c r="A4" s="13" t="s">
        <v>0</v>
      </c>
      <c r="B4" s="13" t="s">
        <v>105</v>
      </c>
      <c r="C4" s="13" t="s">
        <v>97</v>
      </c>
      <c r="D4" s="13" t="s">
        <v>90</v>
      </c>
      <c r="E4" s="13" t="s">
        <v>151</v>
      </c>
      <c r="F4" s="13" t="s">
        <v>144</v>
      </c>
      <c r="G4" s="13" t="s">
        <v>103</v>
      </c>
      <c r="H4" s="13" t="s">
        <v>91</v>
      </c>
      <c r="I4" s="3" t="s">
        <v>92</v>
      </c>
      <c r="J4" s="3" t="s">
        <v>93</v>
      </c>
      <c r="K4" s="3" t="s">
        <v>94</v>
      </c>
      <c r="L4" s="13" t="s">
        <v>95</v>
      </c>
      <c r="M4" s="13" t="s">
        <v>96</v>
      </c>
    </row>
    <row r="5" spans="1:17" s="13" customFormat="1">
      <c r="A5" s="3" t="s">
        <v>3</v>
      </c>
      <c r="B5" s="62">
        <v>1</v>
      </c>
      <c r="C5" s="60">
        <v>1.2408000000000001</v>
      </c>
      <c r="D5" s="60">
        <v>16.749199999999998</v>
      </c>
      <c r="E5" s="60">
        <v>-122.29520999999998</v>
      </c>
      <c r="F5" s="60">
        <v>-0.73750000000000004</v>
      </c>
      <c r="G5" s="60">
        <v>1.3014000000000001</v>
      </c>
      <c r="H5" s="60">
        <v>11604.383900000001</v>
      </c>
      <c r="I5" s="61">
        <v>0.94289999999999996</v>
      </c>
      <c r="J5" s="61">
        <v>-41.920490000000001</v>
      </c>
      <c r="K5" s="61">
        <v>0.36235145153596904</v>
      </c>
      <c r="L5" s="60">
        <v>0.32490716913929951</v>
      </c>
      <c r="M5" s="60">
        <v>0.14651095408160328</v>
      </c>
      <c r="Q5" s="3"/>
    </row>
    <row r="6" spans="1:17" s="13" customFormat="1">
      <c r="A6" s="3" t="s">
        <v>5</v>
      </c>
      <c r="B6" s="62">
        <v>1</v>
      </c>
      <c r="C6" s="60">
        <v>2.1356999999999999</v>
      </c>
      <c r="D6" s="60">
        <v>11.928900000000001</v>
      </c>
      <c r="E6" s="60">
        <v>-118.61280999999998</v>
      </c>
      <c r="F6" s="60">
        <v>-0.68310000000000004</v>
      </c>
      <c r="G6" s="60">
        <v>4.1728000000000005</v>
      </c>
      <c r="H6" s="60">
        <v>3179.1904000000004</v>
      </c>
      <c r="I6" s="61">
        <v>1.2892999999999999</v>
      </c>
      <c r="J6" s="61">
        <v>-37.386489999999995</v>
      </c>
      <c r="K6" s="61">
        <v>0.34631222695823305</v>
      </c>
      <c r="L6" s="60">
        <v>0.30903443195622693</v>
      </c>
      <c r="M6" s="60">
        <v>1.2312383660874305E-2</v>
      </c>
      <c r="Q6" s="3"/>
    </row>
    <row r="7" spans="1:17" s="13" customFormat="1">
      <c r="A7" s="3" t="s">
        <v>7</v>
      </c>
      <c r="B7" s="62">
        <v>1</v>
      </c>
      <c r="C7" s="60">
        <v>4.5602999999999998</v>
      </c>
      <c r="D7" s="60">
        <v>101.6486</v>
      </c>
      <c r="E7" s="60">
        <v>-109.88100999999999</v>
      </c>
      <c r="F7" s="60">
        <v>-1.1184000000000001</v>
      </c>
      <c r="G7" s="60">
        <v>6.7699999999999871E-2</v>
      </c>
      <c r="H7" s="60">
        <v>3980.0573999999997</v>
      </c>
      <c r="I7" s="61">
        <v>1.3252999999999999</v>
      </c>
      <c r="J7" s="61">
        <v>-42.125689999999999</v>
      </c>
      <c r="K7" s="61">
        <v>-1.5975192812403977E-2</v>
      </c>
      <c r="L7" s="60">
        <v>0.29657792745520178</v>
      </c>
      <c r="M7" s="60">
        <v>4.7166323591833842E-2</v>
      </c>
      <c r="Q7" s="3"/>
    </row>
    <row r="8" spans="1:17" s="13" customFormat="1">
      <c r="A8" s="3" t="s">
        <v>8</v>
      </c>
      <c r="B8" s="62">
        <v>1</v>
      </c>
      <c r="C8" s="60">
        <v>2.0973000000000002</v>
      </c>
      <c r="D8" s="60">
        <v>31.685500000000001</v>
      </c>
      <c r="E8" s="60">
        <v>-134.61510999999999</v>
      </c>
      <c r="F8" s="60">
        <v>-1.0539000000000001</v>
      </c>
      <c r="G8" s="60">
        <v>1.4826000000000001</v>
      </c>
      <c r="H8" s="60">
        <v>36694.047500000001</v>
      </c>
      <c r="I8" s="61">
        <v>0.63500000000000001</v>
      </c>
      <c r="J8" s="61">
        <v>-32.403689999999997</v>
      </c>
      <c r="K8" s="61">
        <v>5.2611836892907993E-2</v>
      </c>
      <c r="L8" s="60">
        <v>0.28272560534782121</v>
      </c>
      <c r="M8" s="60">
        <v>0.26756958272327963</v>
      </c>
      <c r="Q8" s="3"/>
    </row>
    <row r="9" spans="1:17" s="13" customFormat="1">
      <c r="A9" s="3" t="s">
        <v>9</v>
      </c>
      <c r="B9" s="62">
        <v>1</v>
      </c>
      <c r="C9" s="60">
        <v>1.0019</v>
      </c>
      <c r="D9" s="60">
        <v>15.581300000000001</v>
      </c>
      <c r="E9" s="60">
        <v>-122.27610999999999</v>
      </c>
      <c r="F9" s="60">
        <v>-0.72540000000000004</v>
      </c>
      <c r="G9" s="60">
        <v>3.8811000000000004</v>
      </c>
      <c r="H9" s="60">
        <v>4777.9400000000005</v>
      </c>
      <c r="I9" s="61">
        <v>1.556</v>
      </c>
      <c r="J9" s="61">
        <v>-21.607389999999995</v>
      </c>
      <c r="K9" s="61">
        <v>0.34370727877141805</v>
      </c>
      <c r="L9" s="60">
        <v>0.22282824616054911</v>
      </c>
      <c r="M9" s="60">
        <v>9.064891245185791E-2</v>
      </c>
      <c r="Q9" s="3"/>
    </row>
    <row r="10" spans="1:17" s="13" customFormat="1">
      <c r="A10" s="3" t="s">
        <v>11</v>
      </c>
      <c r="B10" s="62">
        <v>1</v>
      </c>
      <c r="C10" s="60">
        <v>3.5597000000000003</v>
      </c>
      <c r="D10" s="60">
        <v>27.525200000000002</v>
      </c>
      <c r="E10" s="60">
        <v>0</v>
      </c>
      <c r="F10" s="60">
        <v>0</v>
      </c>
      <c r="G10" s="60">
        <v>0</v>
      </c>
      <c r="H10" s="60">
        <v>0</v>
      </c>
      <c r="I10" s="61">
        <v>0</v>
      </c>
      <c r="J10" s="61">
        <v>0</v>
      </c>
      <c r="K10" s="61">
        <v>0</v>
      </c>
      <c r="L10" s="60">
        <v>0.2444608652380639</v>
      </c>
      <c r="M10" s="60">
        <v>0.21668987249220734</v>
      </c>
      <c r="Q10" s="3"/>
    </row>
    <row r="11" spans="1:17" s="13" customFormat="1">
      <c r="A11" s="3" t="s">
        <v>15</v>
      </c>
      <c r="B11" s="62">
        <v>1</v>
      </c>
      <c r="C11" s="60">
        <v>0</v>
      </c>
      <c r="D11" s="60">
        <v>0</v>
      </c>
      <c r="E11" s="60">
        <v>-41.634590000000003</v>
      </c>
      <c r="F11" s="60">
        <v>9.8899999999999988E-2</v>
      </c>
      <c r="G11" s="60">
        <v>-3.3869000000000002</v>
      </c>
      <c r="H11" s="60">
        <v>0</v>
      </c>
      <c r="I11" s="61">
        <v>0.81320000000000003</v>
      </c>
      <c r="J11" s="61">
        <v>-2974.0400999999997</v>
      </c>
      <c r="K11" s="61">
        <v>0.24831391406159198</v>
      </c>
      <c r="L11" s="60">
        <v>0.19484404640076522</v>
      </c>
      <c r="M11" s="60">
        <v>-0.12330450441752484</v>
      </c>
    </row>
    <row r="12" spans="1:17" s="13" customFormat="1">
      <c r="A12" s="3" t="s">
        <v>16</v>
      </c>
      <c r="B12" s="62">
        <v>1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  <c r="H12" s="60">
        <v>15333.4967</v>
      </c>
      <c r="I12" s="61">
        <v>0</v>
      </c>
      <c r="J12" s="61">
        <v>0</v>
      </c>
      <c r="K12" s="61">
        <v>0</v>
      </c>
      <c r="L12" s="60">
        <v>0.25865129280913168</v>
      </c>
      <c r="M12" s="60">
        <v>1.7385923481503359E-2</v>
      </c>
    </row>
    <row r="13" spans="1:17" s="13" customFormat="1">
      <c r="A13" s="3" t="s">
        <v>17</v>
      </c>
      <c r="B13" s="62">
        <v>1</v>
      </c>
      <c r="C13" s="60">
        <v>-8.7333999999999996</v>
      </c>
      <c r="D13" s="60">
        <v>10.5176</v>
      </c>
      <c r="E13" s="60">
        <v>-47.041489999999996</v>
      </c>
      <c r="F13" s="60">
        <v>0.26670000000000005</v>
      </c>
      <c r="G13" s="60">
        <v>-2.7686000000000002</v>
      </c>
      <c r="H13" s="60">
        <v>26112.084599999998</v>
      </c>
      <c r="I13" s="61">
        <v>0.92030000000000001</v>
      </c>
      <c r="J13" s="61">
        <v>-2967.163</v>
      </c>
      <c r="K13" s="61">
        <v>0.40773050291435198</v>
      </c>
      <c r="L13" s="60">
        <v>0.37195171149482142</v>
      </c>
      <c r="M13" s="60">
        <v>-0.27096071012003092</v>
      </c>
    </row>
    <row r="14" spans="1:17" s="13" customFormat="1">
      <c r="A14" s="3" t="s">
        <v>20</v>
      </c>
      <c r="B14" s="62">
        <v>1</v>
      </c>
      <c r="C14" s="60">
        <v>0</v>
      </c>
      <c r="D14" s="60">
        <v>0</v>
      </c>
      <c r="E14" s="60">
        <v>33.555210000000002</v>
      </c>
      <c r="F14" s="60">
        <v>0.25950000000000006</v>
      </c>
      <c r="G14" s="60">
        <v>1.0911999999999997</v>
      </c>
      <c r="H14" s="60">
        <v>8157.4829</v>
      </c>
      <c r="I14" s="61">
        <v>1.3333999999999999</v>
      </c>
      <c r="J14" s="61">
        <v>-2907.2867999999999</v>
      </c>
      <c r="K14" s="61">
        <v>0.28579453847717795</v>
      </c>
      <c r="L14" s="60">
        <v>0.77067052855276341</v>
      </c>
      <c r="M14" s="60">
        <v>0.63256428526618558</v>
      </c>
    </row>
    <row r="15" spans="1:17" s="13" customFormat="1">
      <c r="A15" s="3" t="s">
        <v>21</v>
      </c>
      <c r="B15" s="62">
        <v>1</v>
      </c>
      <c r="C15" s="60">
        <v>-6.1639999999999997</v>
      </c>
      <c r="D15" s="60">
        <v>0</v>
      </c>
      <c r="E15" s="60">
        <v>-42.38109</v>
      </c>
      <c r="F15" s="60">
        <v>-0.19269999999999998</v>
      </c>
      <c r="G15" s="60">
        <v>0.6617999999999995</v>
      </c>
      <c r="H15" s="60">
        <v>6694.6607999999997</v>
      </c>
      <c r="I15" s="61">
        <v>2.5539000000000001</v>
      </c>
      <c r="J15" s="61">
        <v>-2915.9764</v>
      </c>
      <c r="K15" s="61">
        <v>-3.4144027010288014E-2</v>
      </c>
      <c r="L15" s="60">
        <v>0.3518563063191677</v>
      </c>
      <c r="M15" s="60">
        <v>0.30089936334170359</v>
      </c>
    </row>
    <row r="16" spans="1:17" s="13" customFormat="1">
      <c r="A16" s="3" t="s">
        <v>28</v>
      </c>
      <c r="B16" s="62">
        <v>1</v>
      </c>
      <c r="C16" s="60">
        <v>-3.0998000000000001</v>
      </c>
      <c r="D16" s="60">
        <v>0</v>
      </c>
      <c r="E16" s="60">
        <v>-50.749089999999995</v>
      </c>
      <c r="F16" s="60">
        <v>-0.11049999999999999</v>
      </c>
      <c r="G16" s="60">
        <v>-6.6100000000000048E-2</v>
      </c>
      <c r="H16" s="60">
        <v>1821.4710999999998</v>
      </c>
      <c r="I16" s="61">
        <v>0</v>
      </c>
      <c r="J16" s="61">
        <v>-2861.8897999999999</v>
      </c>
      <c r="K16" s="61">
        <v>5.8831162080503985E-2</v>
      </c>
      <c r="L16" s="60">
        <v>0.63320277849101025</v>
      </c>
      <c r="M16" s="60">
        <v>0.11913414718614723</v>
      </c>
    </row>
    <row r="17" spans="1:13" s="13" customFormat="1">
      <c r="A17" s="3" t="s">
        <v>18</v>
      </c>
      <c r="B17" s="62">
        <v>1</v>
      </c>
      <c r="C17" s="60">
        <v>-1.3693999999999997</v>
      </c>
      <c r="D17" s="60">
        <v>101.72920000000001</v>
      </c>
      <c r="E17" s="60">
        <v>-32.744569999999996</v>
      </c>
      <c r="F17" s="60">
        <v>-0.62579999999999991</v>
      </c>
      <c r="G17" s="60">
        <v>-0.20870000000000011</v>
      </c>
      <c r="H17" s="60">
        <v>19771.101900000001</v>
      </c>
      <c r="I17" s="61">
        <v>0</v>
      </c>
      <c r="J17" s="61">
        <v>0.58135999999999988</v>
      </c>
      <c r="K17" s="61">
        <v>0.21897618925503301</v>
      </c>
      <c r="L17" s="60">
        <v>0.22669470470433495</v>
      </c>
      <c r="M17" s="60">
        <v>-5.1684422678005763E-2</v>
      </c>
    </row>
    <row r="18" spans="1:13" s="13" customFormat="1">
      <c r="A18" s="3" t="s">
        <v>23</v>
      </c>
      <c r="B18" s="62">
        <v>1</v>
      </c>
      <c r="C18" s="60">
        <v>-2.7565</v>
      </c>
      <c r="D18" s="60">
        <v>395.79570000000001</v>
      </c>
      <c r="E18" s="60">
        <v>-28.65767</v>
      </c>
      <c r="F18" s="60">
        <v>-0.7298</v>
      </c>
      <c r="G18" s="60">
        <v>-0.73150000000000004</v>
      </c>
      <c r="H18" s="60">
        <v>-1710.8092000000001</v>
      </c>
      <c r="I18" s="61">
        <v>42.7699</v>
      </c>
      <c r="J18" s="61">
        <v>-0.54064000000000001</v>
      </c>
      <c r="K18" s="61">
        <v>0.10243699006864498</v>
      </c>
      <c r="L18" s="60">
        <v>0.52213117674791765</v>
      </c>
      <c r="M18" s="60">
        <v>6.5806878306878258E-2</v>
      </c>
    </row>
    <row r="19" spans="1:13" s="13" customFormat="1">
      <c r="A19" s="3" t="s">
        <v>29</v>
      </c>
      <c r="B19" s="62">
        <v>1</v>
      </c>
      <c r="C19" s="60">
        <v>-1.6566999999999998</v>
      </c>
      <c r="D19" s="60">
        <v>17.292400000000001</v>
      </c>
      <c r="E19" s="60">
        <v>-11.812469999999998</v>
      </c>
      <c r="F19" s="60">
        <v>-0.65480000000000005</v>
      </c>
      <c r="G19" s="60">
        <v>-1.0553000000000001</v>
      </c>
      <c r="H19" s="60">
        <v>27534.953099999999</v>
      </c>
      <c r="I19" s="61">
        <v>3.4163000000000001</v>
      </c>
      <c r="J19" s="61">
        <v>0</v>
      </c>
      <c r="K19" s="61">
        <v>0.17993216556320399</v>
      </c>
      <c r="L19" s="60">
        <v>0.12606151986928385</v>
      </c>
      <c r="M19" s="60">
        <v>1.8155785530365461E-2</v>
      </c>
    </row>
    <row r="20" spans="1:13">
      <c r="A20" t="s">
        <v>156</v>
      </c>
      <c r="B20" s="62">
        <v>0</v>
      </c>
      <c r="C20" s="60">
        <v>7.8141500000000006</v>
      </c>
      <c r="D20" s="60"/>
      <c r="E20" s="60">
        <v>174.79704999999996</v>
      </c>
      <c r="F20" s="60">
        <v>2.4487799999999997</v>
      </c>
      <c r="G20" s="60">
        <v>-0.9588000000000001</v>
      </c>
      <c r="H20" s="60">
        <v>-1941.0075749999999</v>
      </c>
      <c r="I20" s="60"/>
      <c r="J20" s="60"/>
      <c r="K20" s="60">
        <v>3.4441970319755568</v>
      </c>
      <c r="L20" s="60">
        <v>0.68404969854218645</v>
      </c>
      <c r="M20" s="60">
        <v>9.6721641730004804E-2</v>
      </c>
    </row>
    <row r="21" spans="1:13">
      <c r="A21" t="s">
        <v>157</v>
      </c>
      <c r="B21" s="62">
        <v>0</v>
      </c>
      <c r="C21" s="60">
        <v>-2.84931</v>
      </c>
      <c r="D21" s="60"/>
      <c r="E21" s="60">
        <v>121.42988</v>
      </c>
      <c r="F21" s="60">
        <v>-0.64393333333333325</v>
      </c>
      <c r="G21" s="60">
        <v>-0.9906600000000001</v>
      </c>
      <c r="H21" s="60">
        <v>-1947.77791</v>
      </c>
      <c r="I21" s="60"/>
      <c r="J21" s="60"/>
      <c r="K21" s="60">
        <v>0.14118367013054831</v>
      </c>
      <c r="L21" s="60">
        <v>0.95444840884021998</v>
      </c>
      <c r="M21" s="60">
        <v>6.4903733191007576E-2</v>
      </c>
    </row>
    <row r="22" spans="1:13">
      <c r="A22" t="s">
        <v>158</v>
      </c>
      <c r="B22" s="62">
        <v>0</v>
      </c>
      <c r="C22" s="60">
        <v>-3.3781999999999996</v>
      </c>
      <c r="D22" s="60"/>
      <c r="E22" s="60">
        <v>-12.245089999999998</v>
      </c>
      <c r="F22" s="60">
        <v>-0.80167499999999992</v>
      </c>
      <c r="G22" s="60">
        <v>-0.48254000000000019</v>
      </c>
      <c r="H22" s="60">
        <v>-2446.6617666666666</v>
      </c>
      <c r="I22" s="60"/>
      <c r="J22" s="60"/>
      <c r="K22" s="60">
        <v>2.0161126106411242E-2</v>
      </c>
      <c r="L22" s="60">
        <v>0.74998100082864871</v>
      </c>
      <c r="M22" s="60">
        <v>-7.6725819531404185E-2</v>
      </c>
    </row>
    <row r="23" spans="1:13">
      <c r="A23" t="s">
        <v>159</v>
      </c>
      <c r="B23" s="62">
        <v>0</v>
      </c>
      <c r="C23" s="60">
        <v>-3.035333333333333</v>
      </c>
      <c r="D23" s="60"/>
      <c r="E23" s="60">
        <v>136.22165500000003</v>
      </c>
      <c r="F23" s="60">
        <v>-0.63933333333333331</v>
      </c>
      <c r="G23" s="60">
        <v>-0.75947500000000012</v>
      </c>
      <c r="H23" s="60">
        <v>-2472.1424666666667</v>
      </c>
      <c r="I23" s="60"/>
      <c r="J23" s="60"/>
      <c r="K23" s="60">
        <v>0.21617293785667849</v>
      </c>
      <c r="L23" s="60">
        <v>1.9062189317564342</v>
      </c>
      <c r="M23" s="60">
        <v>-0.45454545454545453</v>
      </c>
    </row>
    <row r="24" spans="1:13">
      <c r="A24" t="s">
        <v>160</v>
      </c>
      <c r="B24" s="62">
        <v>0</v>
      </c>
      <c r="C24" s="60">
        <v>-4.3</v>
      </c>
      <c r="D24" s="60"/>
      <c r="E24" s="60">
        <v>6.2196085714285658</v>
      </c>
      <c r="F24" s="60">
        <v>-0.88639999999999997</v>
      </c>
      <c r="G24" s="60">
        <v>1.4988500000000002</v>
      </c>
      <c r="H24" s="60">
        <v>-1047.3153533333336</v>
      </c>
      <c r="I24" s="60"/>
      <c r="J24" s="60"/>
      <c r="K24" s="60">
        <v>-4.0521133614879107E-2</v>
      </c>
      <c r="L24" s="60">
        <v>0.67431182146541047</v>
      </c>
      <c r="M24" s="60">
        <v>0.11424648955257101</v>
      </c>
    </row>
    <row r="25" spans="1:13">
      <c r="A25" t="s">
        <v>161</v>
      </c>
      <c r="B25" s="62">
        <v>0</v>
      </c>
      <c r="C25" s="60">
        <v>-3.3357428571428569</v>
      </c>
      <c r="D25" s="60"/>
      <c r="E25" s="60">
        <v>39.893683333333314</v>
      </c>
      <c r="F25" s="60">
        <v>0.65576428571428602</v>
      </c>
      <c r="G25" s="60">
        <v>-1.05278</v>
      </c>
      <c r="H25" s="60">
        <v>-1082.0446571428572</v>
      </c>
      <c r="I25" s="60"/>
      <c r="J25" s="60"/>
      <c r="K25" s="60">
        <v>1.3328776209230719</v>
      </c>
      <c r="L25" s="60">
        <v>0.89271011695920344</v>
      </c>
      <c r="M25" s="60">
        <v>-0.12381615135401998</v>
      </c>
    </row>
    <row r="26" spans="1:13">
      <c r="A26" t="s">
        <v>162</v>
      </c>
      <c r="B26" s="62">
        <v>0</v>
      </c>
      <c r="C26" s="60">
        <v>-2.1827999999999999</v>
      </c>
      <c r="D26" s="60"/>
      <c r="E26" s="60">
        <v>4.8992100000000036</v>
      </c>
      <c r="F26" s="60">
        <v>-0.50855000000000006</v>
      </c>
      <c r="G26" s="60">
        <v>-0.7430000000000001</v>
      </c>
      <c r="H26" s="60">
        <v>5033.1357333333335</v>
      </c>
      <c r="I26" s="60"/>
      <c r="J26" s="60"/>
      <c r="K26" s="60">
        <v>0.34711402442983141</v>
      </c>
      <c r="L26" s="60">
        <v>0.61355552288337045</v>
      </c>
      <c r="M26" s="60">
        <v>-0.11655497091785283</v>
      </c>
    </row>
    <row r="27" spans="1:13">
      <c r="A27" t="s">
        <v>163</v>
      </c>
      <c r="B27" s="62">
        <v>0</v>
      </c>
      <c r="C27" s="60">
        <v>-10.100366666666666</v>
      </c>
      <c r="D27" s="60"/>
      <c r="E27" s="60">
        <v>-57.293456666666664</v>
      </c>
      <c r="F27" s="60">
        <v>0.26166000000000011</v>
      </c>
      <c r="G27" s="60">
        <v>-2.6820000000000004</v>
      </c>
      <c r="H27" s="60">
        <v>194329.41711333336</v>
      </c>
      <c r="I27" s="60"/>
      <c r="J27" s="60"/>
      <c r="K27" s="60">
        <v>0.43005103669892153</v>
      </c>
      <c r="L27" s="60">
        <v>0.17129796064859135</v>
      </c>
      <c r="M27" s="60">
        <v>8.1813865740451464E-2</v>
      </c>
    </row>
    <row r="28" spans="1:13">
      <c r="A28" t="s">
        <v>164</v>
      </c>
      <c r="B28" s="62">
        <v>0</v>
      </c>
      <c r="C28" s="60">
        <v>-11.060593333333333</v>
      </c>
      <c r="D28" s="60"/>
      <c r="E28" s="60">
        <v>-45.422296666666668</v>
      </c>
      <c r="F28" s="60">
        <v>-5.6959999999999955E-2</v>
      </c>
      <c r="G28" s="60">
        <v>-2.6735800000000003</v>
      </c>
      <c r="H28" s="60">
        <v>181784.81826</v>
      </c>
      <c r="I28" s="60"/>
      <c r="J28" s="60"/>
      <c r="K28" s="60">
        <v>0.12447739489100701</v>
      </c>
      <c r="L28" s="60">
        <v>0.21131165254098661</v>
      </c>
      <c r="M28" s="60">
        <v>1.1298318161109879E-2</v>
      </c>
    </row>
    <row r="29" spans="1:13">
      <c r="A29" t="s">
        <v>165</v>
      </c>
      <c r="B29" s="62">
        <v>0</v>
      </c>
      <c r="C29" s="60">
        <v>-9.7773733333333332</v>
      </c>
      <c r="D29" s="60"/>
      <c r="E29" s="60">
        <v>-71.52749</v>
      </c>
      <c r="F29" s="60">
        <v>0.12550714285714271</v>
      </c>
      <c r="G29" s="60">
        <v>2.8282714285714281</v>
      </c>
      <c r="H29" s="60">
        <v>-1608.125486666667</v>
      </c>
      <c r="I29" s="60"/>
      <c r="J29" s="60"/>
      <c r="K29" s="60">
        <v>0.30266735393686639</v>
      </c>
      <c r="L29" s="60">
        <v>0.28765406337036686</v>
      </c>
      <c r="M29" s="60">
        <v>-0.1099306722847731</v>
      </c>
    </row>
    <row r="30" spans="1:13">
      <c r="A30" t="s">
        <v>166</v>
      </c>
      <c r="B30" s="62">
        <v>0</v>
      </c>
      <c r="C30" s="60">
        <v>-7.8935466666666647</v>
      </c>
      <c r="D30" s="60"/>
      <c r="E30" s="60">
        <v>-56.830396666666665</v>
      </c>
      <c r="F30" s="60">
        <v>0.85092857142857148</v>
      </c>
      <c r="G30" s="60">
        <v>-3.2842666666666669</v>
      </c>
      <c r="H30" s="60">
        <v>-3225.2167133333332</v>
      </c>
      <c r="I30" s="60"/>
      <c r="J30" s="60"/>
      <c r="K30" s="60">
        <v>1.0148387192711072</v>
      </c>
      <c r="L30" s="60">
        <v>0.45818594190362399</v>
      </c>
      <c r="M30" s="60">
        <v>-0.1560491479821991</v>
      </c>
    </row>
    <row r="31" spans="1:13">
      <c r="A31" t="s">
        <v>167</v>
      </c>
      <c r="B31" s="62">
        <v>0</v>
      </c>
      <c r="C31" s="60">
        <v>-12.288106666666666</v>
      </c>
      <c r="D31" s="60"/>
      <c r="E31" s="60">
        <v>-60.124290000000002</v>
      </c>
      <c r="F31" s="60">
        <v>0.29145714285714297</v>
      </c>
      <c r="G31" s="60">
        <v>-2.354657142857143</v>
      </c>
      <c r="H31" s="60">
        <v>-3163.9132199999999</v>
      </c>
      <c r="I31" s="60"/>
      <c r="J31" s="60"/>
      <c r="K31" s="60">
        <v>0.47792865612555879</v>
      </c>
      <c r="L31" s="60">
        <v>0.65501295904451284</v>
      </c>
      <c r="M31" s="60">
        <v>-0.25885558583106261</v>
      </c>
    </row>
    <row r="32" spans="1:13">
      <c r="A32" t="s">
        <v>168</v>
      </c>
      <c r="B32" s="62">
        <v>0</v>
      </c>
      <c r="C32" s="60">
        <v>-4.5048444444444442</v>
      </c>
      <c r="D32" s="60"/>
      <c r="E32" s="60">
        <v>-70.896035454545455</v>
      </c>
      <c r="F32" s="60">
        <v>-0.34241538461538457</v>
      </c>
      <c r="G32" s="60">
        <v>4.6794214285714295</v>
      </c>
      <c r="H32" s="60">
        <v>-3162.9157727272727</v>
      </c>
      <c r="I32" s="60"/>
      <c r="J32" s="60"/>
      <c r="K32" s="60">
        <v>-0.13632882793979878</v>
      </c>
      <c r="L32" s="60">
        <v>1.8999657078133656</v>
      </c>
      <c r="M32" s="60">
        <v>-0.21153846153846162</v>
      </c>
    </row>
    <row r="33" spans="1:13">
      <c r="A33" t="s">
        <v>169</v>
      </c>
      <c r="B33" s="62">
        <v>0</v>
      </c>
      <c r="C33" s="60">
        <v>3.7527066666666657</v>
      </c>
      <c r="D33" s="60"/>
      <c r="E33" s="60">
        <v>-134.53644999999997</v>
      </c>
      <c r="F33" s="60">
        <v>-0.26998666666666682</v>
      </c>
      <c r="G33" s="60">
        <v>0.52780000000000027</v>
      </c>
      <c r="H33" s="60">
        <v>231063.49308666665</v>
      </c>
      <c r="I33" s="60"/>
      <c r="J33" s="60"/>
      <c r="K33" s="60">
        <v>0.71432683080879134</v>
      </c>
      <c r="L33" s="60">
        <v>0.28589511650417665</v>
      </c>
      <c r="M33" s="60">
        <v>1.7885195856148808E-2</v>
      </c>
    </row>
    <row r="34" spans="1:13">
      <c r="A34" t="s">
        <v>170</v>
      </c>
      <c r="B34" s="62">
        <v>0</v>
      </c>
      <c r="C34" s="60">
        <v>2.2611066666666666</v>
      </c>
      <c r="D34" s="60"/>
      <c r="E34" s="60">
        <v>-122.59991666666664</v>
      </c>
      <c r="F34" s="60">
        <v>-0.74941333333333338</v>
      </c>
      <c r="G34" s="60">
        <v>0.78317333333333328</v>
      </c>
      <c r="H34" s="60">
        <v>122612.22062666668</v>
      </c>
      <c r="I34" s="60"/>
      <c r="J34" s="60"/>
      <c r="K34" s="60">
        <v>0.33161699950859846</v>
      </c>
      <c r="L34" s="60">
        <v>0.30480677643026566</v>
      </c>
      <c r="M34" s="60">
        <v>5.709362863847868E-2</v>
      </c>
    </row>
    <row r="35" spans="1:13">
      <c r="A35" t="s">
        <v>171</v>
      </c>
      <c r="B35" s="62">
        <v>0</v>
      </c>
      <c r="C35" s="60">
        <v>5.8322599999999998</v>
      </c>
      <c r="D35" s="60"/>
      <c r="E35" s="60">
        <v>-27.575576666666649</v>
      </c>
      <c r="F35" s="60">
        <v>-0.46644000000000008</v>
      </c>
      <c r="G35" s="60">
        <v>-0.78744666666666663</v>
      </c>
      <c r="H35" s="60">
        <v>161304.11597999994</v>
      </c>
      <c r="I35" s="60"/>
      <c r="J35" s="60"/>
      <c r="K35" s="60">
        <v>0.63142006424689046</v>
      </c>
      <c r="L35" s="60">
        <v>0.24212625014782493</v>
      </c>
      <c r="M35" s="60">
        <v>0.1134726223038168</v>
      </c>
    </row>
    <row r="36" spans="1:13">
      <c r="A36" t="s">
        <v>172</v>
      </c>
      <c r="B36" s="62">
        <v>0</v>
      </c>
      <c r="C36" s="60">
        <v>-0.16732666666666673</v>
      </c>
      <c r="D36" s="60"/>
      <c r="E36" s="60">
        <v>-105.02892999999997</v>
      </c>
      <c r="F36" s="60">
        <v>-0.23929333333333358</v>
      </c>
      <c r="G36" s="60">
        <v>-0.71648666666666672</v>
      </c>
      <c r="H36" s="60">
        <v>67550.162086666664</v>
      </c>
      <c r="I36" s="60"/>
      <c r="J36" s="60"/>
      <c r="K36" s="60">
        <v>0.83301996205378637</v>
      </c>
      <c r="L36" s="60">
        <v>0.38048288983242312</v>
      </c>
      <c r="M36" s="60">
        <v>6.6951847737655099E-2</v>
      </c>
    </row>
    <row r="37" spans="1:13">
      <c r="A37" t="s">
        <v>173</v>
      </c>
      <c r="B37" s="62">
        <v>0</v>
      </c>
      <c r="C37" s="60">
        <v>4.4022999999999994</v>
      </c>
      <c r="D37" s="60"/>
      <c r="E37" s="60">
        <v>139.88990999999996</v>
      </c>
      <c r="F37" s="60">
        <v>-0.99070000000000014</v>
      </c>
      <c r="G37" s="60">
        <v>-0.46208000000000016</v>
      </c>
      <c r="H37" s="60">
        <v>4126.59555</v>
      </c>
      <c r="I37" s="60"/>
      <c r="J37" s="60"/>
      <c r="K37" s="60">
        <v>0.1059486920105544</v>
      </c>
      <c r="L37" s="60">
        <v>0.20893882972037059</v>
      </c>
      <c r="M37" s="60">
        <v>1.0448955108359156E-2</v>
      </c>
    </row>
    <row r="38" spans="1:13">
      <c r="A38" t="s">
        <v>174</v>
      </c>
      <c r="B38" s="62">
        <v>0</v>
      </c>
      <c r="C38" s="60">
        <v>7.5901000000000005</v>
      </c>
      <c r="D38" s="60"/>
      <c r="E38" s="60">
        <v>-137.55490999999998</v>
      </c>
      <c r="F38" s="60">
        <v>0.54035000000000011</v>
      </c>
      <c r="G38" s="60">
        <v>0.22946666666666649</v>
      </c>
      <c r="H38" s="60">
        <v>15.810599999999795</v>
      </c>
      <c r="I38" s="60"/>
      <c r="J38" s="60"/>
      <c r="K38" s="60">
        <v>1.3475763418111533</v>
      </c>
      <c r="L38" s="60">
        <v>0.65545223386633389</v>
      </c>
      <c r="M38" s="60">
        <v>0.23611111111111116</v>
      </c>
    </row>
  </sheetData>
  <mergeCells count="1">
    <mergeCell ref="C1:M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L18"/>
  <sheetViews>
    <sheetView workbookViewId="0">
      <selection activeCell="F24" sqref="F24"/>
    </sheetView>
  </sheetViews>
  <sheetFormatPr baseColWidth="10" defaultRowHeight="15"/>
  <cols>
    <col min="1" max="1" width="27.85546875" bestFit="1" customWidth="1"/>
    <col min="2" max="2" width="14" bestFit="1" customWidth="1"/>
  </cols>
  <sheetData>
    <row r="1" spans="1:12" s="13" customFormat="1">
      <c r="C1" s="65" t="s">
        <v>220</v>
      </c>
      <c r="D1" s="66"/>
      <c r="E1" s="66"/>
      <c r="F1" s="66"/>
      <c r="G1" s="66"/>
      <c r="H1" s="66"/>
      <c r="I1" s="66"/>
      <c r="J1" s="66"/>
      <c r="K1" s="66"/>
      <c r="L1" s="67"/>
    </row>
    <row r="2" spans="1:12" s="13" customFormat="1" ht="15.75" thickBot="1">
      <c r="C2" s="68"/>
      <c r="D2" s="69"/>
      <c r="E2" s="69"/>
      <c r="F2" s="69"/>
      <c r="G2" s="69"/>
      <c r="H2" s="69"/>
      <c r="I2" s="69"/>
      <c r="J2" s="69"/>
      <c r="K2" s="69"/>
      <c r="L2" s="70"/>
    </row>
    <row r="3" spans="1:12" s="13" customFormat="1"/>
    <row r="4" spans="1:12">
      <c r="A4" t="s">
        <v>136</v>
      </c>
      <c r="B4" t="s">
        <v>137</v>
      </c>
      <c r="C4" t="s">
        <v>138</v>
      </c>
      <c r="D4" t="s">
        <v>139</v>
      </c>
      <c r="E4" t="s">
        <v>140</v>
      </c>
      <c r="F4" t="s">
        <v>141</v>
      </c>
      <c r="G4" t="s">
        <v>142</v>
      </c>
      <c r="H4" t="s">
        <v>143</v>
      </c>
      <c r="I4" s="13" t="s">
        <v>146</v>
      </c>
      <c r="J4" s="13" t="s">
        <v>147</v>
      </c>
      <c r="K4" s="13" t="s">
        <v>148</v>
      </c>
      <c r="L4" s="13" t="s">
        <v>149</v>
      </c>
    </row>
    <row r="5" spans="1:12">
      <c r="A5" t="s">
        <v>108</v>
      </c>
      <c r="B5">
        <v>4330</v>
      </c>
      <c r="C5">
        <v>25.0867</v>
      </c>
      <c r="D5">
        <v>22.343720000000001</v>
      </c>
      <c r="E5">
        <v>141.22380999999999</v>
      </c>
      <c r="F5">
        <v>19.048999999999999</v>
      </c>
      <c r="G5">
        <v>3.3380000000000001</v>
      </c>
      <c r="H5">
        <v>53.950789999999998</v>
      </c>
      <c r="I5" s="3">
        <v>1.04</v>
      </c>
      <c r="J5">
        <v>1.33</v>
      </c>
      <c r="K5">
        <v>1.06</v>
      </c>
      <c r="L5">
        <v>0.22589999999999999</v>
      </c>
    </row>
    <row r="6" spans="1:12">
      <c r="A6" t="s">
        <v>106</v>
      </c>
      <c r="B6">
        <v>3310</v>
      </c>
      <c r="C6">
        <v>65.728260000000006</v>
      </c>
      <c r="D6">
        <v>20.475960000000001</v>
      </c>
      <c r="E6">
        <v>71.52749</v>
      </c>
      <c r="F6">
        <v>17.754999999999999</v>
      </c>
      <c r="G6">
        <v>11.269410000000001</v>
      </c>
      <c r="H6">
        <v>2980.66</v>
      </c>
      <c r="I6">
        <v>13.69</v>
      </c>
      <c r="J6">
        <v>0.48</v>
      </c>
      <c r="K6">
        <v>3.62</v>
      </c>
      <c r="L6">
        <v>0.27800000000000002</v>
      </c>
    </row>
    <row r="7" spans="1:12">
      <c r="A7" t="s">
        <v>107</v>
      </c>
      <c r="B7">
        <v>2700</v>
      </c>
      <c r="C7">
        <v>23.636690000000002</v>
      </c>
      <c r="D7">
        <v>15.014939999999999</v>
      </c>
      <c r="E7">
        <v>49.94547</v>
      </c>
      <c r="F7">
        <v>1.7789999999999999</v>
      </c>
      <c r="G7">
        <v>1.88822</v>
      </c>
      <c r="H7">
        <v>0.54064000000000001</v>
      </c>
      <c r="I7">
        <v>4.3</v>
      </c>
      <c r="J7">
        <v>0.98</v>
      </c>
      <c r="K7">
        <v>1.07</v>
      </c>
      <c r="L7">
        <v>0.1353</v>
      </c>
    </row>
    <row r="18" spans="2:2">
      <c r="B18" s="3"/>
    </row>
  </sheetData>
  <mergeCells count="1">
    <mergeCell ref="C1:L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O31"/>
  <sheetViews>
    <sheetView workbookViewId="0">
      <selection activeCell="F25" sqref="F25"/>
    </sheetView>
  </sheetViews>
  <sheetFormatPr baseColWidth="10" defaultRowHeight="15"/>
  <sheetData>
    <row r="1" spans="1:15">
      <c r="A1" t="s">
        <v>0</v>
      </c>
      <c r="B1" t="s">
        <v>89</v>
      </c>
      <c r="C1" t="s">
        <v>97</v>
      </c>
      <c r="D1" t="s">
        <v>90</v>
      </c>
      <c r="E1" t="s">
        <v>150</v>
      </c>
      <c r="F1" t="s">
        <v>144</v>
      </c>
      <c r="G1" t="s">
        <v>103</v>
      </c>
      <c r="H1" t="s">
        <v>91</v>
      </c>
      <c r="I1" t="s">
        <v>92</v>
      </c>
      <c r="J1" t="s">
        <v>93</v>
      </c>
      <c r="K1" t="s">
        <v>94</v>
      </c>
      <c r="L1" t="s">
        <v>33</v>
      </c>
      <c r="M1" t="s">
        <v>95</v>
      </c>
      <c r="N1" t="s">
        <v>96</v>
      </c>
      <c r="O1" t="s">
        <v>100</v>
      </c>
    </row>
    <row r="2" spans="1:15">
      <c r="A2" t="s">
        <v>1</v>
      </c>
      <c r="B2">
        <v>1.1551155115511599E-2</v>
      </c>
      <c r="C2">
        <v>2.7130999999999998</v>
      </c>
      <c r="D2">
        <v>22.372900000000001</v>
      </c>
      <c r="E2">
        <v>18.582100000000001</v>
      </c>
      <c r="F2">
        <v>0.63100000000000001</v>
      </c>
      <c r="G2">
        <v>0.86319999999999997</v>
      </c>
      <c r="H2">
        <v>29071.710899999998</v>
      </c>
      <c r="I2">
        <v>1.5768</v>
      </c>
      <c r="J2">
        <v>11.2432</v>
      </c>
      <c r="K2">
        <v>0.6008263274747988</v>
      </c>
      <c r="L2">
        <v>1</v>
      </c>
      <c r="M2">
        <v>0.24713503272725465</v>
      </c>
      <c r="N2">
        <v>0.30555542987083412</v>
      </c>
      <c r="O2">
        <v>9.6229442266944076E-2</v>
      </c>
    </row>
    <row r="3" spans="1:15">
      <c r="A3" t="s">
        <v>2</v>
      </c>
      <c r="B3">
        <v>4.6296296296296485E-3</v>
      </c>
      <c r="C3">
        <v>2.7016</v>
      </c>
      <c r="D3">
        <v>17.0458</v>
      </c>
      <c r="E3">
        <v>3.8590999999999998</v>
      </c>
      <c r="F3">
        <v>0.67679999999999996</v>
      </c>
      <c r="G3">
        <v>1.8338000000000001</v>
      </c>
      <c r="H3">
        <v>112648.8</v>
      </c>
      <c r="I3">
        <v>0.53939999999999999</v>
      </c>
      <c r="J3">
        <v>16.093</v>
      </c>
      <c r="K3">
        <v>0.66158772012430545</v>
      </c>
      <c r="L3">
        <v>1</v>
      </c>
      <c r="M3">
        <v>0.33670591954818713</v>
      </c>
      <c r="N3">
        <v>0.19499493834388429</v>
      </c>
      <c r="O3">
        <v>0.13303266112759643</v>
      </c>
    </row>
    <row r="4" spans="1:15">
      <c r="A4" t="s">
        <v>3</v>
      </c>
      <c r="B4">
        <v>1.1715853477680439E-2</v>
      </c>
      <c r="C4">
        <v>2.2808000000000002</v>
      </c>
      <c r="D4">
        <v>16.749199999999998</v>
      </c>
      <c r="E4">
        <v>18.928599999999999</v>
      </c>
      <c r="F4">
        <v>0.59250000000000003</v>
      </c>
      <c r="G4">
        <v>2.3614000000000002</v>
      </c>
      <c r="H4">
        <v>15934.383900000001</v>
      </c>
      <c r="I4">
        <v>0.94289999999999996</v>
      </c>
      <c r="J4">
        <v>12.0303</v>
      </c>
      <c r="K4">
        <v>0.58825145153596947</v>
      </c>
      <c r="L4">
        <v>1</v>
      </c>
      <c r="M4">
        <v>0.32490716913929951</v>
      </c>
      <c r="N4">
        <v>0.14651095408160328</v>
      </c>
      <c r="O4">
        <v>4.5999406025009862E-2</v>
      </c>
    </row>
    <row r="5" spans="1:15">
      <c r="A5" t="s">
        <v>4</v>
      </c>
      <c r="B5">
        <v>-3.906899418121354E-2</v>
      </c>
      <c r="C5">
        <v>5.3441000000000001</v>
      </c>
      <c r="D5">
        <v>24.983699999999999</v>
      </c>
      <c r="E5">
        <v>40.648400000000002</v>
      </c>
      <c r="F5">
        <v>0.93789999999999996</v>
      </c>
      <c r="G5">
        <v>5.9851999999999999</v>
      </c>
      <c r="H5">
        <v>781.02539999999999</v>
      </c>
      <c r="I5">
        <v>81.4529</v>
      </c>
      <c r="J5">
        <v>12.0069</v>
      </c>
      <c r="K5">
        <v>0.66881637505824143</v>
      </c>
      <c r="L5">
        <v>0</v>
      </c>
      <c r="M5">
        <v>0.57854315843383974</v>
      </c>
      <c r="N5">
        <v>1.279849014481685</v>
      </c>
      <c r="O5">
        <v>0.10137655929379021</v>
      </c>
    </row>
    <row r="6" spans="1:15">
      <c r="A6" t="s">
        <v>5</v>
      </c>
      <c r="B6">
        <v>-3.7693006357856419E-2</v>
      </c>
      <c r="C6">
        <v>3.1757</v>
      </c>
      <c r="D6">
        <v>11.928900000000001</v>
      </c>
      <c r="E6">
        <v>22.611000000000001</v>
      </c>
      <c r="F6">
        <v>0.64690000000000003</v>
      </c>
      <c r="G6">
        <v>5.2328000000000001</v>
      </c>
      <c r="H6">
        <v>7509.1904000000004</v>
      </c>
      <c r="I6">
        <v>1.2892999999999999</v>
      </c>
      <c r="J6">
        <v>16.564299999999999</v>
      </c>
      <c r="K6">
        <v>0.57221222695823315</v>
      </c>
      <c r="L6">
        <v>1</v>
      </c>
      <c r="M6">
        <v>0.30903443195622693</v>
      </c>
      <c r="N6">
        <v>1.2312383660874305E-2</v>
      </c>
      <c r="O6">
        <v>3.0194777399071364E-3</v>
      </c>
    </row>
    <row r="7" spans="1:15">
      <c r="A7" t="s">
        <v>6</v>
      </c>
      <c r="B7">
        <v>4.4177231734413742E-2</v>
      </c>
      <c r="C7">
        <v>4.5372000000000003</v>
      </c>
      <c r="E7">
        <v>49.762599999999999</v>
      </c>
      <c r="F7">
        <v>0.28399999999999997</v>
      </c>
      <c r="G7">
        <v>1.8486</v>
      </c>
      <c r="H7">
        <v>3668.1639</v>
      </c>
      <c r="I7">
        <v>4.2580999999999998</v>
      </c>
      <c r="K7">
        <v>0.19223986052318473</v>
      </c>
      <c r="L7">
        <v>0</v>
      </c>
      <c r="M7">
        <v>0.35490463239975534</v>
      </c>
      <c r="N7">
        <v>-3.3874674152099883E-3</v>
      </c>
      <c r="O7">
        <v>2.3498731942593672E-2</v>
      </c>
    </row>
    <row r="8" spans="1:15">
      <c r="A8" t="s">
        <v>32</v>
      </c>
      <c r="B8">
        <v>6.5905096660807804E-3</v>
      </c>
      <c r="C8">
        <v>2.6019000000000001</v>
      </c>
      <c r="D8">
        <v>34.553899999999999</v>
      </c>
      <c r="E8">
        <v>19.588100000000001</v>
      </c>
      <c r="F8">
        <v>0.72050000000000003</v>
      </c>
      <c r="G8">
        <v>1.5508</v>
      </c>
      <c r="H8">
        <v>4612.3744999999999</v>
      </c>
      <c r="J8">
        <v>14.6342</v>
      </c>
      <c r="K8">
        <v>0.63264244855508511</v>
      </c>
      <c r="L8">
        <v>1</v>
      </c>
      <c r="M8">
        <v>0.40758989677841662</v>
      </c>
      <c r="N8">
        <v>0.11962615397103789</v>
      </c>
      <c r="O8">
        <v>2.0489065996704164E-2</v>
      </c>
    </row>
    <row r="9" spans="1:15">
      <c r="A9" t="s">
        <v>7</v>
      </c>
      <c r="B9">
        <v>1.9736842105263174E-2</v>
      </c>
      <c r="C9">
        <v>5.6002999999999998</v>
      </c>
      <c r="D9">
        <v>101.6486</v>
      </c>
      <c r="E9">
        <v>31.3428</v>
      </c>
      <c r="F9">
        <v>0.21160000000000001</v>
      </c>
      <c r="G9">
        <v>1.3976999999999999</v>
      </c>
      <c r="H9">
        <v>8310.0573999999997</v>
      </c>
      <c r="I9">
        <v>1.3252999999999999</v>
      </c>
      <c r="J9">
        <v>11.825099999999999</v>
      </c>
      <c r="K9">
        <v>0.2099248071875956</v>
      </c>
      <c r="L9">
        <v>1</v>
      </c>
      <c r="M9">
        <v>0.29657792745520178</v>
      </c>
      <c r="N9">
        <v>4.7166323591833842E-2</v>
      </c>
      <c r="O9">
        <v>-3.7662632263411426E-2</v>
      </c>
    </row>
    <row r="10" spans="1:15">
      <c r="A10" t="s">
        <v>8</v>
      </c>
      <c r="B10">
        <v>4.822408316488578E-2</v>
      </c>
      <c r="C10">
        <v>3.1373000000000002</v>
      </c>
      <c r="D10">
        <v>31.685500000000001</v>
      </c>
      <c r="E10">
        <v>6.6086999999999998</v>
      </c>
      <c r="F10">
        <v>0.27610000000000001</v>
      </c>
      <c r="G10">
        <v>2.5426000000000002</v>
      </c>
      <c r="H10">
        <v>41024.047500000001</v>
      </c>
      <c r="I10">
        <v>0.63500000000000001</v>
      </c>
      <c r="J10">
        <v>21.5471</v>
      </c>
      <c r="K10">
        <v>0.27851183689290765</v>
      </c>
      <c r="L10">
        <v>1</v>
      </c>
      <c r="M10">
        <v>0.28272560534782121</v>
      </c>
      <c r="N10">
        <v>0.26756958272327963</v>
      </c>
      <c r="O10">
        <v>5.3317780016489569E-2</v>
      </c>
    </row>
    <row r="11" spans="1:15">
      <c r="A11" t="s">
        <v>9</v>
      </c>
      <c r="B11">
        <v>1.2726054922973845E-2</v>
      </c>
      <c r="C11">
        <v>2.0419</v>
      </c>
      <c r="D11">
        <v>15.581300000000001</v>
      </c>
      <c r="E11">
        <v>18.947700000000001</v>
      </c>
      <c r="F11">
        <v>0.60460000000000003</v>
      </c>
      <c r="G11">
        <v>4.9411000000000005</v>
      </c>
      <c r="H11">
        <v>9107.94</v>
      </c>
      <c r="I11">
        <v>1.556</v>
      </c>
      <c r="J11">
        <v>32.343400000000003</v>
      </c>
      <c r="K11">
        <v>0.5696072787714177</v>
      </c>
      <c r="L11">
        <v>1</v>
      </c>
      <c r="M11">
        <v>0.22282824616054911</v>
      </c>
      <c r="N11">
        <v>9.064891245185791E-2</v>
      </c>
      <c r="O11">
        <v>6.6890806548700762E-2</v>
      </c>
    </row>
    <row r="12" spans="1:15">
      <c r="A12" t="s">
        <v>10</v>
      </c>
      <c r="B12">
        <v>-5.7794740594723823E-2</v>
      </c>
      <c r="C12">
        <v>8.6375999999999991</v>
      </c>
      <c r="D12">
        <v>1014.6704</v>
      </c>
      <c r="E12">
        <v>19.9282</v>
      </c>
      <c r="F12">
        <v>0.50539999999999996</v>
      </c>
      <c r="G12">
        <v>3.9005000000000001</v>
      </c>
      <c r="H12">
        <v>28524.626799999998</v>
      </c>
      <c r="I12">
        <v>2.7069999999999999</v>
      </c>
      <c r="J12">
        <v>24.165900000000001</v>
      </c>
      <c r="K12">
        <v>0.40881922488653105</v>
      </c>
      <c r="L12">
        <v>0</v>
      </c>
      <c r="M12">
        <v>0.44775425228056831</v>
      </c>
      <c r="N12">
        <v>0.44066461027190329</v>
      </c>
      <c r="O12">
        <v>1.4403586828682167E-2</v>
      </c>
    </row>
    <row r="13" spans="1:15">
      <c r="A13" t="s">
        <v>11</v>
      </c>
      <c r="B13">
        <v>4.9809288759255076E-2</v>
      </c>
      <c r="C13">
        <v>4.5997000000000003</v>
      </c>
      <c r="D13">
        <v>27.525200000000002</v>
      </c>
      <c r="L13">
        <v>0</v>
      </c>
      <c r="M13">
        <v>0.2444608652380639</v>
      </c>
      <c r="N13">
        <v>0.21668987249220734</v>
      </c>
      <c r="O13">
        <v>8.2018910290556774E-2</v>
      </c>
    </row>
    <row r="14" spans="1:15">
      <c r="A14" t="s">
        <v>12</v>
      </c>
      <c r="B14">
        <v>-1.7789072426937697E-2</v>
      </c>
      <c r="C14">
        <v>2.4838</v>
      </c>
      <c r="D14">
        <v>399.93380000000002</v>
      </c>
      <c r="E14">
        <v>23.286999999999999</v>
      </c>
      <c r="F14">
        <v>0.54249999999999998</v>
      </c>
      <c r="G14">
        <v>0.75180000000000002</v>
      </c>
      <c r="H14">
        <v>22999.486000000001</v>
      </c>
      <c r="I14">
        <v>0.7228</v>
      </c>
      <c r="J14">
        <v>10.261200000000001</v>
      </c>
      <c r="K14">
        <v>0.4745789308505074</v>
      </c>
      <c r="L14">
        <v>0</v>
      </c>
      <c r="M14">
        <v>0.41103378955301828</v>
      </c>
      <c r="N14">
        <v>0.36159169550173004</v>
      </c>
      <c r="O14">
        <v>3.8744393709102008E-2</v>
      </c>
    </row>
    <row r="15" spans="1:15">
      <c r="A15" t="s">
        <v>13</v>
      </c>
      <c r="B15">
        <v>-1.7498379779650006E-2</v>
      </c>
      <c r="C15">
        <v>4.4020999999999999</v>
      </c>
      <c r="D15">
        <v>211.0909</v>
      </c>
      <c r="E15">
        <v>22.036000000000001</v>
      </c>
      <c r="F15">
        <v>0.5383</v>
      </c>
      <c r="G15">
        <v>1.4630000000000001</v>
      </c>
      <c r="H15">
        <v>2912.9861000000001</v>
      </c>
      <c r="I15">
        <v>0.1837</v>
      </c>
      <c r="J15">
        <v>19.002700000000001</v>
      </c>
      <c r="K15">
        <v>0.57778545614721888</v>
      </c>
      <c r="L15">
        <v>0</v>
      </c>
      <c r="M15">
        <v>0.92148598521846536</v>
      </c>
      <c r="N15">
        <v>0.23814179061178659</v>
      </c>
      <c r="O15">
        <v>-6.459784039946484E-2</v>
      </c>
    </row>
    <row r="16" spans="1:15">
      <c r="A16" t="s">
        <v>14</v>
      </c>
      <c r="B16">
        <v>-4.1918956683744697E-3</v>
      </c>
      <c r="C16">
        <v>4.0952999999999999</v>
      </c>
      <c r="D16">
        <v>10.6968</v>
      </c>
      <c r="E16">
        <v>10.9665</v>
      </c>
      <c r="F16">
        <v>0.71799999999999997</v>
      </c>
      <c r="G16">
        <v>1.8340000000000001</v>
      </c>
      <c r="H16">
        <v>238784.65909999999</v>
      </c>
      <c r="I16">
        <v>1.1775</v>
      </c>
      <c r="J16">
        <v>12.9291</v>
      </c>
      <c r="K16">
        <v>0.64342618486900205</v>
      </c>
      <c r="L16">
        <v>0</v>
      </c>
      <c r="M16">
        <v>0.2273453168200634</v>
      </c>
      <c r="N16">
        <v>-0.12205689548602319</v>
      </c>
      <c r="O16">
        <v>-4.1524904635112429E-2</v>
      </c>
    </row>
    <row r="17" spans="1:15">
      <c r="A17" t="s">
        <v>15</v>
      </c>
      <c r="B17">
        <v>-3.0239099859353129E-2</v>
      </c>
      <c r="E17">
        <v>29.892900000000001</v>
      </c>
      <c r="F17">
        <v>0.57889999999999997</v>
      </c>
      <c r="G17">
        <v>0.2331</v>
      </c>
      <c r="I17">
        <v>0.81320000000000003</v>
      </c>
      <c r="J17">
        <v>6.6199000000000003</v>
      </c>
      <c r="K17">
        <v>0.52631391406159211</v>
      </c>
      <c r="L17">
        <v>0</v>
      </c>
      <c r="M17">
        <v>0.19484404640076522</v>
      </c>
      <c r="N17">
        <v>-0.12330450441752484</v>
      </c>
      <c r="O17">
        <v>3.8986596993927987E-2</v>
      </c>
    </row>
    <row r="18" spans="1:15">
      <c r="A18" t="s">
        <v>16</v>
      </c>
      <c r="B18">
        <v>-9.504132231404977E-3</v>
      </c>
      <c r="H18">
        <v>18643.4967</v>
      </c>
      <c r="L18">
        <v>0</v>
      </c>
      <c r="M18">
        <v>0.25865129280913168</v>
      </c>
      <c r="N18">
        <v>1.7385923481503359E-2</v>
      </c>
      <c r="O18">
        <v>0.11943390275538021</v>
      </c>
    </row>
    <row r="19" spans="1:15">
      <c r="A19" t="s">
        <v>17</v>
      </c>
      <c r="B19">
        <v>6.0606060606070082E-4</v>
      </c>
      <c r="C19">
        <v>4.9565999999999999</v>
      </c>
      <c r="D19">
        <v>10.5176</v>
      </c>
      <c r="E19">
        <v>24.486000000000001</v>
      </c>
      <c r="F19">
        <v>0.74670000000000003</v>
      </c>
      <c r="G19">
        <v>0.85140000000000005</v>
      </c>
      <c r="H19">
        <v>29422.084599999998</v>
      </c>
      <c r="I19">
        <v>0.92030000000000001</v>
      </c>
      <c r="J19">
        <v>13.497</v>
      </c>
      <c r="K19">
        <v>0.68573050291435167</v>
      </c>
      <c r="L19">
        <v>1</v>
      </c>
      <c r="M19">
        <v>0.37195171149482142</v>
      </c>
      <c r="N19">
        <v>-0.27096071012003092</v>
      </c>
      <c r="O19">
        <v>-6.6445059179504967E-2</v>
      </c>
    </row>
    <row r="20" spans="1:15">
      <c r="A20" t="s">
        <v>19</v>
      </c>
      <c r="B20">
        <v>-4.2901234567901146E-2</v>
      </c>
      <c r="C20">
        <v>4.6890999999999998</v>
      </c>
      <c r="D20">
        <v>72.252600000000001</v>
      </c>
      <c r="E20">
        <v>0.86480000000000001</v>
      </c>
      <c r="F20">
        <v>0.7681</v>
      </c>
      <c r="G20">
        <v>0.56210000000000004</v>
      </c>
      <c r="H20">
        <v>8603.4472999999998</v>
      </c>
      <c r="I20">
        <v>1.5981999999999998</v>
      </c>
      <c r="J20">
        <v>6.0106999999999999</v>
      </c>
      <c r="K20">
        <v>0.69242621318161324</v>
      </c>
      <c r="L20">
        <v>0</v>
      </c>
      <c r="M20">
        <v>0.26594997120691094</v>
      </c>
      <c r="N20">
        <v>0.29574098363291274</v>
      </c>
      <c r="O20">
        <v>1.8313418316452654E-2</v>
      </c>
    </row>
    <row r="21" spans="1:15">
      <c r="A21" t="s">
        <v>20</v>
      </c>
      <c r="B21">
        <v>1.6000000000000606E-3</v>
      </c>
      <c r="E21">
        <v>105.0827</v>
      </c>
      <c r="F21">
        <v>0.73950000000000005</v>
      </c>
      <c r="G21">
        <v>4.7111999999999998</v>
      </c>
      <c r="H21">
        <v>8157.4829</v>
      </c>
      <c r="I21">
        <v>1.3333999999999999</v>
      </c>
      <c r="J21">
        <v>73.373199999999997</v>
      </c>
      <c r="K21">
        <v>0.56379453847717798</v>
      </c>
      <c r="L21">
        <v>0</v>
      </c>
      <c r="M21">
        <v>0.77067052855276341</v>
      </c>
      <c r="N21">
        <v>0.63256428526618558</v>
      </c>
      <c r="O21">
        <v>5.0150095471283421E-2</v>
      </c>
    </row>
    <row r="22" spans="1:15">
      <c r="A22" t="s">
        <v>21</v>
      </c>
      <c r="B22">
        <v>-0.14281764136596153</v>
      </c>
      <c r="C22">
        <v>7.5259999999999998</v>
      </c>
      <c r="E22">
        <v>29.1464</v>
      </c>
      <c r="F22">
        <v>0.2873</v>
      </c>
      <c r="G22">
        <v>4.2817999999999996</v>
      </c>
      <c r="H22">
        <v>10004.6608</v>
      </c>
      <c r="I22">
        <v>2.5539000000000001</v>
      </c>
      <c r="J22">
        <v>64.683599999999998</v>
      </c>
      <c r="K22">
        <v>0.24385597298971154</v>
      </c>
      <c r="L22">
        <v>0</v>
      </c>
      <c r="M22">
        <v>0.3518563063191677</v>
      </c>
      <c r="N22">
        <v>0.30089936334170359</v>
      </c>
      <c r="O22">
        <v>5.2554861539934293E-2</v>
      </c>
    </row>
    <row r="23" spans="1:15">
      <c r="A23" t="s">
        <v>22</v>
      </c>
      <c r="B23">
        <v>8.1515985602371416E-2</v>
      </c>
      <c r="E23">
        <v>47.593200000000003</v>
      </c>
      <c r="F23">
        <v>0.23760000000000001</v>
      </c>
      <c r="G23">
        <v>6.3193999999999999</v>
      </c>
      <c r="H23">
        <v>6910.7</v>
      </c>
      <c r="I23">
        <v>1.1783999999999999</v>
      </c>
      <c r="J23">
        <v>112.8828</v>
      </c>
      <c r="K23">
        <v>0.22406254806138048</v>
      </c>
      <c r="L23">
        <v>0</v>
      </c>
      <c r="M23">
        <v>0.49204298823974213</v>
      </c>
      <c r="N23">
        <v>0.56598143236074261</v>
      </c>
      <c r="O23">
        <v>2.9991245170471439E-2</v>
      </c>
    </row>
    <row r="24" spans="1:15">
      <c r="A24" t="s">
        <v>26</v>
      </c>
      <c r="B24">
        <v>-9.017825934987761E-2</v>
      </c>
      <c r="C24">
        <v>10.825200000000001</v>
      </c>
      <c r="E24">
        <v>43.759</v>
      </c>
      <c r="F24">
        <v>0</v>
      </c>
      <c r="G24">
        <v>10.542199999999999</v>
      </c>
      <c r="H24">
        <v>1341.1305</v>
      </c>
      <c r="I24">
        <v>2.8967999999999998</v>
      </c>
      <c r="K24">
        <v>0</v>
      </c>
      <c r="L24">
        <v>0</v>
      </c>
      <c r="M24">
        <v>0.47352419374000582</v>
      </c>
      <c r="N24">
        <v>2.5448064516129101E-2</v>
      </c>
      <c r="O24">
        <v>2.3006657992753154E-2</v>
      </c>
    </row>
    <row r="25" spans="1:15">
      <c r="A25" t="s">
        <v>27</v>
      </c>
      <c r="B25">
        <v>-2.9498525073745683E-3</v>
      </c>
      <c r="C25">
        <v>24.087499999999999</v>
      </c>
      <c r="E25">
        <v>61.4163</v>
      </c>
      <c r="F25">
        <v>0.1618</v>
      </c>
      <c r="G25">
        <v>2.5518000000000001</v>
      </c>
      <c r="H25">
        <v>848.87670000000003</v>
      </c>
      <c r="I25">
        <v>0.44069999999999998</v>
      </c>
      <c r="J25">
        <v>187.07910000000001</v>
      </c>
      <c r="K25">
        <v>0.18831503355926177</v>
      </c>
      <c r="L25">
        <v>0</v>
      </c>
      <c r="M25">
        <v>0.78506297846668749</v>
      </c>
      <c r="N25">
        <v>-0.18769968051118208</v>
      </c>
      <c r="O25">
        <v>0.108118843492869</v>
      </c>
    </row>
    <row r="26" spans="1:15">
      <c r="A26" t="s">
        <v>28</v>
      </c>
      <c r="B26">
        <v>-7.0091288875135299E-2</v>
      </c>
      <c r="C26">
        <v>10.590199999999999</v>
      </c>
      <c r="E26">
        <v>20.778400000000001</v>
      </c>
      <c r="F26">
        <v>0.3695</v>
      </c>
      <c r="G26">
        <v>3.5539000000000001</v>
      </c>
      <c r="H26">
        <v>5131.4710999999998</v>
      </c>
      <c r="J26">
        <v>118.7702</v>
      </c>
      <c r="K26">
        <v>0.33683116208050418</v>
      </c>
      <c r="L26">
        <v>0</v>
      </c>
      <c r="M26">
        <v>0.63320277849101025</v>
      </c>
      <c r="N26">
        <v>0.11913414718614723</v>
      </c>
      <c r="O26">
        <v>-0.10361511002032969</v>
      </c>
    </row>
    <row r="27" spans="1:15">
      <c r="A27" t="s">
        <v>18</v>
      </c>
      <c r="B27">
        <v>-1.9331676332504911E-3</v>
      </c>
      <c r="C27">
        <v>2.9306000000000001</v>
      </c>
      <c r="D27">
        <v>101.72920000000001</v>
      </c>
      <c r="E27">
        <v>17.200900000000001</v>
      </c>
      <c r="F27">
        <v>0.35420000000000001</v>
      </c>
      <c r="G27">
        <v>0.86129999999999995</v>
      </c>
      <c r="H27">
        <v>22471.101900000001</v>
      </c>
      <c r="J27">
        <v>1.1219999999999999</v>
      </c>
      <c r="K27">
        <v>0.35427618925503268</v>
      </c>
      <c r="L27">
        <v>0</v>
      </c>
      <c r="M27">
        <v>0.22669470470433495</v>
      </c>
      <c r="N27">
        <v>-5.1684422678005763E-2</v>
      </c>
      <c r="O27">
        <v>5.1535057045091127E-2</v>
      </c>
    </row>
    <row r="28" spans="1:15">
      <c r="A28" t="s">
        <v>25</v>
      </c>
      <c r="B28">
        <v>-0.17765042979942694</v>
      </c>
      <c r="C28">
        <v>0.40570000000000001</v>
      </c>
      <c r="D28">
        <v>2.0059</v>
      </c>
      <c r="E28">
        <v>45.637599999999999</v>
      </c>
      <c r="F28">
        <v>0.16489999999999999</v>
      </c>
      <c r="G28">
        <v>2.6800000000000001E-2</v>
      </c>
      <c r="H28">
        <v>1927.1074000000001</v>
      </c>
      <c r="I28">
        <v>258.37470000000002</v>
      </c>
      <c r="J28">
        <v>0</v>
      </c>
      <c r="K28">
        <v>0.18372696314058592</v>
      </c>
      <c r="L28">
        <v>0</v>
      </c>
      <c r="M28">
        <v>0.89531753031741534</v>
      </c>
      <c r="N28">
        <v>-5.5828848991637821E-2</v>
      </c>
      <c r="O28">
        <v>1.4505812897922066E-2</v>
      </c>
    </row>
    <row r="29" spans="1:15">
      <c r="A29" t="s">
        <v>23</v>
      </c>
      <c r="B29">
        <v>8.7185851690971219E-2</v>
      </c>
      <c r="C29">
        <v>1.5434999999999999</v>
      </c>
      <c r="D29">
        <v>395.79570000000001</v>
      </c>
      <c r="E29">
        <v>21.287800000000001</v>
      </c>
      <c r="F29">
        <v>0.25019999999999998</v>
      </c>
      <c r="G29">
        <v>0.33850000000000002</v>
      </c>
      <c r="H29">
        <v>989.19079999999997</v>
      </c>
      <c r="I29">
        <v>42.7699</v>
      </c>
      <c r="J29">
        <v>0</v>
      </c>
      <c r="K29">
        <v>0.23773699006864479</v>
      </c>
      <c r="L29">
        <v>0</v>
      </c>
      <c r="M29">
        <v>0.52213117674791765</v>
      </c>
      <c r="N29">
        <v>6.5806878306878258E-2</v>
      </c>
      <c r="O29">
        <v>4.5553720996005444E-2</v>
      </c>
    </row>
    <row r="30" spans="1:15">
      <c r="A30" t="s">
        <v>29</v>
      </c>
      <c r="B30">
        <v>-2.3479690068103112E-4</v>
      </c>
      <c r="C30">
        <v>2.6433</v>
      </c>
      <c r="D30">
        <v>17.292400000000001</v>
      </c>
      <c r="E30">
        <v>38.133000000000003</v>
      </c>
      <c r="F30">
        <v>0.32519999999999999</v>
      </c>
      <c r="G30">
        <v>1.47E-2</v>
      </c>
      <c r="H30">
        <v>30234.953099999999</v>
      </c>
      <c r="I30">
        <v>3.4163000000000001</v>
      </c>
      <c r="K30">
        <v>0.31523216556320427</v>
      </c>
      <c r="L30">
        <v>0</v>
      </c>
      <c r="M30">
        <v>0.12606151986928385</v>
      </c>
      <c r="N30">
        <v>1.8155785530365461E-2</v>
      </c>
      <c r="O30">
        <v>6.9399164083564904E-2</v>
      </c>
    </row>
    <row r="31" spans="1:15">
      <c r="A31" t="s">
        <v>31</v>
      </c>
      <c r="B31">
        <v>9.3665158371040669E-2</v>
      </c>
      <c r="C31">
        <v>1.0537000000000001</v>
      </c>
      <c r="D31">
        <v>30.933800000000002</v>
      </c>
      <c r="E31">
        <v>21.054600000000001</v>
      </c>
      <c r="F31">
        <v>0.92130000000000001</v>
      </c>
      <c r="G31">
        <v>2.2561</v>
      </c>
      <c r="H31">
        <v>733.67060000000004</v>
      </c>
      <c r="I31">
        <v>9.2813999999999997</v>
      </c>
      <c r="J31">
        <v>0.52229999999999999</v>
      </c>
      <c r="K31">
        <v>0.74985190647742939</v>
      </c>
      <c r="L31">
        <v>0</v>
      </c>
      <c r="M31">
        <v>0.73188266301703231</v>
      </c>
      <c r="N31">
        <v>-0.34718099488919885</v>
      </c>
      <c r="O31">
        <v>-7.6469724630541067E-2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"/>
  <sheetViews>
    <sheetView workbookViewId="0">
      <selection activeCell="A7" sqref="A7:XFD7"/>
    </sheetView>
  </sheetViews>
  <sheetFormatPr baseColWidth="10" defaultRowHeight="15"/>
  <cols>
    <col min="2" max="2" width="15.140625" bestFit="1" customWidth="1"/>
    <col min="3" max="3" width="14.42578125" bestFit="1" customWidth="1"/>
    <col min="4" max="4" width="17.28515625" bestFit="1" customWidth="1"/>
    <col min="5" max="5" width="26.7109375" bestFit="1" customWidth="1"/>
    <col min="6" max="6" width="13.7109375" bestFit="1" customWidth="1"/>
    <col min="7" max="7" width="13.5703125" bestFit="1" customWidth="1"/>
    <col min="8" max="8" width="10.7109375" bestFit="1" customWidth="1"/>
    <col min="9" max="9" width="30.28515625" customWidth="1"/>
    <col min="10" max="10" width="20.85546875" bestFit="1" customWidth="1"/>
    <col min="11" max="11" width="22.42578125" bestFit="1" customWidth="1"/>
    <col min="12" max="12" width="10.85546875" bestFit="1" customWidth="1"/>
    <col min="14" max="14" width="24.42578125" bestFit="1" customWidth="1"/>
    <col min="15" max="15" width="21.28515625" bestFit="1" customWidth="1"/>
  </cols>
  <sheetData>
    <row r="1" spans="1:16" s="13" customFormat="1">
      <c r="C1" s="65" t="s">
        <v>213</v>
      </c>
      <c r="D1" s="66"/>
      <c r="E1" s="66"/>
      <c r="F1" s="66"/>
      <c r="G1" s="66"/>
      <c r="H1" s="66"/>
      <c r="I1" s="66"/>
      <c r="J1" s="66"/>
      <c r="K1" s="66"/>
      <c r="L1" s="66"/>
      <c r="M1" s="66"/>
      <c r="N1" s="67"/>
    </row>
    <row r="2" spans="1:16" s="13" customFormat="1" ht="15.75" thickBot="1">
      <c r="C2" s="68"/>
      <c r="D2" s="69"/>
      <c r="E2" s="69"/>
      <c r="F2" s="69"/>
      <c r="G2" s="69"/>
      <c r="H2" s="69"/>
      <c r="I2" s="69"/>
      <c r="J2" s="69"/>
      <c r="K2" s="69"/>
      <c r="L2" s="69"/>
      <c r="M2" s="69"/>
      <c r="N2" s="70"/>
    </row>
    <row r="3" spans="1:16" s="13" customFormat="1"/>
    <row r="4" spans="1:16">
      <c r="A4" s="13" t="s">
        <v>135</v>
      </c>
      <c r="B4" s="3" t="s">
        <v>89</v>
      </c>
      <c r="C4" s="3" t="s">
        <v>97</v>
      </c>
      <c r="D4" s="3" t="s">
        <v>90</v>
      </c>
      <c r="E4" s="3" t="s">
        <v>151</v>
      </c>
      <c r="F4" s="3" t="s">
        <v>144</v>
      </c>
      <c r="G4" s="3" t="s">
        <v>103</v>
      </c>
      <c r="H4" s="3" t="s">
        <v>91</v>
      </c>
      <c r="I4" s="3" t="s">
        <v>92</v>
      </c>
      <c r="J4" s="3" t="s">
        <v>93</v>
      </c>
      <c r="K4" s="3" t="s">
        <v>94</v>
      </c>
      <c r="L4" s="3" t="s">
        <v>33</v>
      </c>
      <c r="M4" s="3" t="s">
        <v>95</v>
      </c>
      <c r="N4" s="3" t="s">
        <v>96</v>
      </c>
      <c r="O4" s="3" t="s">
        <v>100</v>
      </c>
      <c r="P4" s="3" t="s">
        <v>153</v>
      </c>
    </row>
    <row r="5" spans="1:16">
      <c r="A5" s="3" t="s">
        <v>3</v>
      </c>
      <c r="B5" s="9">
        <f>'H3 Regression two days returns'!B7</f>
        <v>1.1715853477680439E-2</v>
      </c>
      <c r="C5">
        <f>'H3 Regression two days returns'!C7</f>
        <v>1.2408000000000001</v>
      </c>
      <c r="D5" s="13">
        <f>'H3 Regression two days returns'!D7</f>
        <v>-8.3375000000000021</v>
      </c>
      <c r="E5" s="13">
        <f>'H3 Regression two days returns'!E7</f>
        <v>-122.29520999999998</v>
      </c>
      <c r="F5" s="13">
        <f>'H3 Regression two days returns'!F7</f>
        <v>-1.1375000000000002</v>
      </c>
      <c r="G5" s="13">
        <f>'H3 Regression two days returns'!G7</f>
        <v>1.3014000000000001</v>
      </c>
      <c r="H5" s="13">
        <f>'H3 Regression two days returns'!H7</f>
        <v>11604.383900000001</v>
      </c>
      <c r="I5" s="13">
        <f>'H3 Regression two days returns'!I7</f>
        <v>0.94289999999999996</v>
      </c>
      <c r="J5" s="13">
        <f>'H3 Regression two days returns'!J7</f>
        <v>-41.920490000000001</v>
      </c>
      <c r="K5" s="13">
        <f>'H3 Regression two days returns'!K7</f>
        <v>0.36235145153596904</v>
      </c>
      <c r="L5" s="13">
        <f>'H3 Regression two days returns'!L7</f>
        <v>1</v>
      </c>
      <c r="M5" s="13">
        <f>'H3 Regression two days returns'!M7</f>
        <v>0.32490716913929951</v>
      </c>
      <c r="N5" s="13">
        <f>'H3 Regression two days returns'!N7</f>
        <v>0.14651095408160328</v>
      </c>
      <c r="O5" s="13">
        <f>'H3 Regression two days returns'!O7</f>
        <v>4.5999406025009862E-2</v>
      </c>
      <c r="P5">
        <f>'H3 Regression two days returns'!P7</f>
        <v>1</v>
      </c>
    </row>
    <row r="6" spans="1:16">
      <c r="A6" s="3" t="s">
        <v>5</v>
      </c>
      <c r="B6" s="9">
        <f>'H3 Regression two days returns'!B9</f>
        <v>-3.7693006357856419E-2</v>
      </c>
      <c r="C6">
        <f>'H3 Regression two days returns'!C9</f>
        <v>2.1356999999999999</v>
      </c>
      <c r="D6" s="13">
        <f>'H3 Regression two days returns'!D9</f>
        <v>-13.1578</v>
      </c>
      <c r="E6" s="13">
        <f>'H3 Regression two days returns'!E9</f>
        <v>-118.61280999999998</v>
      </c>
      <c r="F6" s="13">
        <f>'H3 Regression two days returns'!F9</f>
        <v>-1.0831</v>
      </c>
      <c r="G6" s="13">
        <f>'H3 Regression two days returns'!G9</f>
        <v>4.1728000000000005</v>
      </c>
      <c r="H6" s="13">
        <f>'H3 Regression two days returns'!H9</f>
        <v>3179.1904000000004</v>
      </c>
      <c r="I6" s="13">
        <f>'H3 Regression two days returns'!I9</f>
        <v>1.2892999999999999</v>
      </c>
      <c r="J6" s="13">
        <f>'H3 Regression two days returns'!J9</f>
        <v>-37.386489999999995</v>
      </c>
      <c r="K6" s="13">
        <f>'H3 Regression two days returns'!K9</f>
        <v>0.34631222695823305</v>
      </c>
      <c r="L6" s="13">
        <f>'H3 Regression two days returns'!L9</f>
        <v>1</v>
      </c>
      <c r="M6" s="13">
        <f>'H3 Regression two days returns'!M9</f>
        <v>0.30903443195622693</v>
      </c>
      <c r="N6" s="13">
        <f>'H3 Regression two days returns'!N9</f>
        <v>1.2312383660874305E-2</v>
      </c>
      <c r="O6" s="13">
        <f>'H3 Regression two days returns'!O9</f>
        <v>3.0194777399071364E-3</v>
      </c>
      <c r="P6">
        <f>'H3 Regression two days returns'!P9</f>
        <v>1</v>
      </c>
    </row>
    <row r="7" spans="1:16">
      <c r="A7" s="3" t="s">
        <v>7</v>
      </c>
      <c r="B7" s="9">
        <f>'H3 Regression two days returns'!B12</f>
        <v>1.9736842105263174E-2</v>
      </c>
      <c r="C7">
        <f>'H3 Regression two days returns'!C12</f>
        <v>4.5602999999999998</v>
      </c>
      <c r="D7" s="13">
        <f>'H3 Regression two days returns'!D12</f>
        <v>76.561900000000009</v>
      </c>
      <c r="E7" s="13">
        <f>'H3 Regression two days returns'!E12</f>
        <v>-109.88100999999999</v>
      </c>
      <c r="F7" s="13">
        <f>'H3 Regression two days returns'!F12</f>
        <v>-1.5416000000000001</v>
      </c>
      <c r="G7" s="13">
        <f>'H3 Regression two days returns'!G12</f>
        <v>6.7699999999999871E-2</v>
      </c>
      <c r="H7" s="13">
        <f>'H3 Regression two days returns'!H12</f>
        <v>3980.0573999999997</v>
      </c>
      <c r="I7" s="13">
        <f>'H3 Regression two days returns'!I12</f>
        <v>1.3252999999999999</v>
      </c>
      <c r="J7" s="13">
        <f>'H3 Regression two days returns'!J12</f>
        <v>-42.125689999999999</v>
      </c>
      <c r="K7" s="13">
        <f>'H3 Regression two days returns'!K12</f>
        <v>-1.5975192812403977E-2</v>
      </c>
      <c r="L7" s="13">
        <f>'H3 Regression two days returns'!L12</f>
        <v>1</v>
      </c>
      <c r="M7" s="13">
        <f>'H3 Regression two days returns'!M12</f>
        <v>0.29657792745520178</v>
      </c>
      <c r="N7" s="13">
        <f>'H3 Regression two days returns'!N12</f>
        <v>4.7166323591833842E-2</v>
      </c>
      <c r="O7" s="13">
        <f>'H3 Regression two days returns'!O12</f>
        <v>-3.7662632263411426E-2</v>
      </c>
      <c r="P7">
        <f>'H3 Regression two days returns'!P12</f>
        <v>0</v>
      </c>
    </row>
    <row r="8" spans="1:16">
      <c r="A8" s="3" t="s">
        <v>8</v>
      </c>
      <c r="B8" s="9">
        <f>'H3 Regression two days returns'!B13</f>
        <v>4.822408316488578E-2</v>
      </c>
      <c r="C8">
        <f>'H3 Regression two days returns'!C13</f>
        <v>2.0973000000000002</v>
      </c>
      <c r="D8" s="13">
        <f>'H3 Regression two days returns'!D13</f>
        <v>6.5988000000000007</v>
      </c>
      <c r="E8" s="13">
        <f>'H3 Regression two days returns'!E13</f>
        <v>-134.61510999999999</v>
      </c>
      <c r="F8" s="13">
        <f>'H3 Regression two days returns'!F13</f>
        <v>-1.6061000000000001</v>
      </c>
      <c r="G8" s="13">
        <f>'H3 Regression two days returns'!G13</f>
        <v>1.4826000000000001</v>
      </c>
      <c r="H8" s="13">
        <f>'H3 Regression two days returns'!H13</f>
        <v>36694.047500000001</v>
      </c>
      <c r="I8" s="13">
        <f>'H3 Regression two days returns'!I13</f>
        <v>0.63500000000000001</v>
      </c>
      <c r="J8" s="13">
        <f>'H3 Regression two days returns'!J13</f>
        <v>-32.403689999999997</v>
      </c>
      <c r="K8" s="13">
        <f>'H3 Regression two days returns'!K13</f>
        <v>5.2611836892907993E-2</v>
      </c>
      <c r="L8" s="13">
        <f>'H3 Regression two days returns'!L13</f>
        <v>1</v>
      </c>
      <c r="M8" s="13">
        <f>'H3 Regression two days returns'!M13</f>
        <v>0.28272560534782121</v>
      </c>
      <c r="N8" s="13">
        <f>'H3 Regression two days returns'!N13</f>
        <v>0.26756958272327963</v>
      </c>
      <c r="O8" s="13">
        <f>'H3 Regression two days returns'!O13</f>
        <v>5.3317780016489569E-2</v>
      </c>
      <c r="P8">
        <f>'H3 Regression two days returns'!P13</f>
        <v>1</v>
      </c>
    </row>
    <row r="9" spans="1:16">
      <c r="A9" s="3" t="s">
        <v>9</v>
      </c>
      <c r="B9" s="9">
        <f>'H3 Regression two days returns'!B14</f>
        <v>1.2726054922973845E-2</v>
      </c>
      <c r="C9">
        <f>'H3 Regression two days returns'!C14</f>
        <v>1.0019</v>
      </c>
      <c r="D9" s="13">
        <f>'H3 Regression two days returns'!D14</f>
        <v>-9.5053999999999998</v>
      </c>
      <c r="E9" s="13">
        <f>'H3 Regression two days returns'!E14</f>
        <v>-122.27610999999999</v>
      </c>
      <c r="F9" s="13">
        <f>'H3 Regression two days returns'!F14</f>
        <v>-0.9254</v>
      </c>
      <c r="G9" s="13">
        <f>'H3 Regression two days returns'!G14</f>
        <v>3.8811000000000004</v>
      </c>
      <c r="H9" s="13">
        <f>'H3 Regression two days returns'!H14</f>
        <v>4777.9400000000005</v>
      </c>
      <c r="I9" s="13">
        <f>'H3 Regression two days returns'!I14</f>
        <v>1.556</v>
      </c>
      <c r="J9" s="13">
        <f>'H3 Regression two days returns'!J14</f>
        <v>-21.607389999999995</v>
      </c>
      <c r="K9" s="13">
        <f>'H3 Regression two days returns'!K14</f>
        <v>0.34370727877141805</v>
      </c>
      <c r="L9" s="13">
        <f>'H3 Regression two days returns'!L14</f>
        <v>1</v>
      </c>
      <c r="M9" s="13">
        <f>'H3 Regression two days returns'!M14</f>
        <v>0.22282824616054911</v>
      </c>
      <c r="N9" s="13">
        <f>'H3 Regression two days returns'!N14</f>
        <v>9.064891245185791E-2</v>
      </c>
      <c r="O9" s="13">
        <f>'H3 Regression two days returns'!O14</f>
        <v>6.6890806548700762E-2</v>
      </c>
      <c r="P9">
        <f>'H3 Regression two days returns'!P14</f>
        <v>1</v>
      </c>
    </row>
    <row r="10" spans="1:16">
      <c r="A10" s="3" t="s">
        <v>11</v>
      </c>
      <c r="B10" s="9">
        <f>'H3 Regression two days returns'!B16</f>
        <v>4.9809288759255076E-2</v>
      </c>
      <c r="C10">
        <f>'H3 Regression two days returns'!C16</f>
        <v>3.5597000000000003</v>
      </c>
      <c r="D10" s="13">
        <f>'H3 Regression two days returns'!D16</f>
        <v>2.4385000000000012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f>'H3 Regression two days returns'!L16</f>
        <v>0</v>
      </c>
      <c r="M10" s="13">
        <f>'H3 Regression two days returns'!M16</f>
        <v>0.2444608652380639</v>
      </c>
      <c r="N10" s="13">
        <f>'H3 Regression two days returns'!N16</f>
        <v>0.21668987249220734</v>
      </c>
      <c r="O10" s="13">
        <f>'H3 Regression two days returns'!O16</f>
        <v>8.2018910290556774E-2</v>
      </c>
      <c r="P10">
        <f>'H3 Regression two days returns'!P16</f>
        <v>0</v>
      </c>
    </row>
    <row r="11" spans="1:16">
      <c r="A11" s="3" t="s">
        <v>37</v>
      </c>
      <c r="B11" s="9">
        <f>'H3 Regression two days returns'!B20</f>
        <v>-3.0239099859353129E-2</v>
      </c>
      <c r="C11">
        <v>0</v>
      </c>
      <c r="D11" s="13">
        <v>0</v>
      </c>
      <c r="E11" s="13">
        <f>'H3 Regression two days returns'!E20</f>
        <v>-41.634590000000003</v>
      </c>
      <c r="F11" s="13">
        <f>'H3 Regression two days returns'!F20</f>
        <v>-0.10109999999999997</v>
      </c>
      <c r="G11" s="13">
        <f>'H3 Regression two days returns'!G20</f>
        <v>-3.3869000000000002</v>
      </c>
      <c r="H11" s="13">
        <v>0</v>
      </c>
      <c r="I11" s="13">
        <f>'H3 Regression two days returns'!I20</f>
        <v>0.81320000000000003</v>
      </c>
      <c r="J11" s="13">
        <f>'H3 Regression two days returns'!J20</f>
        <v>-2974.0400999999997</v>
      </c>
      <c r="K11" s="13">
        <f>'H3 Regression two days returns'!K20</f>
        <v>0.24831391406159198</v>
      </c>
      <c r="L11" s="13">
        <f>'H3 Regression two days returns'!L20</f>
        <v>0</v>
      </c>
      <c r="M11" s="13">
        <f>'H3 Regression two days returns'!M20</f>
        <v>0.19484404640076522</v>
      </c>
      <c r="N11" s="13">
        <f>'H3 Regression two days returns'!N20</f>
        <v>-0.12330450441752484</v>
      </c>
      <c r="O11" s="13">
        <f>'H3 Regression two days returns'!O20</f>
        <v>3.8986596993927987E-2</v>
      </c>
      <c r="P11">
        <f>'H3 Regression two days returns'!P20</f>
        <v>1</v>
      </c>
    </row>
    <row r="12" spans="1:16">
      <c r="A12" s="3" t="s">
        <v>16</v>
      </c>
      <c r="B12" s="9">
        <f>'H3 Regression two days returns'!B21</f>
        <v>-9.504132231404977E-3</v>
      </c>
      <c r="C12">
        <v>0</v>
      </c>
      <c r="D12" s="13">
        <v>0</v>
      </c>
      <c r="E12" s="13">
        <v>0</v>
      </c>
      <c r="F12" s="13">
        <v>0</v>
      </c>
      <c r="G12" s="13">
        <v>0</v>
      </c>
      <c r="H12" s="13">
        <f>'H3 Regression two days returns'!H21</f>
        <v>15333.4967</v>
      </c>
      <c r="I12" s="13">
        <v>0</v>
      </c>
      <c r="J12" s="13">
        <v>0</v>
      </c>
      <c r="K12" s="13">
        <v>0</v>
      </c>
      <c r="L12" s="13">
        <f>'H3 Regression two days returns'!L21</f>
        <v>0</v>
      </c>
      <c r="M12" s="13">
        <f>'H3 Regression two days returns'!M21</f>
        <v>0.25865129280913168</v>
      </c>
      <c r="N12" s="13">
        <f>'H3 Regression two days returns'!N21</f>
        <v>1.7385923481503359E-2</v>
      </c>
      <c r="O12" s="13">
        <f>'H3 Regression two days returns'!O21</f>
        <v>0.11943390275538021</v>
      </c>
      <c r="P12">
        <f>'H3 Regression two days returns'!P20</f>
        <v>1</v>
      </c>
    </row>
    <row r="13" spans="1:16">
      <c r="A13" s="3" t="s">
        <v>17</v>
      </c>
      <c r="B13" s="9">
        <f>'H3 Regression two days returns'!B22</f>
        <v>6.0606060606070082E-4</v>
      </c>
      <c r="C13">
        <f>'H3 Regression two days returns'!C22</f>
        <v>-8.7333999999999996</v>
      </c>
      <c r="D13" s="13">
        <f>'H3 Regression two days returns'!D22</f>
        <v>-55.210660000000004</v>
      </c>
      <c r="E13" s="13">
        <f>'H3 Regression two days returns'!E22</f>
        <v>-47.041489999999996</v>
      </c>
      <c r="F13" s="13">
        <f>'H3 Regression two days returns'!F22</f>
        <v>-3.3299999999999996E-2</v>
      </c>
      <c r="G13" s="13">
        <f>'H3 Regression two days returns'!G22</f>
        <v>-2.7686000000000002</v>
      </c>
      <c r="H13" s="13">
        <f>'H3 Regression two days returns'!H22</f>
        <v>26112.084599999998</v>
      </c>
      <c r="I13" s="13">
        <f>'H3 Regression two days returns'!I22</f>
        <v>0.92030000000000001</v>
      </c>
      <c r="J13" s="13">
        <f>'H3 Regression two days returns'!J22</f>
        <v>-2967.163</v>
      </c>
      <c r="K13" s="13">
        <f>'H3 Regression two days returns'!K22</f>
        <v>0.40773050291435198</v>
      </c>
      <c r="L13" s="13">
        <f>'H3 Regression two days returns'!L22</f>
        <v>1</v>
      </c>
      <c r="M13" s="13">
        <f>'H3 Regression two days returns'!M22</f>
        <v>0.37195171149482142</v>
      </c>
      <c r="N13" s="13">
        <f>'H3 Regression two days returns'!N22</f>
        <v>-0.27096071012003092</v>
      </c>
      <c r="O13" s="13">
        <f>'H3 Regression two days returns'!O22</f>
        <v>-6.6445059179504967E-2</v>
      </c>
      <c r="P13">
        <f>'H3 Regression two days returns'!P22</f>
        <v>1</v>
      </c>
    </row>
    <row r="14" spans="1:16">
      <c r="A14" s="3" t="s">
        <v>20</v>
      </c>
      <c r="B14" s="9">
        <f>'H3 Regression two days returns'!B24</f>
        <v>1.6000000000000606E-3</v>
      </c>
      <c r="C14">
        <v>0</v>
      </c>
      <c r="D14" s="13">
        <v>0</v>
      </c>
      <c r="E14" s="13">
        <f>'H3 Regression two days returns'!E24</f>
        <v>33.555210000000002</v>
      </c>
      <c r="F14" s="13">
        <f>'H3 Regression two days returns'!F24</f>
        <v>-4.049999999999998E-2</v>
      </c>
      <c r="G14" s="13">
        <f>'H3 Regression two days returns'!G24</f>
        <v>1.0911999999999997</v>
      </c>
      <c r="H14" s="13">
        <f>'H3 Regression two days returns'!H24</f>
        <v>8157.4829</v>
      </c>
      <c r="I14" s="13">
        <f>'H3 Regression two days returns'!I24</f>
        <v>1.3333999999999999</v>
      </c>
      <c r="J14" s="13">
        <f>'H3 Regression two days returns'!J24</f>
        <v>-2907.2867999999999</v>
      </c>
      <c r="K14" s="13">
        <f>'H3 Regression two days returns'!K24</f>
        <v>0.28579453847717795</v>
      </c>
      <c r="L14" s="13">
        <f>'H3 Regression two days returns'!L24</f>
        <v>0</v>
      </c>
      <c r="M14" s="13">
        <f>'H3 Regression two days returns'!M24</f>
        <v>0.77067052855276341</v>
      </c>
      <c r="N14" s="13">
        <f>'H3 Regression two days returns'!N24</f>
        <v>0.63256428526618558</v>
      </c>
      <c r="O14" s="13">
        <f>'H3 Regression two days returns'!O24</f>
        <v>5.0150095471283421E-2</v>
      </c>
      <c r="P14">
        <f>'H3 Regression two days returns'!P24</f>
        <v>1</v>
      </c>
    </row>
    <row r="15" spans="1:16">
      <c r="A15" s="3" t="s">
        <v>21</v>
      </c>
      <c r="B15" s="9">
        <f>'H3 Regression two days returns'!B25</f>
        <v>-0.14281764136596153</v>
      </c>
      <c r="C15">
        <f>'H3 Regression two days returns'!C25</f>
        <v>-6.1639999999999997</v>
      </c>
      <c r="D15" s="13">
        <v>0</v>
      </c>
      <c r="E15" s="13">
        <f>'H3 Regression two days returns'!E25</f>
        <v>-42.38109</v>
      </c>
      <c r="F15" s="13">
        <f>'H3 Regression two days returns'!F25</f>
        <v>-0.76729999999999998</v>
      </c>
      <c r="G15" s="13">
        <f>'H3 Regression two days returns'!G25</f>
        <v>0.6617999999999995</v>
      </c>
      <c r="H15" s="13">
        <f>'H3 Regression two days returns'!H25</f>
        <v>6694.6607999999997</v>
      </c>
      <c r="I15" s="13">
        <f>'H3 Regression two days returns'!I25</f>
        <v>2.5539000000000001</v>
      </c>
      <c r="J15" s="13">
        <f>'H3 Regression two days returns'!J25</f>
        <v>-2915.9764</v>
      </c>
      <c r="K15" s="13">
        <f>'H3 Regression two days returns'!K25</f>
        <v>-3.4144027010288014E-2</v>
      </c>
      <c r="L15" s="13">
        <f>'H3 Regression two days returns'!L25</f>
        <v>0</v>
      </c>
      <c r="M15" s="13">
        <f>'H3 Regression two days returns'!M25</f>
        <v>0.3518563063191677</v>
      </c>
      <c r="N15" s="13">
        <f>'H3 Regression two days returns'!N25</f>
        <v>0.30089936334170359</v>
      </c>
      <c r="O15" s="13">
        <f>'H3 Regression two days returns'!O25</f>
        <v>5.2554861539934293E-2</v>
      </c>
      <c r="P15">
        <f>'H3 Regression two days returns'!P25</f>
        <v>0</v>
      </c>
    </row>
    <row r="16" spans="1:16">
      <c r="A16" s="3" t="s">
        <v>28</v>
      </c>
      <c r="B16" s="9">
        <f>'H3 Regression two days returns'!B29</f>
        <v>-7.0091288875135299E-2</v>
      </c>
      <c r="C16">
        <f>'H3 Regression two days returns'!C29</f>
        <v>-3.0998000000000001</v>
      </c>
      <c r="D16" s="13">
        <v>0</v>
      </c>
      <c r="E16" s="13">
        <f>'H3 Regression two days returns'!E29</f>
        <v>-50.749089999999995</v>
      </c>
      <c r="F16" s="13">
        <f>'H3 Regression two days returns'!F29</f>
        <v>-0.11049999999999999</v>
      </c>
      <c r="G16" s="13">
        <f>'H3 Regression two days returns'!G29</f>
        <v>-6.6100000000000048E-2</v>
      </c>
      <c r="H16" s="13">
        <f>'H3 Regression two days returns'!H29</f>
        <v>1821.4710999999998</v>
      </c>
      <c r="I16" s="13">
        <v>0</v>
      </c>
      <c r="J16" s="13">
        <f>'H3 Regression two days returns'!J29</f>
        <v>-2861.8897999999999</v>
      </c>
      <c r="K16" s="13">
        <f>'H3 Regression two days returns'!K29</f>
        <v>5.8831162080503985E-2</v>
      </c>
      <c r="L16" s="13">
        <f>'H3 Regression two days returns'!L29</f>
        <v>0</v>
      </c>
      <c r="M16" s="13">
        <f>'H3 Regression two days returns'!M29</f>
        <v>0.63320277849101025</v>
      </c>
      <c r="N16" s="13">
        <f>'H3 Regression two days returns'!N29</f>
        <v>0.11913414718614723</v>
      </c>
      <c r="O16" s="13">
        <f>'H3 Regression two days returns'!O29</f>
        <v>-0.10361511002032969</v>
      </c>
      <c r="P16">
        <f>'H3 Regression two days returns'!P29</f>
        <v>1</v>
      </c>
    </row>
    <row r="17" spans="1:16">
      <c r="A17" s="3" t="s">
        <v>18</v>
      </c>
      <c r="B17" s="9">
        <f>'H3 Regression two days returns'!B30</f>
        <v>-1.9331676332504911E-3</v>
      </c>
      <c r="C17">
        <f>'H3 Regression two days returns'!C30</f>
        <v>-1.3693999999999997</v>
      </c>
      <c r="D17" s="13">
        <f>'H3 Regression two days returns'!D30</f>
        <v>78.092510000000004</v>
      </c>
      <c r="E17" s="13">
        <f>'H3 Regression two days returns'!E30</f>
        <v>-32.744569999999996</v>
      </c>
      <c r="F17" s="13">
        <f>'H3 Regression two days returns'!F30</f>
        <v>-0.62579999999999991</v>
      </c>
      <c r="G17" s="13">
        <f>'H3 Regression two days returns'!G30</f>
        <v>-0.20870000000000011</v>
      </c>
      <c r="H17" s="13">
        <f>'H3 Regression two days returns'!H30</f>
        <v>19771.101900000001</v>
      </c>
      <c r="I17" s="13">
        <f>'H3 Regression two days returns'!I30</f>
        <v>0</v>
      </c>
      <c r="J17" s="13">
        <f>'H3 Regression two days returns'!J30</f>
        <v>0.58135999999999988</v>
      </c>
      <c r="K17" s="13">
        <f>'H3 Regression two days returns'!K30</f>
        <v>0.21897618925503301</v>
      </c>
      <c r="L17" s="13">
        <f>'H3 Regression two days returns'!L30</f>
        <v>0</v>
      </c>
      <c r="M17" s="13">
        <f>'H3 Regression two days returns'!M30</f>
        <v>0.22669470470433495</v>
      </c>
      <c r="N17" s="13">
        <f>'H3 Regression two days returns'!N30</f>
        <v>-5.1684422678005763E-2</v>
      </c>
      <c r="O17" s="13">
        <f>'H3 Regression two days returns'!O30</f>
        <v>5.1535057045091127E-2</v>
      </c>
      <c r="P17">
        <f>'H3 Regression two days returns'!P30</f>
        <v>1</v>
      </c>
    </row>
    <row r="18" spans="1:16">
      <c r="A18" s="3" t="s">
        <v>23</v>
      </c>
      <c r="B18" s="9">
        <v>8.7185851690971219E-2</v>
      </c>
      <c r="C18">
        <v>-2.7565</v>
      </c>
      <c r="D18">
        <v>395.79570000000001</v>
      </c>
      <c r="E18">
        <v>-28.65767</v>
      </c>
      <c r="F18">
        <v>-0.7298</v>
      </c>
      <c r="G18">
        <v>-0.73150000000000004</v>
      </c>
      <c r="H18">
        <v>-1710.8092000000001</v>
      </c>
      <c r="I18">
        <v>42.7699</v>
      </c>
      <c r="J18">
        <v>-0.54064000000000001</v>
      </c>
      <c r="K18">
        <v>0.10243699006864498</v>
      </c>
      <c r="L18">
        <v>0</v>
      </c>
      <c r="M18">
        <v>0.52213117674791765</v>
      </c>
      <c r="N18">
        <v>6.5806878306878258E-2</v>
      </c>
      <c r="O18">
        <v>4.5553720996005444E-2</v>
      </c>
      <c r="P18">
        <f>'H3 Regression two days returns'!P32</f>
        <v>0</v>
      </c>
    </row>
    <row r="19" spans="1:16">
      <c r="A19" s="3" t="s">
        <v>29</v>
      </c>
      <c r="B19" s="9">
        <f>'H3 Regression two days returns'!B33</f>
        <v>-2.3479690068103112E-4</v>
      </c>
      <c r="C19">
        <f>'H3 Regression two days returns'!C33</f>
        <v>-1.6566999999999998</v>
      </c>
      <c r="D19" s="13">
        <f>'H3 Regression two days returns'!D33</f>
        <v>-6.3442900000000009</v>
      </c>
      <c r="E19" s="13">
        <f>'H3 Regression two days returns'!E33</f>
        <v>-11.812469999999998</v>
      </c>
      <c r="F19" s="13">
        <f>'H3 Regression two days returns'!F33</f>
        <v>-0.65480000000000005</v>
      </c>
      <c r="G19" s="13">
        <f>'H3 Regression two days returns'!G33</f>
        <v>-1.0553000000000001</v>
      </c>
      <c r="H19" s="13">
        <f>'H3 Regression two days returns'!H33</f>
        <v>27534.953099999999</v>
      </c>
      <c r="I19" s="13">
        <f>'H3 Regression two days returns'!I33</f>
        <v>3.4163000000000001</v>
      </c>
      <c r="J19" s="13"/>
      <c r="K19" s="13">
        <f>'H3 Regression two days returns'!K33</f>
        <v>0.17993216556320399</v>
      </c>
      <c r="L19" s="13">
        <f>'H3 Regression two days returns'!L33</f>
        <v>0</v>
      </c>
      <c r="M19" s="13">
        <f>'H3 Regression two days returns'!M33</f>
        <v>0.12606151986928385</v>
      </c>
      <c r="N19" s="13">
        <f>'H3 Regression two days returns'!N33</f>
        <v>1.8155785530365461E-2</v>
      </c>
      <c r="O19" s="13">
        <f>'H3 Regression two days returns'!O33</f>
        <v>6.9399164083564904E-2</v>
      </c>
      <c r="P19">
        <f>'H3 Regression two days returns'!P30</f>
        <v>1</v>
      </c>
    </row>
  </sheetData>
  <mergeCells count="1">
    <mergeCell ref="C1:N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1:U95"/>
  <sheetViews>
    <sheetView showGridLines="0" zoomScale="90" zoomScaleNormal="90" workbookViewId="0">
      <selection activeCell="G31" sqref="G31"/>
    </sheetView>
  </sheetViews>
  <sheetFormatPr baseColWidth="10" defaultRowHeight="15"/>
  <cols>
    <col min="2" max="2" width="15.42578125" bestFit="1" customWidth="1"/>
    <col min="3" max="3" width="21.5703125" bestFit="1" customWidth="1"/>
    <col min="5" max="5" width="21.28515625" bestFit="1" customWidth="1"/>
    <col min="7" max="7" width="15.42578125" bestFit="1" customWidth="1"/>
    <col min="9" max="9" width="12.28515625" bestFit="1" customWidth="1"/>
    <col min="12" max="12" width="17.5703125" bestFit="1" customWidth="1"/>
    <col min="15" max="15" width="12.85546875" bestFit="1" customWidth="1"/>
    <col min="16" max="16" width="19.5703125" bestFit="1" customWidth="1"/>
    <col min="19" max="19" width="18.7109375" bestFit="1" customWidth="1"/>
  </cols>
  <sheetData>
    <row r="1" spans="2:20">
      <c r="C1" s="65" t="s">
        <v>210</v>
      </c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7"/>
    </row>
    <row r="2" spans="2:20">
      <c r="C2" s="71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3"/>
    </row>
    <row r="3" spans="2:20" ht="15.75" customHeight="1" thickBot="1">
      <c r="C3" s="68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70"/>
    </row>
    <row r="4" spans="2:20">
      <c r="F4" s="3"/>
      <c r="G4" s="23"/>
      <c r="H4" s="3"/>
      <c r="I4" s="3"/>
      <c r="S4" s="3"/>
      <c r="T4" s="3"/>
    </row>
    <row r="5" spans="2:20">
      <c r="F5" s="3"/>
      <c r="G5" s="23"/>
      <c r="H5" s="3"/>
      <c r="I5" s="3"/>
      <c r="S5" s="3"/>
      <c r="T5" s="3"/>
    </row>
    <row r="6" spans="2:20">
      <c r="B6" s="3"/>
      <c r="C6" s="3"/>
      <c r="D6" s="3"/>
      <c r="F6" s="3"/>
      <c r="G6" s="22"/>
      <c r="H6" s="3"/>
      <c r="I6" s="3"/>
      <c r="N6" s="9"/>
      <c r="O6" s="10"/>
      <c r="Q6" s="11"/>
      <c r="S6" s="3"/>
      <c r="T6" s="3"/>
    </row>
    <row r="7" spans="2:20">
      <c r="B7" s="3"/>
      <c r="C7" s="3"/>
      <c r="D7" s="3"/>
      <c r="F7" s="3"/>
      <c r="G7" s="22"/>
      <c r="H7" s="3"/>
      <c r="I7" s="3"/>
      <c r="N7" s="9"/>
      <c r="O7" s="9"/>
      <c r="Q7" s="11"/>
      <c r="R7" s="12"/>
      <c r="S7" s="3"/>
      <c r="T7" s="3"/>
    </row>
    <row r="8" spans="2:20">
      <c r="B8" s="3"/>
      <c r="C8" s="3"/>
      <c r="D8" s="3"/>
      <c r="F8" s="3"/>
      <c r="G8" s="22"/>
      <c r="H8" s="3"/>
      <c r="I8" s="3"/>
    </row>
    <row r="9" spans="2:20">
      <c r="B9" s="3"/>
      <c r="C9" s="3"/>
      <c r="D9" s="3"/>
      <c r="F9" s="3"/>
      <c r="G9" s="22"/>
      <c r="H9" s="3"/>
      <c r="I9" s="3"/>
    </row>
    <row r="10" spans="2:20">
      <c r="B10" s="3"/>
      <c r="C10" s="3"/>
      <c r="D10" s="3"/>
      <c r="F10" s="3"/>
      <c r="G10" s="22"/>
      <c r="H10" s="3"/>
      <c r="I10" s="3"/>
    </row>
    <row r="11" spans="2:20">
      <c r="B11" s="3"/>
      <c r="C11" s="3"/>
      <c r="D11" s="3"/>
      <c r="F11" s="3"/>
      <c r="G11" s="22"/>
      <c r="H11" s="3"/>
      <c r="I11" s="3"/>
    </row>
    <row r="12" spans="2:20">
      <c r="B12" s="3"/>
      <c r="C12" s="3"/>
      <c r="D12" s="3"/>
      <c r="F12" s="3"/>
      <c r="G12" s="22"/>
      <c r="H12" s="3"/>
      <c r="I12" s="3"/>
    </row>
    <row r="13" spans="2:20">
      <c r="B13" s="3"/>
      <c r="C13" s="3"/>
      <c r="D13" s="3"/>
      <c r="F13" s="3"/>
      <c r="G13" s="22"/>
      <c r="H13" s="3"/>
      <c r="I13" s="3"/>
    </row>
    <row r="14" spans="2:20">
      <c r="B14" s="3"/>
      <c r="C14" s="3"/>
      <c r="D14" s="3"/>
      <c r="F14" s="3"/>
      <c r="G14" s="22"/>
      <c r="H14" s="3"/>
      <c r="I14" s="3"/>
    </row>
    <row r="15" spans="2:20">
      <c r="B15" s="3"/>
      <c r="C15" s="3"/>
      <c r="D15" s="3"/>
      <c r="F15" s="3"/>
      <c r="G15" s="22"/>
      <c r="H15" s="3"/>
      <c r="I15" s="3"/>
    </row>
    <row r="16" spans="2:20">
      <c r="B16" s="3"/>
      <c r="C16" s="3"/>
      <c r="D16" s="3"/>
      <c r="F16" s="3"/>
      <c r="G16" s="3"/>
      <c r="H16" s="3"/>
      <c r="I16" s="3"/>
    </row>
    <row r="17" spans="2:21">
      <c r="B17" s="3"/>
      <c r="C17" s="3"/>
      <c r="D17" s="3"/>
      <c r="F17" s="3"/>
      <c r="G17" s="22"/>
      <c r="H17" s="3"/>
      <c r="I17" s="3"/>
    </row>
    <row r="18" spans="2:21">
      <c r="B18" s="3"/>
      <c r="C18" s="3"/>
      <c r="D18" s="3"/>
      <c r="F18" s="3"/>
      <c r="G18" s="3"/>
      <c r="H18" s="3"/>
      <c r="I18" s="3"/>
    </row>
    <row r="19" spans="2:21">
      <c r="B19" s="3"/>
      <c r="C19" s="3"/>
      <c r="D19" s="3"/>
      <c r="F19" s="3"/>
      <c r="G19" s="22"/>
      <c r="H19" s="3"/>
      <c r="I19" s="3"/>
    </row>
    <row r="20" spans="2:21">
      <c r="B20" s="3"/>
      <c r="C20" s="3"/>
      <c r="F20" s="3"/>
      <c r="G20" s="22"/>
      <c r="H20" s="3"/>
      <c r="I20" s="3"/>
    </row>
    <row r="21" spans="2:21">
      <c r="B21" s="3"/>
      <c r="C21" s="3"/>
      <c r="F21" s="3"/>
      <c r="G21" s="22"/>
      <c r="H21" s="3"/>
      <c r="I21" s="3"/>
    </row>
    <row r="22" spans="2:21">
      <c r="B22" s="3"/>
      <c r="C22" s="3"/>
      <c r="F22" s="3"/>
      <c r="G22" s="22"/>
      <c r="H22" s="3"/>
      <c r="I22" s="3"/>
      <c r="N22" s="19" t="s">
        <v>40</v>
      </c>
    </row>
    <row r="23" spans="2:21">
      <c r="B23" s="3"/>
      <c r="C23" s="3"/>
      <c r="F23" s="3"/>
      <c r="G23" s="22"/>
      <c r="H23" s="3"/>
      <c r="I23" s="3"/>
    </row>
    <row r="24" spans="2:21">
      <c r="F24" s="3"/>
      <c r="G24" s="22"/>
      <c r="H24" s="3"/>
      <c r="I24" s="3"/>
      <c r="N24" t="s">
        <v>41</v>
      </c>
    </row>
    <row r="25" spans="2:21">
      <c r="F25" s="3"/>
      <c r="G25" s="3"/>
      <c r="H25" s="3"/>
      <c r="I25" s="3"/>
    </row>
    <row r="26" spans="2:21">
      <c r="F26" s="3"/>
      <c r="G26" s="22"/>
      <c r="H26" s="3"/>
      <c r="I26" s="3"/>
      <c r="J26" s="3"/>
      <c r="K26" s="3"/>
    </row>
    <row r="27" spans="2:21">
      <c r="F27" s="3"/>
      <c r="G27" s="22"/>
      <c r="H27" s="3"/>
      <c r="I27" s="3"/>
      <c r="N27" s="19" t="s">
        <v>46</v>
      </c>
    </row>
    <row r="28" spans="2:21">
      <c r="F28" s="3"/>
      <c r="G28" s="22"/>
      <c r="H28" s="3"/>
      <c r="I28" s="3"/>
    </row>
    <row r="29" spans="2:21">
      <c r="F29" s="3"/>
      <c r="G29" s="22"/>
      <c r="H29" s="3"/>
      <c r="I29" s="3"/>
    </row>
    <row r="31" spans="2:21" ht="15.75" thickBot="1"/>
    <row r="32" spans="2:21" ht="15.75" thickBot="1">
      <c r="B32" s="45"/>
      <c r="C32" s="6" t="s">
        <v>154</v>
      </c>
      <c r="D32" s="6"/>
      <c r="E32" s="6" t="s">
        <v>155</v>
      </c>
      <c r="F32" s="6" t="s">
        <v>114</v>
      </c>
      <c r="G32" s="6" t="s">
        <v>128</v>
      </c>
      <c r="H32" s="6" t="s">
        <v>115</v>
      </c>
      <c r="I32" s="6" t="s">
        <v>116</v>
      </c>
      <c r="J32" s="6" t="s">
        <v>117</v>
      </c>
      <c r="K32" s="6" t="s">
        <v>118</v>
      </c>
      <c r="L32" s="6" t="s">
        <v>119</v>
      </c>
      <c r="M32" s="6" t="s">
        <v>120</v>
      </c>
      <c r="N32" s="6" t="s">
        <v>39</v>
      </c>
      <c r="O32" s="6" t="s">
        <v>121</v>
      </c>
      <c r="P32" s="6" t="s">
        <v>122</v>
      </c>
      <c r="Q32" s="6" t="s">
        <v>123</v>
      </c>
      <c r="R32" s="6" t="s">
        <v>45</v>
      </c>
      <c r="S32" s="6" t="s">
        <v>124</v>
      </c>
      <c r="T32" s="6" t="s">
        <v>125</v>
      </c>
      <c r="U32" s="7"/>
    </row>
    <row r="33" spans="2:21">
      <c r="B33" s="47" t="s">
        <v>1</v>
      </c>
      <c r="C33" s="27">
        <v>39035</v>
      </c>
      <c r="D33" s="28" t="s">
        <v>33</v>
      </c>
      <c r="E33" s="28">
        <v>2006</v>
      </c>
      <c r="F33" s="4" t="s">
        <v>127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29"/>
    </row>
    <row r="34" spans="2:21">
      <c r="B34" s="48" t="s">
        <v>2</v>
      </c>
      <c r="C34" s="27">
        <v>40015</v>
      </c>
      <c r="D34" s="28" t="s">
        <v>33</v>
      </c>
      <c r="E34" s="28">
        <v>2009</v>
      </c>
      <c r="F34" s="30">
        <v>50983</v>
      </c>
      <c r="G34" s="30">
        <v>42458</v>
      </c>
      <c r="H34" s="4">
        <v>31.72</v>
      </c>
      <c r="I34" s="4">
        <v>22.68</v>
      </c>
      <c r="J34" s="31">
        <v>3.5000000000000003E-2</v>
      </c>
      <c r="K34" s="32">
        <f>(LN(1+J34))</f>
        <v>3.4401426717332317E-2</v>
      </c>
      <c r="L34" s="33">
        <v>3.9800000000000002E-2</v>
      </c>
      <c r="M34" s="4">
        <f>STDEV('H3 Volatility,preissue run up '!H53:H253)*SQRT(252)</f>
        <v>0.59223140110700412</v>
      </c>
      <c r="N34" s="4">
        <f>(F34-G34)/365</f>
        <v>23.356164383561644</v>
      </c>
      <c r="O34" s="4">
        <f>H34/I34</f>
        <v>1.3985890652557318</v>
      </c>
      <c r="P34" s="4">
        <f>(J34-L34-(M34^2)/2)*N34</f>
        <v>-4.2080571598593606</v>
      </c>
      <c r="Q34" s="4">
        <f>M34*SQRT(N34)</f>
        <v>2.862148693138868</v>
      </c>
      <c r="R34" s="4">
        <f>(O34+P34)/Q34</f>
        <v>-0.9815940385412103</v>
      </c>
      <c r="S34" s="4">
        <f>NORMSDIST(R34)</f>
        <v>0.16314994278891182</v>
      </c>
      <c r="T34" s="34">
        <f>S34</f>
        <v>0.16314994278891182</v>
      </c>
      <c r="U34" s="35" t="s">
        <v>126</v>
      </c>
    </row>
    <row r="35" spans="2:21">
      <c r="B35" s="49" t="s">
        <v>3</v>
      </c>
      <c r="C35" s="27">
        <v>41571</v>
      </c>
      <c r="D35" s="28" t="s">
        <v>33</v>
      </c>
      <c r="E35" s="28">
        <v>2013</v>
      </c>
      <c r="F35" s="30">
        <v>44119</v>
      </c>
      <c r="G35" s="30">
        <f>G34</f>
        <v>42458</v>
      </c>
      <c r="H35" s="28">
        <v>75.83</v>
      </c>
      <c r="I35" s="4">
        <v>92.19</v>
      </c>
      <c r="J35" s="33">
        <v>2.53E-2</v>
      </c>
      <c r="K35" s="32">
        <f>(LN(1+J35))</f>
        <v>2.49852526939086E-2</v>
      </c>
      <c r="L35" s="33">
        <v>1.2800000000000001E-2</v>
      </c>
      <c r="M35" s="4">
        <f>STDEV('H3 Volatility,preissue run up '!L53:L253)*SQRT(252)</f>
        <v>0.2739951079808936</v>
      </c>
      <c r="N35" s="4">
        <f>(F35-G35)/365</f>
        <v>4.5506849315068489</v>
      </c>
      <c r="O35" s="4">
        <f>H35/I35</f>
        <v>0.82254040568391362</v>
      </c>
      <c r="P35" s="4">
        <f>(J35-L35-(M35^2)/2)*N35</f>
        <v>-0.11393394957121046</v>
      </c>
      <c r="Q35" s="4">
        <f>M35*SQRT(N35)</f>
        <v>0.58449552815234795</v>
      </c>
      <c r="R35" s="4">
        <f>(O35+P35)/Q35</f>
        <v>1.2123385414986543</v>
      </c>
      <c r="S35" s="4">
        <f>NORMSDIST(R35)</f>
        <v>0.88730859188962929</v>
      </c>
      <c r="T35" s="34">
        <f>S35</f>
        <v>0.88730859188962929</v>
      </c>
      <c r="U35" s="36" t="s">
        <v>129</v>
      </c>
    </row>
    <row r="36" spans="2:21">
      <c r="B36" s="50" t="s">
        <v>4</v>
      </c>
      <c r="C36" s="37">
        <v>38322</v>
      </c>
      <c r="D36" s="28" t="s">
        <v>34</v>
      </c>
      <c r="E36" s="28">
        <v>2004</v>
      </c>
      <c r="F36" s="30">
        <v>45292</v>
      </c>
      <c r="G36" s="30">
        <f>G35</f>
        <v>42458</v>
      </c>
      <c r="H36" s="4">
        <v>73.09</v>
      </c>
      <c r="I36" s="4">
        <v>50.53</v>
      </c>
      <c r="J36" s="33">
        <v>4.3799999999999999E-2</v>
      </c>
      <c r="K36" s="32">
        <f>(LN(1+J36))</f>
        <v>4.2867900227175869E-2</v>
      </c>
      <c r="L36" s="38">
        <v>0</v>
      </c>
      <c r="M36" s="4">
        <f>STDEV('H3 Volatility,preissue run up '!P53:P253)*SQRT(252)</f>
        <v>0.67291549475464629</v>
      </c>
      <c r="N36" s="4">
        <f>(F36-G36)/365</f>
        <v>7.7643835616438359</v>
      </c>
      <c r="O36" s="4">
        <f>H36/I36</f>
        <v>1.4464674450821295</v>
      </c>
      <c r="P36" s="4">
        <f>(J36-L36-(M36^2)/2)*N36</f>
        <v>-1.4178356925633473</v>
      </c>
      <c r="Q36" s="4">
        <f>M36*SQRT(N36)</f>
        <v>1.8750550352260849</v>
      </c>
      <c r="R36" s="4">
        <f>(O36+P36)/Q36</f>
        <v>1.526981980842497E-2</v>
      </c>
      <c r="S36" s="4">
        <f>NORMSDIST(R36)</f>
        <v>0.50609154001001755</v>
      </c>
      <c r="T36" s="34">
        <f>S36</f>
        <v>0.50609154001001755</v>
      </c>
      <c r="U36" s="39" t="s">
        <v>130</v>
      </c>
    </row>
    <row r="37" spans="2:21">
      <c r="B37" s="49" t="s">
        <v>5</v>
      </c>
      <c r="C37" s="37">
        <v>40332</v>
      </c>
      <c r="D37" s="28" t="s">
        <v>33</v>
      </c>
      <c r="E37" s="28">
        <v>2010</v>
      </c>
      <c r="F37" s="30">
        <v>42887</v>
      </c>
      <c r="G37" s="30">
        <f>G36</f>
        <v>42458</v>
      </c>
      <c r="H37" s="4">
        <v>47.04</v>
      </c>
      <c r="I37" s="4">
        <v>30.29</v>
      </c>
      <c r="J37" s="33">
        <v>3.39E-2</v>
      </c>
      <c r="K37" s="32">
        <f>(LN(1+J37))</f>
        <v>3.3338059610510409E-2</v>
      </c>
      <c r="L37" s="33">
        <v>2.52E-2</v>
      </c>
      <c r="M37" s="4">
        <f>STDEV('H3 Volatility,preissue run up '!T53:T253)*SQRT(252)</f>
        <v>0.2805883515493014</v>
      </c>
      <c r="N37" s="4">
        <f>(F37-G37)/365</f>
        <v>1.1753424657534246</v>
      </c>
      <c r="O37" s="4">
        <f>H37/I37</f>
        <v>1.5529877847474414</v>
      </c>
      <c r="P37" s="4">
        <f>(J37-L37-(M37^2)/2)*N37</f>
        <v>-3.6041772709303033E-2</v>
      </c>
      <c r="Q37" s="4">
        <f>M37*SQRT(N37)</f>
        <v>0.30419484598315544</v>
      </c>
      <c r="R37" s="4">
        <f>(O37+P37)/Q37</f>
        <v>4.9867577707813568</v>
      </c>
      <c r="S37" s="4">
        <f>NORMSDIST(R37)</f>
        <v>0.99999969299497571</v>
      </c>
      <c r="T37" s="34">
        <f>S37</f>
        <v>0.99999969299497571</v>
      </c>
      <c r="U37" s="36" t="s">
        <v>129</v>
      </c>
    </row>
    <row r="38" spans="2:21">
      <c r="B38" s="51" t="s">
        <v>6</v>
      </c>
      <c r="C38" s="37">
        <v>39346</v>
      </c>
      <c r="D38" s="28" t="s">
        <v>34</v>
      </c>
      <c r="E38" s="28">
        <v>2007</v>
      </c>
      <c r="F38" s="4" t="s">
        <v>127</v>
      </c>
      <c r="G38" s="30">
        <f t="shared" ref="G38:G62" si="0">G37</f>
        <v>42458</v>
      </c>
      <c r="H38" s="4"/>
      <c r="I38" s="4"/>
      <c r="J38" s="4"/>
      <c r="K38" s="32"/>
      <c r="L38" s="4"/>
      <c r="M38" s="4"/>
      <c r="N38" s="4"/>
      <c r="O38" s="4"/>
      <c r="P38" s="4"/>
      <c r="Q38" s="4"/>
      <c r="R38" s="4"/>
      <c r="S38" s="4"/>
      <c r="T38" s="34"/>
      <c r="U38" s="29"/>
    </row>
    <row r="39" spans="2:21">
      <c r="B39" s="51" t="s">
        <v>32</v>
      </c>
      <c r="C39" s="37">
        <v>39602</v>
      </c>
      <c r="D39" s="28" t="s">
        <v>33</v>
      </c>
      <c r="E39" s="28">
        <v>2008</v>
      </c>
      <c r="F39" s="4" t="s">
        <v>131</v>
      </c>
      <c r="G39" s="30">
        <f t="shared" si="0"/>
        <v>42458</v>
      </c>
      <c r="H39" s="4"/>
      <c r="I39" s="4"/>
      <c r="J39" s="4"/>
      <c r="K39" s="32"/>
      <c r="L39" s="4"/>
      <c r="M39" s="4"/>
      <c r="N39" s="4"/>
      <c r="O39" s="4"/>
      <c r="P39" s="4"/>
      <c r="Q39" s="4"/>
      <c r="R39" s="4"/>
      <c r="S39" s="4"/>
      <c r="T39" s="34"/>
      <c r="U39" s="29"/>
    </row>
    <row r="40" spans="2:21">
      <c r="B40" s="49" t="s">
        <v>7</v>
      </c>
      <c r="C40" s="37">
        <v>39308</v>
      </c>
      <c r="D40" s="28" t="s">
        <v>33</v>
      </c>
      <c r="E40" s="28">
        <v>2007</v>
      </c>
      <c r="F40" s="30">
        <v>50041</v>
      </c>
      <c r="G40" s="30">
        <f t="shared" si="0"/>
        <v>42458</v>
      </c>
      <c r="H40" s="4">
        <v>89.03</v>
      </c>
      <c r="I40" s="4">
        <v>28.64</v>
      </c>
      <c r="J40" s="33">
        <v>4.7300000000000002E-2</v>
      </c>
      <c r="K40" s="32">
        <f t="shared" ref="K40:K61" si="1">(LN(1+J40))</f>
        <v>4.621542379696289E-2</v>
      </c>
      <c r="L40" s="33">
        <v>1.7600000000000001E-2</v>
      </c>
      <c r="M40" s="4">
        <f>STDEV('H3 Volatility,preissue run up '!AF53:AF253)*SQRT(252)</f>
        <v>0.28048198348256531</v>
      </c>
      <c r="N40" s="4">
        <f t="shared" ref="N40:N42" si="2">(F40-G40)/365</f>
        <v>20.775342465753425</v>
      </c>
      <c r="O40" s="4">
        <f t="shared" ref="O40:O42" si="3">H40/I40</f>
        <v>3.1085893854748603</v>
      </c>
      <c r="P40" s="4">
        <f t="shared" ref="P40" si="4">(J40-L40-(M40^2)/2)*N40</f>
        <v>-0.20017191070026769</v>
      </c>
      <c r="Q40" s="4">
        <f t="shared" ref="Q40" si="5">M40*SQRT(N40)</f>
        <v>1.2784362181455471</v>
      </c>
      <c r="R40" s="4">
        <f>(O40+P40)/Q40</f>
        <v>2.2749805062574313</v>
      </c>
      <c r="S40" s="4">
        <f t="shared" ref="S40:S43" si="6">NORMSDIST(R40)</f>
        <v>0.98854645037157995</v>
      </c>
      <c r="T40" s="34">
        <f t="shared" ref="T40:T43" si="7">S40</f>
        <v>0.98854645037157995</v>
      </c>
      <c r="U40" s="36" t="s">
        <v>129</v>
      </c>
    </row>
    <row r="41" spans="2:21">
      <c r="B41" s="49" t="s">
        <v>8</v>
      </c>
      <c r="C41" s="37">
        <v>41597</v>
      </c>
      <c r="D41" s="28" t="s">
        <v>35</v>
      </c>
      <c r="E41" s="28">
        <v>2013</v>
      </c>
      <c r="F41" s="30">
        <v>43435</v>
      </c>
      <c r="G41" s="30">
        <f t="shared" si="0"/>
        <v>42458</v>
      </c>
      <c r="H41" s="4">
        <v>738.84</v>
      </c>
      <c r="I41" s="4">
        <v>53.43</v>
      </c>
      <c r="J41" s="33">
        <v>2.7099999999999999E-2</v>
      </c>
      <c r="K41" s="32">
        <f t="shared" si="1"/>
        <v>2.6739297189621512E-2</v>
      </c>
      <c r="L41" s="38">
        <v>0</v>
      </c>
      <c r="M41" s="4">
        <f>STDEV('H3 Volatility,preissue run up '!AJ53:AJ253)*SQRT(252)</f>
        <v>0.27477040597414715</v>
      </c>
      <c r="N41" s="4">
        <f t="shared" si="2"/>
        <v>2.6767123287671235</v>
      </c>
      <c r="O41" s="4">
        <f t="shared" si="3"/>
        <v>13.828186412128019</v>
      </c>
      <c r="P41" s="4">
        <f t="shared" ref="P41" si="8">(J41-L41-(M41^2)/2)*N41</f>
        <v>-2.8505348152350809E-2</v>
      </c>
      <c r="Q41" s="4">
        <f t="shared" ref="Q41" si="9">M41*SQRT(N41)</f>
        <v>0.44954255029293916</v>
      </c>
      <c r="R41" s="4">
        <f>(O41+P41)/Q41</f>
        <v>30.697163271826589</v>
      </c>
      <c r="S41" s="4">
        <f t="shared" si="6"/>
        <v>1</v>
      </c>
      <c r="T41" s="34">
        <f t="shared" si="7"/>
        <v>1</v>
      </c>
      <c r="U41" s="36" t="s">
        <v>129</v>
      </c>
    </row>
    <row r="42" spans="2:21">
      <c r="B42" s="49" t="s">
        <v>9</v>
      </c>
      <c r="C42" s="37">
        <v>41603</v>
      </c>
      <c r="D42" s="28" t="s">
        <v>33</v>
      </c>
      <c r="E42" s="28">
        <v>2013</v>
      </c>
      <c r="F42" s="30">
        <v>43435</v>
      </c>
      <c r="G42" s="30">
        <f t="shared" si="0"/>
        <v>42458</v>
      </c>
      <c r="H42" s="4">
        <v>34.9</v>
      </c>
      <c r="I42" s="4">
        <v>20.16</v>
      </c>
      <c r="J42" s="33">
        <v>2.7400000000000001E-2</v>
      </c>
      <c r="K42" s="32">
        <f t="shared" si="1"/>
        <v>2.7031339051030518E-2</v>
      </c>
      <c r="L42" s="33">
        <v>2.46E-2</v>
      </c>
      <c r="M42" s="4">
        <f>STDEV('H3 Volatility,preissue run up '!AN53:AN253)*SQRT(252)</f>
        <v>0.20703389554971044</v>
      </c>
      <c r="N42" s="4">
        <f t="shared" si="2"/>
        <v>2.6767123287671235</v>
      </c>
      <c r="O42" s="4">
        <f t="shared" si="3"/>
        <v>1.7311507936507935</v>
      </c>
      <c r="P42" s="4">
        <f t="shared" ref="P42" si="10">(J42-L42-(M42^2)/2)*N42</f>
        <v>-4.9871211132382444E-2</v>
      </c>
      <c r="Q42" s="4">
        <f t="shared" ref="Q42" si="11">M42*SQRT(N42)</f>
        <v>0.33872114091957822</v>
      </c>
      <c r="R42" s="4">
        <f>(O42+P42)/Q42</f>
        <v>4.963609823567503</v>
      </c>
      <c r="S42" s="4">
        <f t="shared" si="6"/>
        <v>0.99999965402549906</v>
      </c>
      <c r="T42" s="34">
        <f t="shared" si="7"/>
        <v>0.99999965402549906</v>
      </c>
      <c r="U42" s="36" t="s">
        <v>129</v>
      </c>
    </row>
    <row r="43" spans="2:21">
      <c r="B43" s="50" t="s">
        <v>10</v>
      </c>
      <c r="C43" s="37">
        <v>41947</v>
      </c>
      <c r="D43" s="28" t="s">
        <v>34</v>
      </c>
      <c r="E43" s="28">
        <v>2014</v>
      </c>
      <c r="F43" s="30">
        <v>43770</v>
      </c>
      <c r="G43" s="30">
        <f t="shared" si="0"/>
        <v>42458</v>
      </c>
      <c r="H43" s="4">
        <v>108.68</v>
      </c>
      <c r="I43" s="4">
        <v>294.54000000000002</v>
      </c>
      <c r="J43" s="33">
        <v>2.35E-2</v>
      </c>
      <c r="K43" s="32">
        <f t="shared" si="1"/>
        <v>2.3228126119207243E-2</v>
      </c>
      <c r="L43" s="38">
        <v>0</v>
      </c>
      <c r="M43" s="4">
        <f>STDEV('H3 Volatility,preissue run up '!AR53:AR253)*SQRT(252)</f>
        <v>0.41870405582147663</v>
      </c>
      <c r="N43" s="4">
        <f t="shared" ref="N43" si="12">(F43-G43)/365</f>
        <v>3.5945205479452054</v>
      </c>
      <c r="O43" s="4">
        <f t="shared" ref="O43" si="13">H43/I43</f>
        <v>0.36898214164459836</v>
      </c>
      <c r="P43" s="4">
        <f t="shared" ref="P43" si="14">(J43-L43-(M43^2)/2)*N43</f>
        <v>-0.23061201274807766</v>
      </c>
      <c r="Q43" s="4">
        <f t="shared" ref="Q43" si="15">M43*SQRT(N43)</f>
        <v>0.79383026602012352</v>
      </c>
      <c r="R43" s="4">
        <f>(O43+P43)/Q43</f>
        <v>0.17430694547619205</v>
      </c>
      <c r="S43" s="4">
        <f t="shared" si="6"/>
        <v>0.56918787944882632</v>
      </c>
      <c r="T43" s="34">
        <f t="shared" si="7"/>
        <v>0.56918787944882632</v>
      </c>
      <c r="U43" s="39" t="s">
        <v>130</v>
      </c>
    </row>
    <row r="44" spans="2:21">
      <c r="B44" s="49" t="s">
        <v>11</v>
      </c>
      <c r="C44" s="37">
        <v>42039</v>
      </c>
      <c r="D44" s="28" t="s">
        <v>34</v>
      </c>
      <c r="E44" s="28">
        <v>2015</v>
      </c>
      <c r="F44" s="30">
        <v>45703</v>
      </c>
      <c r="G44" s="30">
        <f t="shared" si="0"/>
        <v>42458</v>
      </c>
      <c r="H44" s="4">
        <v>48.81</v>
      </c>
      <c r="I44" s="4">
        <v>68.66</v>
      </c>
      <c r="J44" s="33">
        <v>1.8100000000000002E-2</v>
      </c>
      <c r="K44" s="32">
        <f t="shared" si="1"/>
        <v>1.7938145131012998E-2</v>
      </c>
      <c r="L44" s="33">
        <v>3.1199999999999999E-2</v>
      </c>
      <c r="M44" s="4">
        <f>STDEV('H3 Volatility,preissue run up '!AV53:AV253)*SQRT(252)</f>
        <v>0.24541966310064106</v>
      </c>
      <c r="N44" s="4">
        <f>(F44-G44)/365</f>
        <v>8.8904109589041092</v>
      </c>
      <c r="O44" s="4">
        <f t="shared" ref="O44:O55" si="16">H44/I44</f>
        <v>0.7108942615787941</v>
      </c>
      <c r="P44" s="4">
        <f>(J44-L44-(M44^2)/2)*N44</f>
        <v>-0.38420271481263335</v>
      </c>
      <c r="Q44" s="4">
        <f t="shared" ref="Q44:Q55" si="17">M44*SQRT(N44)</f>
        <v>0.7317627091496115</v>
      </c>
      <c r="R44" s="4">
        <f t="shared" ref="R44:R55" si="18">(O44+P44)/Q44</f>
        <v>0.44644465026895419</v>
      </c>
      <c r="S44" s="4">
        <f t="shared" ref="S44:S55" si="19">NORMSDIST(R44)</f>
        <v>0.67236195704948098</v>
      </c>
      <c r="T44" s="34">
        <f t="shared" ref="T44:T61" si="20">S44</f>
        <v>0.67236195704948098</v>
      </c>
      <c r="U44" s="36" t="s">
        <v>129</v>
      </c>
    </row>
    <row r="45" spans="2:21">
      <c r="B45" s="48" t="s">
        <v>12</v>
      </c>
      <c r="C45" s="37">
        <v>41310</v>
      </c>
      <c r="D45" s="28" t="s">
        <v>34</v>
      </c>
      <c r="E45" s="28">
        <v>2013</v>
      </c>
      <c r="F45" s="30">
        <v>47849</v>
      </c>
      <c r="G45" s="30">
        <f t="shared" si="0"/>
        <v>42458</v>
      </c>
      <c r="H45" s="4">
        <v>10.45</v>
      </c>
      <c r="I45" s="4">
        <v>18</v>
      </c>
      <c r="J45" s="33">
        <v>1.83E-2</v>
      </c>
      <c r="K45" s="32">
        <f t="shared" si="1"/>
        <v>1.8134570195482678E-2</v>
      </c>
      <c r="L45" s="38">
        <v>0</v>
      </c>
      <c r="M45" s="4">
        <f>STDEV('H3 Volatility,preissue run up '!AZ53:AZ253)*SQRT(252)</f>
        <v>0.42753849539767741</v>
      </c>
      <c r="N45" s="4">
        <f t="shared" ref="N45:N55" si="21">(F45-G45)/365</f>
        <v>14.769863013698631</v>
      </c>
      <c r="O45" s="4">
        <f t="shared" si="16"/>
        <v>0.58055555555555549</v>
      </c>
      <c r="P45" s="4">
        <f t="shared" ref="P45:P55" si="22">(J45-L45-(M45^2)/2)*N45</f>
        <v>-1.0795969709149191</v>
      </c>
      <c r="Q45" s="4">
        <f t="shared" si="17"/>
        <v>1.6430979666870775</v>
      </c>
      <c r="R45" s="4">
        <f t="shared" si="18"/>
        <v>-0.30371981797626091</v>
      </c>
      <c r="S45" s="4">
        <f t="shared" si="19"/>
        <v>0.38067067912590391</v>
      </c>
      <c r="T45" s="34">
        <f t="shared" si="20"/>
        <v>0.38067067912590391</v>
      </c>
      <c r="U45" s="35" t="s">
        <v>126</v>
      </c>
    </row>
    <row r="46" spans="2:21">
      <c r="B46" s="50" t="s">
        <v>13</v>
      </c>
      <c r="C46" s="37">
        <v>37027</v>
      </c>
      <c r="D46" s="28" t="s">
        <v>34</v>
      </c>
      <c r="E46" s="28">
        <v>2001</v>
      </c>
      <c r="F46" s="30">
        <v>43586</v>
      </c>
      <c r="G46" s="30">
        <f t="shared" si="0"/>
        <v>42458</v>
      </c>
      <c r="H46" s="4">
        <v>81.94</v>
      </c>
      <c r="I46" s="4">
        <v>63.02</v>
      </c>
      <c r="J46" s="33">
        <v>5.4800000000000001E-2</v>
      </c>
      <c r="K46" s="32">
        <f t="shared" si="1"/>
        <v>5.3351175496994536E-2</v>
      </c>
      <c r="L46" s="38">
        <v>0</v>
      </c>
      <c r="M46" s="4">
        <f>STDEV('H3 Volatility,preissue run up '!BD53:BD253)*SQRT(252)</f>
        <v>0.94222479451188657</v>
      </c>
      <c r="N46" s="4">
        <f t="shared" si="21"/>
        <v>3.0904109589041098</v>
      </c>
      <c r="O46" s="4">
        <f t="shared" si="16"/>
        <v>1.3002221516978736</v>
      </c>
      <c r="P46" s="4">
        <f t="shared" si="22"/>
        <v>-1.2024596869962556</v>
      </c>
      <c r="Q46" s="4">
        <f t="shared" si="17"/>
        <v>1.656390175981614</v>
      </c>
      <c r="R46" s="4">
        <f t="shared" si="18"/>
        <v>5.902139853231244E-2</v>
      </c>
      <c r="S46" s="4">
        <f t="shared" si="19"/>
        <v>0.52353246787185759</v>
      </c>
      <c r="T46" s="34">
        <f t="shared" si="20"/>
        <v>0.52353246787185759</v>
      </c>
      <c r="U46" s="39" t="s">
        <v>134</v>
      </c>
    </row>
    <row r="47" spans="2:21">
      <c r="B47" s="52" t="s">
        <v>14</v>
      </c>
      <c r="C47" s="37">
        <v>40337</v>
      </c>
      <c r="D47" s="28" t="s">
        <v>34</v>
      </c>
      <c r="E47" s="28">
        <v>2010</v>
      </c>
      <c r="F47" s="4" t="s">
        <v>127</v>
      </c>
      <c r="G47" s="30">
        <f t="shared" si="0"/>
        <v>42458</v>
      </c>
      <c r="H47" s="4"/>
      <c r="I47" s="4"/>
      <c r="J47" s="4"/>
      <c r="K47" s="32"/>
      <c r="L47" s="4"/>
      <c r="M47" s="4"/>
      <c r="N47" s="4"/>
      <c r="O47" s="4"/>
      <c r="P47" s="4"/>
      <c r="Q47" s="4"/>
      <c r="R47" s="4"/>
      <c r="S47" s="4"/>
      <c r="T47" s="34"/>
      <c r="U47" s="29"/>
    </row>
    <row r="48" spans="2:21">
      <c r="B48" s="49" t="s">
        <v>37</v>
      </c>
      <c r="C48" s="37">
        <v>38813</v>
      </c>
      <c r="D48" s="28" t="s">
        <v>34</v>
      </c>
      <c r="E48" s="28">
        <v>2006</v>
      </c>
      <c r="F48" s="30">
        <v>46023</v>
      </c>
      <c r="G48" s="30">
        <f t="shared" si="0"/>
        <v>42458</v>
      </c>
      <c r="H48" s="4">
        <v>273.52</v>
      </c>
      <c r="I48" s="4">
        <v>105.55</v>
      </c>
      <c r="J48" s="33">
        <v>4.9000000000000002E-2</v>
      </c>
      <c r="K48" s="32">
        <f t="shared" si="1"/>
        <v>4.7837329414160058E-2</v>
      </c>
      <c r="L48" s="33">
        <v>3.3E-3</v>
      </c>
      <c r="M48" s="4">
        <f>STDEV('H3 Volatility,preissue run up '!BL53:BL253)*SQRT(252)</f>
        <v>0.19490671517128738</v>
      </c>
      <c r="N48" s="4">
        <f t="shared" si="21"/>
        <v>9.7671232876712324</v>
      </c>
      <c r="O48" s="4">
        <f t="shared" si="16"/>
        <v>2.5913784936049264</v>
      </c>
      <c r="P48" s="4">
        <f t="shared" si="22"/>
        <v>0.26083772950514977</v>
      </c>
      <c r="Q48" s="4">
        <f t="shared" si="17"/>
        <v>0.60913020733079004</v>
      </c>
      <c r="R48" s="4">
        <f t="shared" si="18"/>
        <v>4.6824409441266983</v>
      </c>
      <c r="S48" s="4">
        <f t="shared" si="19"/>
        <v>0.99999858260557928</v>
      </c>
      <c r="T48" s="34">
        <f t="shared" si="20"/>
        <v>0.99999858260557928</v>
      </c>
      <c r="U48" s="36" t="s">
        <v>129</v>
      </c>
    </row>
    <row r="49" spans="2:21">
      <c r="B49" s="49" t="s">
        <v>16</v>
      </c>
      <c r="C49" s="37">
        <v>38002</v>
      </c>
      <c r="D49" s="28" t="s">
        <v>34</v>
      </c>
      <c r="E49" s="28">
        <v>2004</v>
      </c>
      <c r="F49" s="30">
        <v>45292</v>
      </c>
      <c r="G49" s="30">
        <f t="shared" si="0"/>
        <v>42458</v>
      </c>
      <c r="H49" s="4">
        <v>54.95</v>
      </c>
      <c r="I49" s="4">
        <v>75.81</v>
      </c>
      <c r="J49" s="33">
        <v>4.0399999999999998E-2</v>
      </c>
      <c r="K49" s="32">
        <f t="shared" si="1"/>
        <v>3.9605254592359418E-2</v>
      </c>
      <c r="L49" s="38">
        <v>0</v>
      </c>
      <c r="M49" s="4">
        <f>STDEV('H3 Volatility,preissue run up '!BP53:BP253)*SQRT(252)</f>
        <v>0.29702785671174725</v>
      </c>
      <c r="N49" s="4">
        <f t="shared" si="21"/>
        <v>7.7643835616438359</v>
      </c>
      <c r="O49" s="4">
        <f t="shared" si="16"/>
        <v>0.7248384118190212</v>
      </c>
      <c r="P49" s="4">
        <f t="shared" si="22"/>
        <v>-2.8827400104523622E-2</v>
      </c>
      <c r="Q49" s="4">
        <f t="shared" si="17"/>
        <v>0.82765753303517342</v>
      </c>
      <c r="R49" s="4">
        <f t="shared" si="18"/>
        <v>0.84094082870495512</v>
      </c>
      <c r="S49" s="4">
        <f t="shared" si="19"/>
        <v>0.79980945801013215</v>
      </c>
      <c r="T49" s="34">
        <f t="shared" si="20"/>
        <v>0.79980945801013215</v>
      </c>
      <c r="U49" s="36" t="s">
        <v>129</v>
      </c>
    </row>
    <row r="50" spans="2:21">
      <c r="B50" s="49" t="s">
        <v>17</v>
      </c>
      <c r="C50" s="37">
        <v>40385</v>
      </c>
      <c r="D50" s="28" t="s">
        <v>33</v>
      </c>
      <c r="E50" s="28">
        <v>2010</v>
      </c>
      <c r="F50" s="30">
        <v>42491</v>
      </c>
      <c r="G50" s="30">
        <f t="shared" si="0"/>
        <v>42458</v>
      </c>
      <c r="H50" s="4">
        <v>92.2</v>
      </c>
      <c r="I50" s="4">
        <v>45.41</v>
      </c>
      <c r="J50" s="33">
        <v>3.0300000000000001E-2</v>
      </c>
      <c r="K50" s="32">
        <f t="shared" si="1"/>
        <v>2.9850021968885292E-2</v>
      </c>
      <c r="L50" s="33">
        <v>1.52E-2</v>
      </c>
      <c r="M50" s="4">
        <f>STDEV('H3 Volatility,preissue run up '!BT53:BT253)*SQRT(252)</f>
        <v>0.26068150704129345</v>
      </c>
      <c r="N50" s="4">
        <f t="shared" si="21"/>
        <v>9.0410958904109592E-2</v>
      </c>
      <c r="O50" s="4">
        <f t="shared" si="16"/>
        <v>2.0303897819863468</v>
      </c>
      <c r="P50" s="4">
        <f t="shared" si="22"/>
        <v>-1.7067260106021333E-3</v>
      </c>
      <c r="Q50" s="4">
        <f t="shared" si="17"/>
        <v>7.8382797730805559E-2</v>
      </c>
      <c r="R50" s="4">
        <f t="shared" si="18"/>
        <v>25.881738273019604</v>
      </c>
      <c r="S50" s="4">
        <f t="shared" si="19"/>
        <v>1</v>
      </c>
      <c r="T50" s="34">
        <f t="shared" si="20"/>
        <v>1</v>
      </c>
      <c r="U50" s="36" t="s">
        <v>129</v>
      </c>
    </row>
    <row r="51" spans="2:21">
      <c r="B51" s="50" t="s">
        <v>19</v>
      </c>
      <c r="C51" s="37">
        <v>39419</v>
      </c>
      <c r="D51" s="28" t="s">
        <v>34</v>
      </c>
      <c r="E51" s="28">
        <v>2007</v>
      </c>
      <c r="F51" s="30">
        <v>50041</v>
      </c>
      <c r="G51" s="30">
        <f t="shared" si="0"/>
        <v>42458</v>
      </c>
      <c r="H51" s="4">
        <v>34.5</v>
      </c>
      <c r="I51" s="4">
        <v>77.1875</v>
      </c>
      <c r="J51" s="33">
        <v>3.8900000000000004E-2</v>
      </c>
      <c r="K51" s="32">
        <f t="shared" si="1"/>
        <v>3.8162461094348857E-2</v>
      </c>
      <c r="L51" s="38">
        <v>0</v>
      </c>
      <c r="M51" s="4">
        <f>STDEV('H3 Volatility,preissue run up '!BX53:BX253)*SQRT(252)</f>
        <v>0.32619111273230195</v>
      </c>
      <c r="N51" s="4">
        <f t="shared" si="21"/>
        <v>20.775342465753425</v>
      </c>
      <c r="O51" s="4">
        <f t="shared" si="16"/>
        <v>0.44696356275303645</v>
      </c>
      <c r="P51" s="4">
        <f t="shared" si="22"/>
        <v>-0.29709406641047859</v>
      </c>
      <c r="Q51" s="4">
        <f t="shared" si="17"/>
        <v>1.4867783212895507</v>
      </c>
      <c r="R51" s="4">
        <f t="shared" si="18"/>
        <v>0.10080150766024704</v>
      </c>
      <c r="S51" s="4">
        <f t="shared" si="19"/>
        <v>0.54014598500045974</v>
      </c>
      <c r="T51" s="34">
        <f t="shared" si="20"/>
        <v>0.54014598500045974</v>
      </c>
      <c r="U51" s="39" t="s">
        <v>130</v>
      </c>
    </row>
    <row r="52" spans="2:21">
      <c r="B52" s="49" t="s">
        <v>20</v>
      </c>
      <c r="C52" s="37">
        <v>41584</v>
      </c>
      <c r="D52" s="28" t="s">
        <v>34</v>
      </c>
      <c r="E52" s="28">
        <v>2013</v>
      </c>
      <c r="F52" s="30">
        <v>44150</v>
      </c>
      <c r="G52" s="30">
        <f t="shared" si="0"/>
        <v>42458</v>
      </c>
      <c r="H52" s="4">
        <v>69.25</v>
      </c>
      <c r="I52" s="4">
        <v>51.76</v>
      </c>
      <c r="J52" s="33">
        <v>2.6700000000000002E-2</v>
      </c>
      <c r="K52" s="32">
        <f t="shared" si="1"/>
        <v>2.6349775322781963E-2</v>
      </c>
      <c r="L52" s="38">
        <v>0</v>
      </c>
      <c r="M52" s="4">
        <f>STDEV('H3 Volatility,preissue run up '!CB53:CB253)*SQRT(252)</f>
        <v>0.55987518177625706</v>
      </c>
      <c r="N52" s="4">
        <f t="shared" si="21"/>
        <v>4.6356164383561644</v>
      </c>
      <c r="O52" s="4">
        <f t="shared" si="16"/>
        <v>1.3379057187017003</v>
      </c>
      <c r="P52" s="4">
        <f t="shared" si="22"/>
        <v>-0.60276971347115438</v>
      </c>
      <c r="Q52" s="4">
        <f t="shared" si="17"/>
        <v>1.205438237634151</v>
      </c>
      <c r="R52" s="4">
        <f t="shared" si="18"/>
        <v>0.60984958190256011</v>
      </c>
      <c r="S52" s="4">
        <f t="shared" si="19"/>
        <v>0.7290192732494245</v>
      </c>
      <c r="T52" s="34">
        <f t="shared" si="20"/>
        <v>0.7290192732494245</v>
      </c>
      <c r="U52" s="36" t="s">
        <v>132</v>
      </c>
    </row>
    <row r="53" spans="2:21">
      <c r="B53" s="49" t="s">
        <v>21</v>
      </c>
      <c r="C53" s="37">
        <v>41554</v>
      </c>
      <c r="D53" s="28" t="s">
        <v>34</v>
      </c>
      <c r="E53" s="28">
        <v>2013</v>
      </c>
      <c r="F53" s="30">
        <v>44027</v>
      </c>
      <c r="G53" s="30">
        <f t="shared" si="0"/>
        <v>42458</v>
      </c>
      <c r="H53" s="4">
        <v>78.760000000000005</v>
      </c>
      <c r="I53" s="4">
        <v>94.15</v>
      </c>
      <c r="J53" s="33">
        <v>2.6499999999999999E-2</v>
      </c>
      <c r="K53" s="32">
        <f t="shared" si="1"/>
        <v>2.615495747685118E-2</v>
      </c>
      <c r="L53" s="38">
        <v>0</v>
      </c>
      <c r="M53" s="4">
        <f>STDEV('H3 Volatility,preissue run up '!CF53:CF253)*SQRT(252)</f>
        <v>0.46845684615581379</v>
      </c>
      <c r="N53" s="4">
        <f t="shared" si="21"/>
        <v>4.2986301369863016</v>
      </c>
      <c r="O53" s="4">
        <f t="shared" si="16"/>
        <v>0.83653744025491239</v>
      </c>
      <c r="P53" s="4">
        <f t="shared" si="22"/>
        <v>-0.35775739783340421</v>
      </c>
      <c r="Q53" s="4">
        <f t="shared" si="17"/>
        <v>0.97125804651857717</v>
      </c>
      <c r="R53" s="4">
        <f t="shared" si="18"/>
        <v>0.49294834069861226</v>
      </c>
      <c r="S53" s="4">
        <f t="shared" si="19"/>
        <v>0.68897545532789006</v>
      </c>
      <c r="T53" s="34">
        <f t="shared" si="20"/>
        <v>0.68897545532789006</v>
      </c>
      <c r="U53" s="36" t="s">
        <v>132</v>
      </c>
    </row>
    <row r="54" spans="2:21">
      <c r="B54" s="48" t="s">
        <v>22</v>
      </c>
      <c r="C54" s="37">
        <v>41953</v>
      </c>
      <c r="D54" s="28" t="s">
        <v>34</v>
      </c>
      <c r="E54" s="28">
        <v>2014</v>
      </c>
      <c r="F54" s="30">
        <v>45245</v>
      </c>
      <c r="G54" s="30">
        <f t="shared" si="0"/>
        <v>42458</v>
      </c>
      <c r="H54" s="4">
        <v>57.567</v>
      </c>
      <c r="I54" s="4">
        <v>68.81</v>
      </c>
      <c r="J54" s="33">
        <v>2.3800000000000002E-2</v>
      </c>
      <c r="K54" s="32">
        <f>(LN(1+J54))</f>
        <v>2.3521195041345866E-2</v>
      </c>
      <c r="L54" s="38">
        <v>0</v>
      </c>
      <c r="M54" s="4">
        <f>STDEV('H3 Volatility,preissue run up '!CJ53:CJ253)*SQRT(252)</f>
        <v>0.62549163990923085</v>
      </c>
      <c r="N54" s="4">
        <f t="shared" si="21"/>
        <v>7.6356164383561644</v>
      </c>
      <c r="O54" s="4">
        <f t="shared" si="16"/>
        <v>0.8366080511553553</v>
      </c>
      <c r="P54" s="4">
        <f t="shared" si="22"/>
        <v>-1.3119508207931461</v>
      </c>
      <c r="Q54" s="4">
        <f t="shared" si="17"/>
        <v>1.7283972298207508</v>
      </c>
      <c r="R54" s="4">
        <f t="shared" si="18"/>
        <v>-0.27501940030712024</v>
      </c>
      <c r="S54" s="4">
        <f t="shared" si="19"/>
        <v>0.39165066676055149</v>
      </c>
      <c r="T54" s="34">
        <f t="shared" si="20"/>
        <v>0.39165066676055149</v>
      </c>
      <c r="U54" s="35" t="s">
        <v>126</v>
      </c>
    </row>
    <row r="55" spans="2:21">
      <c r="B55" s="50" t="s">
        <v>26</v>
      </c>
      <c r="C55" s="37">
        <v>41904</v>
      </c>
      <c r="D55" s="28" t="s">
        <v>34</v>
      </c>
      <c r="E55" s="28">
        <v>2014</v>
      </c>
      <c r="F55" s="30">
        <v>44470</v>
      </c>
      <c r="G55" s="30">
        <f t="shared" si="0"/>
        <v>42458</v>
      </c>
      <c r="H55" s="4">
        <v>45.73</v>
      </c>
      <c r="I55" s="4">
        <v>35.130000000000003</v>
      </c>
      <c r="J55" s="33">
        <v>2.5700000000000001E-2</v>
      </c>
      <c r="K55" s="32">
        <f t="shared" si="1"/>
        <v>2.5375306331228299E-2</v>
      </c>
      <c r="L55" s="38">
        <v>0</v>
      </c>
      <c r="M55" s="4">
        <f>STDEV('H3 Volatility,preissue run up '!CN53:CN253)*SQRT(252)</f>
        <v>0.72643864713237882</v>
      </c>
      <c r="N55" s="4">
        <f t="shared" si="21"/>
        <v>5.5123287671232877</v>
      </c>
      <c r="O55" s="4">
        <f t="shared" si="16"/>
        <v>1.3017364076288072</v>
      </c>
      <c r="P55" s="4">
        <f t="shared" si="22"/>
        <v>-1.3127972238241259</v>
      </c>
      <c r="Q55" s="4">
        <f t="shared" si="17"/>
        <v>1.7055580160986576</v>
      </c>
      <c r="R55" s="4">
        <f t="shared" si="18"/>
        <v>-6.4851597488425304E-3</v>
      </c>
      <c r="S55" s="4">
        <f t="shared" si="19"/>
        <v>0.49741281371605217</v>
      </c>
      <c r="T55" s="34">
        <f t="shared" si="20"/>
        <v>0.49741281371605217</v>
      </c>
      <c r="U55" s="39" t="s">
        <v>130</v>
      </c>
    </row>
    <row r="56" spans="2:21">
      <c r="B56" s="51" t="s">
        <v>27</v>
      </c>
      <c r="C56" s="37">
        <v>38027</v>
      </c>
      <c r="D56" s="28" t="s">
        <v>34</v>
      </c>
      <c r="E56" s="28">
        <v>2004</v>
      </c>
      <c r="F56" s="4" t="s">
        <v>127</v>
      </c>
      <c r="G56" s="30">
        <f t="shared" si="0"/>
        <v>42458</v>
      </c>
      <c r="H56" s="4"/>
      <c r="I56" s="4"/>
      <c r="J56" s="4"/>
      <c r="K56" s="32"/>
      <c r="L56" s="4"/>
      <c r="M56" s="4"/>
      <c r="N56" s="4"/>
      <c r="O56" s="4"/>
      <c r="P56" s="4"/>
      <c r="Q56" s="4"/>
      <c r="R56" s="4"/>
      <c r="S56" s="4"/>
      <c r="T56" s="34"/>
      <c r="U56" s="29"/>
    </row>
    <row r="57" spans="2:21">
      <c r="B57" s="49" t="s">
        <v>28</v>
      </c>
      <c r="C57" s="37">
        <v>40833</v>
      </c>
      <c r="D57" s="28" t="s">
        <v>34</v>
      </c>
      <c r="E57" s="28">
        <v>2011</v>
      </c>
      <c r="F57" s="30">
        <v>42644</v>
      </c>
      <c r="G57" s="30">
        <f t="shared" si="0"/>
        <v>42458</v>
      </c>
      <c r="H57" s="4">
        <v>367.37</v>
      </c>
      <c r="I57" s="4">
        <v>84.02</v>
      </c>
      <c r="J57" s="31">
        <f>2.19%</f>
        <v>2.1899999999999999E-2</v>
      </c>
      <c r="K57" s="32">
        <f t="shared" si="1"/>
        <v>2.1663639636026355E-2</v>
      </c>
      <c r="L57" s="38">
        <v>0</v>
      </c>
      <c r="M57" s="4">
        <f>STDEV('H3 Volatility,preissue run up '!CV53:CV253)*SQRT(252)</f>
        <v>0.61752138662783651</v>
      </c>
      <c r="N57" s="4">
        <f t="shared" ref="N57:N61" si="23">(F57-G57)/365</f>
        <v>0.50958904109589043</v>
      </c>
      <c r="O57" s="4">
        <f t="shared" ref="O57:O61" si="24">H57/I57</f>
        <v>4.372411330635563</v>
      </c>
      <c r="P57" s="4">
        <f t="shared" ref="P57:P61" si="25">(J57-L57-(M57^2)/2)*N57</f>
        <v>-8.6001473023773242E-2</v>
      </c>
      <c r="Q57" s="4">
        <f t="shared" ref="Q57:Q61" si="26">M57*SQRT(N57)</f>
        <v>0.44082076408393756</v>
      </c>
      <c r="R57" s="4">
        <f t="shared" ref="R57:R61" si="27">(O57+P57)/Q57</f>
        <v>9.7237022546324656</v>
      </c>
      <c r="S57" s="4">
        <f t="shared" ref="S57:S61" si="28">NORMSDIST(R57)</f>
        <v>1</v>
      </c>
      <c r="T57" s="34">
        <f t="shared" si="20"/>
        <v>1</v>
      </c>
      <c r="U57" s="36" t="s">
        <v>132</v>
      </c>
    </row>
    <row r="58" spans="2:21">
      <c r="B58" s="49" t="s">
        <v>18</v>
      </c>
      <c r="C58" s="37">
        <v>39273</v>
      </c>
      <c r="D58" s="28" t="s">
        <v>34</v>
      </c>
      <c r="E58" s="28">
        <v>2007</v>
      </c>
      <c r="F58" s="30">
        <v>42931</v>
      </c>
      <c r="G58" s="30">
        <f t="shared" si="0"/>
        <v>42458</v>
      </c>
      <c r="H58" s="4">
        <v>26.95</v>
      </c>
      <c r="I58" s="4">
        <v>46.21</v>
      </c>
      <c r="J58" s="33">
        <v>5.16E-2</v>
      </c>
      <c r="K58" s="32">
        <f t="shared" si="1"/>
        <v>5.0312813873589178E-2</v>
      </c>
      <c r="L58" s="33">
        <v>8.8000000000000005E-3</v>
      </c>
      <c r="M58" s="4">
        <f>STDEV('H3 Volatility,preissue run up '!CZ53:CZ253)*SQRT(252)</f>
        <v>0.25762250509940993</v>
      </c>
      <c r="N58" s="4">
        <f t="shared" si="23"/>
        <v>1.295890410958904</v>
      </c>
      <c r="O58" s="4">
        <f t="shared" si="24"/>
        <v>0.58320709803072923</v>
      </c>
      <c r="P58" s="4">
        <f t="shared" si="25"/>
        <v>1.2460404139400041E-2</v>
      </c>
      <c r="Q58" s="4">
        <f t="shared" si="26"/>
        <v>0.29327020117850722</v>
      </c>
      <c r="R58" s="4">
        <f t="shared" si="27"/>
        <v>2.0311218111367526</v>
      </c>
      <c r="S58" s="4">
        <f t="shared" si="28"/>
        <v>0.97887868029409364</v>
      </c>
      <c r="T58" s="34">
        <f t="shared" si="20"/>
        <v>0.97887868029409364</v>
      </c>
      <c r="U58" s="36" t="s">
        <v>132</v>
      </c>
    </row>
    <row r="59" spans="2:21">
      <c r="B59" s="49" t="s">
        <v>23</v>
      </c>
      <c r="C59" s="37">
        <v>40499</v>
      </c>
      <c r="D59" s="28" t="s">
        <v>34</v>
      </c>
      <c r="E59" s="28">
        <v>2010</v>
      </c>
      <c r="F59" s="30">
        <v>42719</v>
      </c>
      <c r="G59" s="30">
        <f t="shared" si="0"/>
        <v>42458</v>
      </c>
      <c r="H59" s="4">
        <v>59.29</v>
      </c>
      <c r="I59" s="4">
        <v>42.4</v>
      </c>
      <c r="J59" s="33">
        <v>2.8900000000000002E-2</v>
      </c>
      <c r="K59" s="32">
        <f t="shared" si="1"/>
        <v>2.8490270399627426E-2</v>
      </c>
      <c r="L59" s="38">
        <v>0</v>
      </c>
      <c r="M59" s="4">
        <f>STDEV('H3 Volatility,preissue run up '!DH53:DH253)*SQRT(252)</f>
        <v>0.51137639023444292</v>
      </c>
      <c r="N59" s="4">
        <f t="shared" si="23"/>
        <v>0.71506849315068488</v>
      </c>
      <c r="O59" s="4">
        <f t="shared" si="24"/>
        <v>1.3983490566037735</v>
      </c>
      <c r="P59" s="4">
        <f t="shared" si="25"/>
        <v>-7.2831804191347396E-2</v>
      </c>
      <c r="Q59" s="4">
        <f t="shared" si="26"/>
        <v>0.43242868462534306</v>
      </c>
      <c r="R59" s="4">
        <f t="shared" si="27"/>
        <v>3.0652852124295511</v>
      </c>
      <c r="S59" s="4">
        <f t="shared" si="28"/>
        <v>0.9989126874440023</v>
      </c>
      <c r="T59" s="34">
        <f t="shared" si="20"/>
        <v>0.9989126874440023</v>
      </c>
      <c r="U59" s="40" t="s">
        <v>132</v>
      </c>
    </row>
    <row r="60" spans="2:21">
      <c r="B60" s="48" t="s">
        <v>24</v>
      </c>
      <c r="C60" s="37">
        <v>41193</v>
      </c>
      <c r="D60" s="28" t="s">
        <v>34</v>
      </c>
      <c r="E60" s="28">
        <v>2012</v>
      </c>
      <c r="F60" s="30">
        <v>48502</v>
      </c>
      <c r="G60" s="30">
        <f t="shared" si="0"/>
        <v>42458</v>
      </c>
      <c r="H60" s="4">
        <v>10.91</v>
      </c>
      <c r="I60" s="4">
        <v>16.53</v>
      </c>
      <c r="J60" s="33">
        <v>1.7000000000000001E-2</v>
      </c>
      <c r="K60" s="32">
        <f t="shared" si="1"/>
        <v>1.6857117066422806E-2</v>
      </c>
      <c r="L60" s="38">
        <v>0</v>
      </c>
      <c r="M60" s="4">
        <f>STDEV('H3 Volatility,preissue run up '!C316:C515)*SQRT(252)</f>
        <v>31.105390375820114</v>
      </c>
      <c r="N60" s="4">
        <f t="shared" si="23"/>
        <v>16.55890410958904</v>
      </c>
      <c r="O60" s="4">
        <f t="shared" si="24"/>
        <v>0.66001209921355108</v>
      </c>
      <c r="P60" s="4">
        <f t="shared" si="25"/>
        <v>-8010.4635071945077</v>
      </c>
      <c r="Q60" s="4">
        <f t="shared" si="26"/>
        <v>126.57602465367896</v>
      </c>
      <c r="R60" s="4">
        <f t="shared" si="27"/>
        <v>-63.28057400294162</v>
      </c>
      <c r="S60" s="41">
        <f t="shared" si="28"/>
        <v>0</v>
      </c>
      <c r="T60" s="34">
        <f t="shared" si="20"/>
        <v>0</v>
      </c>
      <c r="U60" s="35" t="s">
        <v>133</v>
      </c>
    </row>
    <row r="61" spans="2:21">
      <c r="B61" s="49" t="s">
        <v>29</v>
      </c>
      <c r="C61" s="37">
        <v>37959</v>
      </c>
      <c r="D61" s="28" t="s">
        <v>34</v>
      </c>
      <c r="E61" s="28">
        <v>2011</v>
      </c>
      <c r="F61" s="30">
        <v>45275</v>
      </c>
      <c r="G61" s="30">
        <f t="shared" si="0"/>
        <v>42458</v>
      </c>
      <c r="H61" s="4">
        <v>74.64</v>
      </c>
      <c r="I61" s="4">
        <v>88.32</v>
      </c>
      <c r="J61" s="33">
        <v>4.2299999999999997E-2</v>
      </c>
      <c r="K61" s="32">
        <f t="shared" si="1"/>
        <v>4.1429809763139556E-2</v>
      </c>
      <c r="L61" s="33">
        <v>5.1400000000000001E-2</v>
      </c>
      <c r="M61" s="4">
        <f>STDEV('H3 Volatility,preissue run up '!DL53:DL253)*SQRT(252)</f>
        <v>0.18591213822853203</v>
      </c>
      <c r="N61" s="4">
        <f t="shared" si="23"/>
        <v>7.7178082191780826</v>
      </c>
      <c r="O61" s="4">
        <f t="shared" si="24"/>
        <v>0.84510869565217395</v>
      </c>
      <c r="P61" s="4">
        <f t="shared" si="25"/>
        <v>-0.20360860450324036</v>
      </c>
      <c r="Q61" s="4">
        <f t="shared" si="26"/>
        <v>0.51648146086518887</v>
      </c>
      <c r="R61" s="4">
        <f t="shared" si="27"/>
        <v>1.2420583113947954</v>
      </c>
      <c r="S61" s="4">
        <f t="shared" si="28"/>
        <v>0.89289247580436459</v>
      </c>
      <c r="T61" s="34">
        <f t="shared" si="20"/>
        <v>0.89289247580436459</v>
      </c>
      <c r="U61" s="36" t="s">
        <v>132</v>
      </c>
    </row>
    <row r="62" spans="2:21" ht="15.75" thickBot="1">
      <c r="B62" s="53" t="s">
        <v>31</v>
      </c>
      <c r="C62" s="42">
        <v>39672</v>
      </c>
      <c r="D62" s="43" t="s">
        <v>34</v>
      </c>
      <c r="E62" s="43">
        <v>2008</v>
      </c>
      <c r="F62" s="5" t="s">
        <v>127</v>
      </c>
      <c r="G62" s="44">
        <f t="shared" si="0"/>
        <v>42458</v>
      </c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46"/>
    </row>
    <row r="63" spans="2:21">
      <c r="G63" s="14"/>
      <c r="N63" s="13"/>
      <c r="O63" s="13"/>
      <c r="P63" s="13"/>
      <c r="Q63" s="13"/>
      <c r="R63" s="13"/>
      <c r="S63" s="13"/>
    </row>
    <row r="69" spans="14:19">
      <c r="N69" s="13"/>
      <c r="O69" s="13"/>
      <c r="P69" s="13"/>
      <c r="Q69" s="13"/>
      <c r="R69" s="13"/>
      <c r="S69" s="13"/>
    </row>
    <row r="91" spans="14:19">
      <c r="N91" s="13"/>
      <c r="O91" s="13"/>
      <c r="P91" s="13"/>
      <c r="Q91" s="13"/>
      <c r="R91" s="13"/>
      <c r="S91" s="13"/>
    </row>
    <row r="92" spans="14:19">
      <c r="N92" s="13"/>
      <c r="O92" s="13"/>
      <c r="P92" s="13"/>
      <c r="Q92" s="13"/>
      <c r="R92" s="13"/>
      <c r="S92" s="13"/>
    </row>
    <row r="93" spans="14:19">
      <c r="N93" s="13"/>
      <c r="O93" s="13"/>
      <c r="P93" s="13"/>
      <c r="Q93" s="13"/>
      <c r="R93" s="13"/>
      <c r="S93" s="13"/>
    </row>
    <row r="94" spans="14:19">
      <c r="N94" s="13"/>
      <c r="O94" s="13"/>
      <c r="P94" s="13"/>
      <c r="Q94" s="13"/>
      <c r="R94" s="13"/>
      <c r="S94" s="13"/>
    </row>
    <row r="95" spans="14:19">
      <c r="N95" s="13"/>
      <c r="O95" s="13"/>
      <c r="P95" s="13"/>
      <c r="Q95" s="13"/>
      <c r="R95" s="13"/>
      <c r="S95" s="13"/>
    </row>
  </sheetData>
  <mergeCells count="1">
    <mergeCell ref="C1:S3"/>
  </mergeCells>
  <hyperlinks>
    <hyperlink ref="N22" r:id="rId1"/>
    <hyperlink ref="N27" r:id="rId2" location="dividend-yield-history"/>
  </hyperlinks>
  <pageMargins left="0.7" right="0.7" top="0.75" bottom="0.75" header="0.3" footer="0.3"/>
  <pageSetup paperSize="9" orientation="portrait" horizontalDpi="4294967293" verticalDpi="4294967293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>
  <dimension ref="A1:AG13"/>
  <sheetViews>
    <sheetView zoomScaleNormal="100" workbookViewId="0">
      <selection activeCell="B1" sqref="B1:U2"/>
    </sheetView>
  </sheetViews>
  <sheetFormatPr baseColWidth="10" defaultRowHeight="15"/>
  <cols>
    <col min="1" max="1" width="42.42578125" bestFit="1" customWidth="1"/>
  </cols>
  <sheetData>
    <row r="1" spans="1:33" s="13" customFormat="1">
      <c r="B1" s="65" t="s">
        <v>209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7"/>
    </row>
    <row r="2" spans="1:33" s="13" customFormat="1" ht="15.75" thickBot="1">
      <c r="B2" s="68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70"/>
    </row>
    <row r="4" spans="1:33"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32</v>
      </c>
      <c r="I4" t="s">
        <v>7</v>
      </c>
      <c r="J4" t="s">
        <v>8</v>
      </c>
      <c r="K4" t="s">
        <v>9</v>
      </c>
      <c r="L4" t="s">
        <v>10</v>
      </c>
      <c r="M4" t="s">
        <v>11</v>
      </c>
      <c r="N4" t="s">
        <v>12</v>
      </c>
      <c r="O4" t="s">
        <v>13</v>
      </c>
      <c r="P4" t="s">
        <v>14</v>
      </c>
      <c r="Q4" t="s">
        <v>36</v>
      </c>
      <c r="R4" t="s">
        <v>16</v>
      </c>
      <c r="S4" t="s">
        <v>17</v>
      </c>
      <c r="T4" t="s">
        <v>19</v>
      </c>
      <c r="U4" t="s">
        <v>20</v>
      </c>
      <c r="V4" t="s">
        <v>21</v>
      </c>
      <c r="W4" t="s">
        <v>22</v>
      </c>
      <c r="X4" t="s">
        <v>26</v>
      </c>
      <c r="Y4" t="s">
        <v>27</v>
      </c>
      <c r="Z4" t="s">
        <v>28</v>
      </c>
      <c r="AA4" t="s">
        <v>18</v>
      </c>
      <c r="AB4" t="s">
        <v>25</v>
      </c>
      <c r="AC4" t="s">
        <v>23</v>
      </c>
      <c r="AD4" t="s">
        <v>24</v>
      </c>
      <c r="AE4" t="s">
        <v>29</v>
      </c>
      <c r="AF4" t="s">
        <v>30</v>
      </c>
      <c r="AG4" t="s">
        <v>31</v>
      </c>
    </row>
    <row r="5" spans="1:33">
      <c r="A5" s="13" t="s">
        <v>110</v>
      </c>
      <c r="B5">
        <v>12.04</v>
      </c>
      <c r="C5">
        <v>15.12</v>
      </c>
      <c r="D5">
        <v>66.3</v>
      </c>
      <c r="E5">
        <v>25.6</v>
      </c>
      <c r="F5">
        <v>21.52</v>
      </c>
      <c r="G5">
        <v>75.37</v>
      </c>
      <c r="H5">
        <v>22.6</v>
      </c>
      <c r="I5">
        <v>25.18</v>
      </c>
      <c r="J5">
        <v>34.979999999999997</v>
      </c>
      <c r="K5">
        <v>14.62</v>
      </c>
      <c r="L5">
        <v>233.08</v>
      </c>
      <c r="M5">
        <v>43.86</v>
      </c>
      <c r="N5">
        <v>7.76</v>
      </c>
      <c r="O5">
        <v>28.66</v>
      </c>
      <c r="P5">
        <v>21.63</v>
      </c>
      <c r="Q5">
        <v>29.03</v>
      </c>
      <c r="R5">
        <v>23.66</v>
      </c>
      <c r="S5">
        <v>16.52</v>
      </c>
      <c r="T5">
        <v>33.200000000000003</v>
      </c>
      <c r="U5">
        <v>40</v>
      </c>
      <c r="V5">
        <v>73.819999999999993</v>
      </c>
      <c r="W5">
        <v>44.59</v>
      </c>
      <c r="X5">
        <v>28.6</v>
      </c>
      <c r="Y5">
        <v>10.15</v>
      </c>
      <c r="Z5">
        <v>63.95</v>
      </c>
      <c r="AA5">
        <v>36.92</v>
      </c>
      <c r="AB5">
        <v>39.03</v>
      </c>
      <c r="AC5">
        <v>36.5</v>
      </c>
      <c r="AD5">
        <v>12.12</v>
      </c>
      <c r="AE5">
        <v>42.21</v>
      </c>
      <c r="AF5">
        <v>26.38</v>
      </c>
      <c r="AG5">
        <v>117.7</v>
      </c>
    </row>
    <row r="6" spans="1:33" s="1" customFormat="1">
      <c r="A6" s="1" t="s">
        <v>109</v>
      </c>
      <c r="B6" s="1">
        <v>12.12</v>
      </c>
      <c r="C6" s="1">
        <v>15.12</v>
      </c>
      <c r="D6" s="1">
        <v>67.430000000000007</v>
      </c>
      <c r="E6" s="1">
        <v>24.06</v>
      </c>
      <c r="F6" s="1">
        <v>22.02</v>
      </c>
      <c r="G6" s="1">
        <v>76.510000000000005</v>
      </c>
      <c r="H6" s="1">
        <v>22.76</v>
      </c>
      <c r="I6" s="1">
        <v>24.32</v>
      </c>
      <c r="J6" s="1">
        <v>34.630000000000003</v>
      </c>
      <c r="K6" s="1">
        <v>14.93</v>
      </c>
      <c r="L6" s="1">
        <v>238.43</v>
      </c>
      <c r="M6" s="1">
        <v>44.57</v>
      </c>
      <c r="N6" s="1">
        <v>7.87</v>
      </c>
      <c r="O6" s="1">
        <v>30.86</v>
      </c>
      <c r="P6" s="1">
        <v>21.47</v>
      </c>
      <c r="Q6" s="1">
        <v>28.44</v>
      </c>
      <c r="R6" s="1">
        <v>24.2</v>
      </c>
      <c r="S6" s="1">
        <v>16.5</v>
      </c>
      <c r="T6" s="1">
        <v>32.4</v>
      </c>
      <c r="U6" s="1">
        <v>37.5</v>
      </c>
      <c r="V6" s="1">
        <v>72.33</v>
      </c>
      <c r="W6" s="1">
        <v>47.23</v>
      </c>
      <c r="X6" s="1">
        <v>28.61</v>
      </c>
      <c r="Y6" s="1">
        <v>10.17</v>
      </c>
      <c r="Z6" s="1">
        <v>64.63</v>
      </c>
      <c r="AA6" s="1">
        <v>36.21</v>
      </c>
      <c r="AB6" s="1">
        <v>38.39</v>
      </c>
      <c r="AC6" s="1">
        <v>32.229999999999997</v>
      </c>
      <c r="AD6" s="1">
        <v>11.02</v>
      </c>
      <c r="AE6" s="1">
        <v>42.59</v>
      </c>
      <c r="AF6" s="1">
        <v>25.1</v>
      </c>
      <c r="AG6" s="1">
        <v>110.5</v>
      </c>
    </row>
    <row r="7" spans="1:33" s="1" customFormat="1">
      <c r="A7" s="1" t="s">
        <v>111</v>
      </c>
      <c r="B7" s="1">
        <v>12.13</v>
      </c>
      <c r="C7" s="1">
        <v>15.31</v>
      </c>
      <c r="D7" s="1">
        <v>67.06</v>
      </c>
      <c r="E7" s="1">
        <v>23.21</v>
      </c>
      <c r="F7" s="1">
        <v>21.78</v>
      </c>
      <c r="G7" s="1">
        <v>80.66</v>
      </c>
      <c r="H7" s="1">
        <v>22.41</v>
      </c>
      <c r="I7" s="1">
        <v>25.06</v>
      </c>
      <c r="J7" s="1">
        <v>35.619999999999997</v>
      </c>
      <c r="K7" s="1">
        <v>15.06</v>
      </c>
      <c r="L7" s="1">
        <v>218.18</v>
      </c>
      <c r="M7" s="1">
        <v>47.18</v>
      </c>
      <c r="N7" s="1">
        <v>7.95</v>
      </c>
      <c r="O7" s="1">
        <v>30.46</v>
      </c>
      <c r="P7" s="1">
        <v>21.2</v>
      </c>
      <c r="Q7" s="1">
        <v>27.93</v>
      </c>
      <c r="R7" s="1">
        <v>23.64</v>
      </c>
      <c r="S7" s="1">
        <v>16.5</v>
      </c>
      <c r="T7" s="1">
        <v>30.88</v>
      </c>
      <c r="U7" s="1">
        <v>36.97</v>
      </c>
      <c r="V7" s="1">
        <v>67.25</v>
      </c>
      <c r="W7" s="1">
        <v>51.39</v>
      </c>
      <c r="X7" s="1">
        <v>26.03</v>
      </c>
      <c r="Y7" s="1">
        <v>10.18</v>
      </c>
      <c r="Z7" s="1">
        <v>60.49</v>
      </c>
      <c r="AA7" s="1">
        <v>35.32</v>
      </c>
      <c r="AB7" s="1">
        <v>30.91</v>
      </c>
      <c r="AC7" s="1">
        <v>33.19</v>
      </c>
      <c r="AD7" s="1">
        <v>10.220000000000001</v>
      </c>
      <c r="AE7" s="1">
        <v>42.2</v>
      </c>
      <c r="AF7" s="1">
        <v>23.04</v>
      </c>
      <c r="AG7" s="1">
        <v>118.5</v>
      </c>
    </row>
    <row r="8" spans="1:33" s="1" customFormat="1">
      <c r="A8" s="1" t="s">
        <v>112</v>
      </c>
      <c r="B8" s="1">
        <v>12.26</v>
      </c>
      <c r="C8" s="1">
        <v>15.19</v>
      </c>
      <c r="D8" s="1">
        <v>68.22</v>
      </c>
      <c r="E8" s="1">
        <v>23.12</v>
      </c>
      <c r="F8" s="1">
        <v>21.19</v>
      </c>
      <c r="G8" s="1">
        <v>79.89</v>
      </c>
      <c r="H8" s="1">
        <v>22.91</v>
      </c>
      <c r="I8" s="1">
        <v>24.8</v>
      </c>
      <c r="J8" s="1">
        <v>36.299999999999997</v>
      </c>
      <c r="K8" s="1">
        <v>15.12</v>
      </c>
      <c r="L8" s="1">
        <v>224.65</v>
      </c>
      <c r="M8" s="1">
        <v>46.79</v>
      </c>
      <c r="N8" s="1">
        <v>7.73</v>
      </c>
      <c r="O8" s="1">
        <v>30.32</v>
      </c>
      <c r="P8" s="1">
        <v>21.38</v>
      </c>
      <c r="Q8" s="1">
        <v>27.58</v>
      </c>
      <c r="R8" s="1">
        <v>23.97</v>
      </c>
      <c r="S8" s="1">
        <v>16.510000000000002</v>
      </c>
      <c r="T8" s="1">
        <v>31.01</v>
      </c>
      <c r="U8" s="1">
        <v>37.56</v>
      </c>
      <c r="V8" s="1">
        <v>62</v>
      </c>
      <c r="W8" s="1">
        <v>51.08</v>
      </c>
      <c r="X8" s="1">
        <v>26.03</v>
      </c>
      <c r="Y8" s="1">
        <v>10.14</v>
      </c>
      <c r="Z8" s="1">
        <v>60.1</v>
      </c>
      <c r="AA8" s="1">
        <v>36.14</v>
      </c>
      <c r="AB8" s="1">
        <v>31.57</v>
      </c>
      <c r="AC8" s="1">
        <v>35.04</v>
      </c>
      <c r="AD8" s="1">
        <v>10.34</v>
      </c>
      <c r="AE8" s="1">
        <v>42.58</v>
      </c>
      <c r="AF8" s="1">
        <v>22.39</v>
      </c>
      <c r="AG8" s="1">
        <v>120.85</v>
      </c>
    </row>
    <row r="9" spans="1:33">
      <c r="A9" s="3" t="s">
        <v>113</v>
      </c>
      <c r="B9">
        <v>12.15</v>
      </c>
      <c r="C9">
        <v>15.49</v>
      </c>
      <c r="D9">
        <v>68.790000000000006</v>
      </c>
      <c r="E9">
        <v>23.61</v>
      </c>
      <c r="F9">
        <v>21.07</v>
      </c>
      <c r="G9">
        <v>81.14</v>
      </c>
      <c r="H9">
        <v>22.55</v>
      </c>
      <c r="I9">
        <v>25.19</v>
      </c>
      <c r="J9">
        <v>36.49</v>
      </c>
      <c r="K9">
        <v>15.02</v>
      </c>
      <c r="L9">
        <v>223.04</v>
      </c>
      <c r="M9">
        <v>46.06</v>
      </c>
      <c r="N9">
        <v>7.75</v>
      </c>
      <c r="O9" s="3">
        <v>32.659999999999997</v>
      </c>
      <c r="P9" s="3">
        <v>21.95</v>
      </c>
      <c r="Q9" s="3">
        <v>27.35</v>
      </c>
      <c r="R9" s="3">
        <v>24.88</v>
      </c>
      <c r="S9" s="3">
        <v>16.510000000000002</v>
      </c>
      <c r="T9" s="3">
        <v>32.01</v>
      </c>
      <c r="U9" s="3">
        <v>39.43</v>
      </c>
      <c r="V9" s="3">
        <v>68.55</v>
      </c>
      <c r="W9" s="3">
        <v>50.71</v>
      </c>
      <c r="X9" s="3">
        <v>25.3</v>
      </c>
      <c r="Y9" s="3">
        <v>10.31</v>
      </c>
      <c r="Z9" s="3">
        <v>60.82</v>
      </c>
      <c r="AA9" s="3">
        <v>36.4</v>
      </c>
      <c r="AB9" s="3">
        <v>31.54</v>
      </c>
      <c r="AC9" s="3">
        <v>36.65</v>
      </c>
      <c r="AD9" s="3">
        <v>10.74</v>
      </c>
      <c r="AE9" s="3">
        <v>42.99</v>
      </c>
      <c r="AF9" s="3">
        <v>21.53</v>
      </c>
      <c r="AG9" s="3">
        <v>119.05</v>
      </c>
    </row>
    <row r="11" spans="1:33">
      <c r="A11" t="s">
        <v>38</v>
      </c>
      <c r="B11" s="8">
        <f>(B8-B6)/B6</f>
        <v>1.1551155115511599E-2</v>
      </c>
      <c r="C11" s="8">
        <f t="shared" ref="C11:AE11" si="0">(C8-C6)/C6</f>
        <v>4.6296296296296485E-3</v>
      </c>
      <c r="D11" s="8">
        <f t="shared" si="0"/>
        <v>1.1715853477680439E-2</v>
      </c>
      <c r="E11" s="8">
        <f t="shared" si="0"/>
        <v>-3.906899418121354E-2</v>
      </c>
      <c r="F11" s="8">
        <f t="shared" si="0"/>
        <v>-3.7693006357856419E-2</v>
      </c>
      <c r="G11" s="8">
        <f t="shared" si="0"/>
        <v>4.4177231734413742E-2</v>
      </c>
      <c r="H11" s="8">
        <f t="shared" si="0"/>
        <v>6.5905096660807804E-3</v>
      </c>
      <c r="I11" s="8">
        <f t="shared" si="0"/>
        <v>1.9736842105263174E-2</v>
      </c>
      <c r="J11" s="8">
        <f t="shared" si="0"/>
        <v>4.822408316488578E-2</v>
      </c>
      <c r="K11" s="8">
        <f t="shared" si="0"/>
        <v>1.2726054922973845E-2</v>
      </c>
      <c r="L11" s="8">
        <f t="shared" si="0"/>
        <v>-5.7794740594723823E-2</v>
      </c>
      <c r="M11" s="8">
        <f t="shared" si="0"/>
        <v>4.9809288759255076E-2</v>
      </c>
      <c r="N11" s="8">
        <f t="shared" si="0"/>
        <v>-1.7789072426937697E-2</v>
      </c>
      <c r="O11" s="8">
        <f t="shared" si="0"/>
        <v>-1.7498379779650006E-2</v>
      </c>
      <c r="P11" s="8">
        <f t="shared" si="0"/>
        <v>-4.1918956683744697E-3</v>
      </c>
      <c r="Q11" s="8">
        <f t="shared" si="0"/>
        <v>-3.0239099859353129E-2</v>
      </c>
      <c r="R11" s="8">
        <f t="shared" si="0"/>
        <v>-9.504132231404977E-3</v>
      </c>
      <c r="S11" s="8">
        <f t="shared" si="0"/>
        <v>6.0606060606070082E-4</v>
      </c>
      <c r="T11" s="8">
        <f t="shared" si="0"/>
        <v>-4.2901234567901146E-2</v>
      </c>
      <c r="U11" s="8">
        <f t="shared" si="0"/>
        <v>1.6000000000000606E-3</v>
      </c>
      <c r="V11" s="8">
        <f t="shared" si="0"/>
        <v>-0.14281764136596153</v>
      </c>
      <c r="W11" s="8">
        <f t="shared" si="0"/>
        <v>8.1515985602371416E-2</v>
      </c>
      <c r="X11" s="8">
        <f t="shared" si="0"/>
        <v>-9.017825934987761E-2</v>
      </c>
      <c r="Y11" s="8">
        <f t="shared" si="0"/>
        <v>-2.9498525073745683E-3</v>
      </c>
      <c r="Z11" s="8">
        <f t="shared" si="0"/>
        <v>-7.0091288875135299E-2</v>
      </c>
      <c r="AA11" s="8">
        <f t="shared" si="0"/>
        <v>-1.9331676332504911E-3</v>
      </c>
      <c r="AB11" s="8">
        <f t="shared" si="0"/>
        <v>-0.17765042979942694</v>
      </c>
      <c r="AC11" s="8">
        <f t="shared" si="0"/>
        <v>8.7185851690971219E-2</v>
      </c>
      <c r="AD11" s="8">
        <f t="shared" si="0"/>
        <v>-6.1705989110707779E-2</v>
      </c>
      <c r="AE11" s="8">
        <f t="shared" si="0"/>
        <v>-2.3479690068103112E-4</v>
      </c>
      <c r="AF11" s="8">
        <f>(AF8-AF6)/AF6</f>
        <v>-0.10796812749003987</v>
      </c>
      <c r="AG11" s="8">
        <f>(AG8-AG6)/AG6</f>
        <v>9.3665158371040669E-2</v>
      </c>
    </row>
    <row r="13" spans="1:33">
      <c r="A13" t="s">
        <v>33</v>
      </c>
      <c r="B13">
        <v>1</v>
      </c>
      <c r="C13">
        <v>1</v>
      </c>
      <c r="D13">
        <v>1</v>
      </c>
      <c r="E13">
        <v>0</v>
      </c>
      <c r="F13">
        <v>1</v>
      </c>
      <c r="G13">
        <v>0</v>
      </c>
      <c r="H13">
        <v>1</v>
      </c>
      <c r="I13">
        <v>1</v>
      </c>
      <c r="J13">
        <v>1</v>
      </c>
      <c r="K13">
        <v>1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1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</row>
  </sheetData>
  <mergeCells count="1">
    <mergeCell ref="B1:U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DP3587"/>
  <sheetViews>
    <sheetView zoomScale="80" zoomScaleNormal="80" workbookViewId="0">
      <selection activeCell="G1" sqref="G1:U2"/>
    </sheetView>
  </sheetViews>
  <sheetFormatPr baseColWidth="10" defaultRowHeight="15"/>
  <cols>
    <col min="1" max="1" width="16.42578125" style="13" bestFit="1" customWidth="1"/>
    <col min="2" max="2" width="19.42578125" bestFit="1" customWidth="1"/>
    <col min="4" max="4" width="11.42578125" style="13"/>
    <col min="8" max="8" width="11.42578125" style="13"/>
    <col min="12" max="12" width="11.42578125" style="13"/>
    <col min="14" max="14" width="12" bestFit="1" customWidth="1"/>
    <col min="16" max="16" width="11.42578125" style="13"/>
    <col min="20" max="20" width="11.42578125" style="13"/>
    <col min="24" max="24" width="11.42578125" style="13"/>
    <col min="28" max="28" width="11.42578125" style="13"/>
    <col min="32" max="32" width="11.42578125" style="13"/>
    <col min="36" max="36" width="11.42578125" style="13"/>
    <col min="40" max="40" width="11.42578125" style="13"/>
    <col min="44" max="44" width="11.42578125" style="13"/>
    <col min="48" max="48" width="11.42578125" style="13"/>
    <col min="52" max="52" width="11.42578125" style="13"/>
    <col min="56" max="56" width="11.42578125" style="13"/>
    <col min="60" max="60" width="11.42578125" style="13"/>
    <col min="64" max="64" width="11.42578125" style="13"/>
    <col min="68" max="68" width="11.42578125" style="13"/>
    <col min="72" max="72" width="11.42578125" style="13"/>
    <col min="76" max="76" width="11.42578125" style="13"/>
    <col min="80" max="80" width="11.42578125" style="13"/>
    <col min="84" max="84" width="11.42578125" style="13"/>
    <col min="88" max="88" width="11.42578125" style="13"/>
    <col min="92" max="92" width="11.42578125" style="13"/>
    <col min="96" max="96" width="11.42578125" style="13"/>
    <col min="100" max="100" width="11.42578125" style="13"/>
    <col min="104" max="104" width="11.42578125" style="13"/>
    <col min="108" max="108" width="11.42578125" style="13"/>
    <col min="112" max="112" width="11.42578125" style="13"/>
    <col min="116" max="116" width="11.42578125" style="13"/>
  </cols>
  <sheetData>
    <row r="1" spans="2:120">
      <c r="G1" s="65" t="s">
        <v>207</v>
      </c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7"/>
    </row>
    <row r="2" spans="2:120" ht="15.75" thickBot="1">
      <c r="G2" s="68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70"/>
    </row>
    <row r="3" spans="2:120" s="13" customFormat="1" ht="23.25"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</row>
    <row r="4" spans="2:120">
      <c r="B4" s="13" t="s">
        <v>99</v>
      </c>
      <c r="C4" s="16">
        <f>(C14-C88)/C88</f>
        <v>0.30555542987083412</v>
      </c>
      <c r="D4" s="16"/>
      <c r="G4" s="16">
        <f>(G14-G88)/G88</f>
        <v>0.19499493834388429</v>
      </c>
      <c r="H4" s="16"/>
      <c r="K4" s="16">
        <f>(K14-K88)/K88</f>
        <v>0.14651095408160328</v>
      </c>
      <c r="L4" s="16"/>
      <c r="O4">
        <f>(O14-O88)/O88</f>
        <v>1.279849014481685</v>
      </c>
      <c r="S4">
        <f>(S14-S88)/S88</f>
        <v>1.2312383660874305E-2</v>
      </c>
      <c r="W4">
        <f>(W14-W88)/W88</f>
        <v>-3.3874674152099883E-3</v>
      </c>
      <c r="AA4">
        <f>(AA14-AA88)/AA88</f>
        <v>0.11962615397103789</v>
      </c>
      <c r="AE4">
        <f>(AE14-AE88)/AE88</f>
        <v>4.7166323591833842E-2</v>
      </c>
      <c r="AI4">
        <f>(AI14-AI88)/AI88</f>
        <v>0.26756958272327963</v>
      </c>
      <c r="AM4">
        <f>(AM14-AM88)/AM88</f>
        <v>9.064891245185791E-2</v>
      </c>
      <c r="AQ4">
        <f>(AQ14-AQ88)/AQ88</f>
        <v>0.44066461027190329</v>
      </c>
      <c r="AU4">
        <f>(AU14-AU88)/AU88</f>
        <v>0.21668987249220734</v>
      </c>
      <c r="AY4">
        <f>(AY14-AY88)/AY88</f>
        <v>0.36159169550173004</v>
      </c>
      <c r="BC4">
        <f>(BC14-BC88)/BC88</f>
        <v>0.23814179061178659</v>
      </c>
      <c r="BG4">
        <f>(BG14-BG88)/BG88</f>
        <v>-0.12205689548602319</v>
      </c>
      <c r="BK4">
        <f>(BK14-BK88)/BK88</f>
        <v>-0.12330450441752484</v>
      </c>
      <c r="BO4">
        <f>(BO14-BO88)/BO88</f>
        <v>1.7385923481503359E-2</v>
      </c>
      <c r="BS4">
        <f>(BS14-BS88)/BS88</f>
        <v>-0.27096071012003092</v>
      </c>
      <c r="BW4">
        <f>(BW14-BW88)/BW88</f>
        <v>0.29574098363291274</v>
      </c>
      <c r="CA4">
        <f>(CA14-CA88)/CA88</f>
        <v>0.63256428526618558</v>
      </c>
      <c r="CE4">
        <f>(CE14-CE88)/CE88</f>
        <v>0.30089936334170359</v>
      </c>
      <c r="CI4">
        <f>(CI14-CI88)/CI88</f>
        <v>0.56598143236074261</v>
      </c>
      <c r="CM4">
        <f>(CM14-CM88)/CM88</f>
        <v>2.5448064516129101E-2</v>
      </c>
      <c r="CQ4">
        <f>(CQ14-CQ88)/CQ88</f>
        <v>-0.18769968051118208</v>
      </c>
      <c r="CU4">
        <f>(CU14-CU88)/CU88</f>
        <v>0.11913414718614723</v>
      </c>
      <c r="CY4">
        <f>(CY14-CY88)/CY88</f>
        <v>-5.1684422678005763E-2</v>
      </c>
      <c r="DC4">
        <f>(DC14-DC88)/DC88</f>
        <v>-5.5828848991637821E-2</v>
      </c>
      <c r="DG4">
        <f>(DG14-DG88)/DG88</f>
        <v>6.5806878306878258E-2</v>
      </c>
      <c r="DK4">
        <f>(DK14-DK88)/DK88</f>
        <v>1.8155785530365461E-2</v>
      </c>
      <c r="DO4">
        <f>(DO14-DO88)/DO88</f>
        <v>-0.34718099488919885</v>
      </c>
    </row>
    <row r="5" spans="2:120">
      <c r="B5" s="13" t="s">
        <v>98</v>
      </c>
      <c r="C5">
        <f>STDEV(D14:D87)*SQRT(252)</f>
        <v>0.24713503272725465</v>
      </c>
      <c r="G5">
        <f>STDEV(H14:H87)*SQRT(252)</f>
        <v>0.33670591954818713</v>
      </c>
      <c r="K5">
        <f>STDEV(L14:L87)*SQRT(252)</f>
        <v>0.32490716913929951</v>
      </c>
      <c r="O5">
        <f>STDEV(P14:P87)*SQRT(252)</f>
        <v>0.57854315843383974</v>
      </c>
      <c r="S5">
        <f>STDEV(T14:T87)*SQRT(252)</f>
        <v>0.30903443195622693</v>
      </c>
      <c r="W5">
        <f>STDEV(X14:X87)*SQRT(252)</f>
        <v>0.35490463239975534</v>
      </c>
      <c r="AA5">
        <f>STDEV(AB14:AB87)*SQRT(252)</f>
        <v>0.40758989677841662</v>
      </c>
      <c r="AE5">
        <f>STDEV(AF14:AF87)*SQRT(252)</f>
        <v>0.29657792745520178</v>
      </c>
      <c r="AI5">
        <f>STDEV(AJ14:AJ87)*SQRT(252)</f>
        <v>0.28272560534782121</v>
      </c>
      <c r="AM5">
        <f>STDEV(AN14:AN87)*SQRT(252)</f>
        <v>0.22282824616054911</v>
      </c>
      <c r="AQ5">
        <f>STDEV(AR14:AR87)*SQRT(252)</f>
        <v>0.44775425228056831</v>
      </c>
      <c r="AU5">
        <f>STDEV(AV14:AV88)*SQRT(252)</f>
        <v>0.2444608652380639</v>
      </c>
      <c r="AY5">
        <f>STDEV(AZ14:AZ88)*SQRT(252)</f>
        <v>0.41103378955301828</v>
      </c>
      <c r="BC5">
        <f>STDEV(BD14:BD88)*SQRT(252)</f>
        <v>0.92148598521846536</v>
      </c>
      <c r="BG5">
        <f>STDEV(BH14:BH88)*SQRT(252)</f>
        <v>0.2273453168200634</v>
      </c>
      <c r="BK5">
        <f>STDEV(BL14:BL88)*SQRT(252)</f>
        <v>0.19484404640076522</v>
      </c>
      <c r="BO5">
        <f>STDEV(BP14:BP88)*SQRT(252)</f>
        <v>0.25865129280913168</v>
      </c>
      <c r="BS5">
        <f>STDEV(BT14:BT88)*SQRT(252)</f>
        <v>0.37195171149482142</v>
      </c>
      <c r="BW5">
        <f>STDEV(BX14:BX88)*SQRT(252)</f>
        <v>0.26594997120691094</v>
      </c>
      <c r="CA5">
        <f>STDEV(CB14:CB88)*SQRT(252)</f>
        <v>0.77067052855276341</v>
      </c>
      <c r="CE5">
        <f>STDEV(CF14:CF88)*SQRT(252)</f>
        <v>0.3518563063191677</v>
      </c>
      <c r="CI5">
        <f>STDEV(CJ14:CJ88)*SQRT(252)</f>
        <v>0.49204298823974213</v>
      </c>
      <c r="CM5">
        <f>STDEV(CN14:CN88)*SQRT(252)</f>
        <v>0.47352419374000582</v>
      </c>
      <c r="CQ5">
        <f>STDEV(CR14:CR88)*SQRT(252)</f>
        <v>0.78506297846668749</v>
      </c>
      <c r="CU5">
        <f>STDEV(CV14:CV88)*SQRT(252)</f>
        <v>0.63320277849101025</v>
      </c>
      <c r="CY5">
        <f>STDEV(CZ14:CZ88)*SQRT(252)</f>
        <v>0.22669470470433495</v>
      </c>
      <c r="DC5">
        <f>STDEV(DD14:DD88)*SQRT(252)</f>
        <v>0.89531753031741534</v>
      </c>
      <c r="DG5">
        <f>STDEV(DH14:DH88)*SQRT(252)</f>
        <v>0.52213117674791765</v>
      </c>
      <c r="DK5">
        <f>STDEV(DL14:DL88)*SQRT(252)</f>
        <v>0.12606151986928385</v>
      </c>
      <c r="DO5">
        <f>STDEV(DP14:DP88)*SQRT(252)</f>
        <v>0.73188266301703231</v>
      </c>
    </row>
    <row r="12" spans="2:120">
      <c r="B12" s="74" t="s">
        <v>1</v>
      </c>
      <c r="C12" s="74"/>
      <c r="D12" s="20"/>
      <c r="F12" s="74" t="s">
        <v>2</v>
      </c>
      <c r="G12" s="74"/>
      <c r="H12" s="20"/>
      <c r="J12" s="74" t="s">
        <v>3</v>
      </c>
      <c r="K12" s="74"/>
      <c r="L12" s="20"/>
      <c r="N12" s="74" t="s">
        <v>4</v>
      </c>
      <c r="O12" s="74"/>
      <c r="P12" s="20"/>
      <c r="R12" s="74" t="s">
        <v>5</v>
      </c>
      <c r="S12" s="74"/>
      <c r="T12" s="20"/>
      <c r="V12" s="74" t="s">
        <v>6</v>
      </c>
      <c r="W12" s="74"/>
      <c r="X12" s="20"/>
      <c r="Z12" s="74" t="s">
        <v>32</v>
      </c>
      <c r="AA12" s="74"/>
      <c r="AB12" s="20"/>
      <c r="AD12" s="74" t="s">
        <v>7</v>
      </c>
      <c r="AE12" s="74"/>
      <c r="AF12" s="20"/>
      <c r="AH12" s="74" t="s">
        <v>8</v>
      </c>
      <c r="AI12" s="74"/>
      <c r="AJ12" s="20"/>
      <c r="AL12" s="74" t="s">
        <v>9</v>
      </c>
      <c r="AM12" s="74"/>
      <c r="AN12" s="20"/>
      <c r="AP12" s="74" t="s">
        <v>10</v>
      </c>
      <c r="AQ12" s="74"/>
      <c r="AR12" s="20"/>
      <c r="AT12" s="74" t="s">
        <v>11</v>
      </c>
      <c r="AU12" s="74"/>
      <c r="AV12" s="20"/>
      <c r="AX12" s="74" t="s">
        <v>12</v>
      </c>
      <c r="AY12" s="74"/>
      <c r="AZ12" s="20"/>
      <c r="BB12" s="74" t="s">
        <v>13</v>
      </c>
      <c r="BC12" s="74"/>
      <c r="BD12" s="20"/>
      <c r="BF12" s="74" t="s">
        <v>14</v>
      </c>
      <c r="BG12" s="74"/>
      <c r="BH12" s="20"/>
      <c r="BJ12" s="74" t="s">
        <v>37</v>
      </c>
      <c r="BK12" s="74"/>
      <c r="BL12" s="20"/>
      <c r="BN12" s="74" t="s">
        <v>16</v>
      </c>
      <c r="BO12" s="74"/>
      <c r="BP12" s="20"/>
      <c r="BR12" s="74" t="s">
        <v>17</v>
      </c>
      <c r="BS12" s="74"/>
      <c r="BT12" s="20"/>
      <c r="BV12" s="74" t="s">
        <v>19</v>
      </c>
      <c r="BW12" s="74"/>
      <c r="BX12" s="20"/>
      <c r="BZ12" s="74" t="s">
        <v>20</v>
      </c>
      <c r="CA12" s="74"/>
      <c r="CB12" s="20"/>
      <c r="CD12" s="74" t="s">
        <v>21</v>
      </c>
      <c r="CE12" s="74"/>
      <c r="CF12" s="20"/>
      <c r="CH12" s="74" t="s">
        <v>22</v>
      </c>
      <c r="CI12" s="74"/>
      <c r="CJ12" s="20"/>
      <c r="CL12" s="74" t="s">
        <v>26</v>
      </c>
      <c r="CM12" s="74"/>
      <c r="CN12" s="20"/>
      <c r="CP12" s="74" t="s">
        <v>27</v>
      </c>
      <c r="CQ12" s="74"/>
      <c r="CR12" s="20"/>
      <c r="CT12" s="74" t="s">
        <v>28</v>
      </c>
      <c r="CU12" s="74"/>
      <c r="CV12" s="20"/>
      <c r="CX12" s="74" t="s">
        <v>18</v>
      </c>
      <c r="CY12" s="74"/>
      <c r="CZ12" s="20"/>
      <c r="DB12" s="74" t="s">
        <v>25</v>
      </c>
      <c r="DC12" s="74"/>
      <c r="DD12" s="20"/>
      <c r="DF12" s="74" t="s">
        <v>23</v>
      </c>
      <c r="DG12" s="74"/>
      <c r="DH12" s="20"/>
      <c r="DJ12" s="74" t="s">
        <v>29</v>
      </c>
      <c r="DK12" s="74"/>
      <c r="DL12" s="20"/>
      <c r="DN12" s="74" t="s">
        <v>31</v>
      </c>
      <c r="DO12" s="74"/>
    </row>
    <row r="13" spans="2:120">
      <c r="B13" t="s">
        <v>42</v>
      </c>
      <c r="C13" t="s">
        <v>43</v>
      </c>
      <c r="F13" t="s">
        <v>42</v>
      </c>
      <c r="G13" t="s">
        <v>43</v>
      </c>
      <c r="J13" t="s">
        <v>42</v>
      </c>
      <c r="K13" t="s">
        <v>43</v>
      </c>
      <c r="N13" t="s">
        <v>42</v>
      </c>
      <c r="O13" t="s">
        <v>43</v>
      </c>
      <c r="R13" s="13" t="s">
        <v>42</v>
      </c>
      <c r="S13" s="13" t="s">
        <v>43</v>
      </c>
      <c r="V13" s="13" t="s">
        <v>42</v>
      </c>
      <c r="W13" s="13" t="s">
        <v>43</v>
      </c>
      <c r="Z13" s="13" t="s">
        <v>42</v>
      </c>
      <c r="AA13" s="13" t="s">
        <v>43</v>
      </c>
      <c r="AD13" s="13" t="s">
        <v>42</v>
      </c>
      <c r="AE13" s="13" t="s">
        <v>43</v>
      </c>
      <c r="AH13" s="13" t="s">
        <v>42</v>
      </c>
      <c r="AI13" s="13" t="s">
        <v>43</v>
      </c>
      <c r="AL13" s="13" t="s">
        <v>42</v>
      </c>
      <c r="AM13" s="13" t="s">
        <v>43</v>
      </c>
      <c r="AP13" s="13" t="s">
        <v>42</v>
      </c>
      <c r="AQ13" s="13" t="s">
        <v>43</v>
      </c>
      <c r="AT13" s="13" t="s">
        <v>42</v>
      </c>
      <c r="AU13" s="13" t="s">
        <v>43</v>
      </c>
      <c r="AX13" s="13" t="s">
        <v>42</v>
      </c>
      <c r="AY13" s="13" t="s">
        <v>43</v>
      </c>
      <c r="BB13" s="13" t="s">
        <v>42</v>
      </c>
      <c r="BC13" s="13" t="s">
        <v>43</v>
      </c>
      <c r="BF13" s="13" t="s">
        <v>42</v>
      </c>
      <c r="BG13" s="13" t="s">
        <v>43</v>
      </c>
      <c r="BJ13" s="13" t="s">
        <v>42</v>
      </c>
      <c r="BK13" s="13" t="s">
        <v>43</v>
      </c>
      <c r="BN13" s="13" t="s">
        <v>42</v>
      </c>
      <c r="BO13" s="13" t="s">
        <v>43</v>
      </c>
      <c r="BR13" s="13" t="s">
        <v>42</v>
      </c>
      <c r="BS13" s="13" t="s">
        <v>43</v>
      </c>
      <c r="BV13" s="13" t="s">
        <v>42</v>
      </c>
      <c r="BW13" s="13" t="s">
        <v>43</v>
      </c>
      <c r="BZ13" s="13" t="s">
        <v>42</v>
      </c>
      <c r="CA13" s="13" t="s">
        <v>43</v>
      </c>
      <c r="CD13" s="13" t="s">
        <v>42</v>
      </c>
      <c r="CE13" s="13" t="s">
        <v>43</v>
      </c>
      <c r="CH13" s="13" t="s">
        <v>42</v>
      </c>
      <c r="CI13" s="13" t="s">
        <v>43</v>
      </c>
      <c r="CL13" s="13" t="s">
        <v>42</v>
      </c>
      <c r="CM13" s="13" t="s">
        <v>43</v>
      </c>
      <c r="CP13" s="13" t="s">
        <v>42</v>
      </c>
      <c r="CQ13" s="13" t="s">
        <v>43</v>
      </c>
      <c r="CT13" s="13" t="s">
        <v>42</v>
      </c>
      <c r="CU13" s="13" t="s">
        <v>43</v>
      </c>
      <c r="CX13" s="13" t="s">
        <v>42</v>
      </c>
      <c r="CY13" s="13" t="s">
        <v>43</v>
      </c>
      <c r="DB13" s="13" t="s">
        <v>42</v>
      </c>
      <c r="DC13" s="13" t="s">
        <v>43</v>
      </c>
      <c r="DF13" s="13" t="s">
        <v>42</v>
      </c>
      <c r="DG13" s="13" t="s">
        <v>43</v>
      </c>
      <c r="DJ13" s="13" t="s">
        <v>42</v>
      </c>
      <c r="DK13" s="13" t="s">
        <v>43</v>
      </c>
      <c r="DN13" s="13" t="s">
        <v>42</v>
      </c>
      <c r="DO13" s="13" t="s">
        <v>43</v>
      </c>
    </row>
    <row r="14" spans="2:120">
      <c r="B14" s="14">
        <v>39035</v>
      </c>
      <c r="C14">
        <v>12.1188</v>
      </c>
      <c r="D14" s="13">
        <f>(C14-C15)/C15</f>
        <v>6.3441667488070138E-3</v>
      </c>
      <c r="F14" s="14">
        <v>40015</v>
      </c>
      <c r="G14">
        <v>15.1226</v>
      </c>
      <c r="H14" s="13">
        <f t="shared" ref="H14:H77" si="0">(G14-G15)/G15</f>
        <v>0</v>
      </c>
      <c r="J14" s="14">
        <v>41571</v>
      </c>
      <c r="K14">
        <v>67.434625999999994</v>
      </c>
      <c r="L14" s="13">
        <f t="shared" ref="L14:L77" si="1">(K14-K15)/K15</f>
        <v>1.7145455457590671E-2</v>
      </c>
      <c r="N14" s="14">
        <v>38322</v>
      </c>
      <c r="O14">
        <v>24.059999000000001</v>
      </c>
      <c r="P14" s="13">
        <f t="shared" ref="P14:P77" si="2">(O14-O15)/O15</f>
        <v>-6.0156289062500007E-2</v>
      </c>
      <c r="R14" s="14">
        <v>40332</v>
      </c>
      <c r="S14" s="13">
        <v>22.023768</v>
      </c>
      <c r="T14" s="13">
        <f t="shared" ref="T14:T77" si="3">(S14-S15)/S15</f>
        <v>2.3519873778184673E-2</v>
      </c>
      <c r="V14" s="14">
        <v>39346</v>
      </c>
      <c r="W14" s="13">
        <v>76.512334999999993</v>
      </c>
      <c r="X14" s="13">
        <f t="shared" ref="X14:X77" si="4">(W14-W15)/W15</f>
        <v>1.511001733355909E-2</v>
      </c>
      <c r="Z14" s="14">
        <v>39602</v>
      </c>
      <c r="AA14" s="13">
        <v>22.758137000000001</v>
      </c>
      <c r="AB14" s="13">
        <f t="shared" ref="AB14:AB77" si="5">(AA14-AA15)/AA15</f>
        <v>7.1457886751967025E-3</v>
      </c>
      <c r="AD14" s="14">
        <v>39308</v>
      </c>
      <c r="AE14" s="13">
        <v>24.319686000000001</v>
      </c>
      <c r="AF14" s="13">
        <f t="shared" ref="AF14:AF77" si="6">(AE14-AE15)/AE15</f>
        <v>-3.4064097903316097E-2</v>
      </c>
      <c r="AH14" s="14">
        <v>41597</v>
      </c>
      <c r="AI14" s="13">
        <v>34.630001</v>
      </c>
      <c r="AJ14" s="13">
        <f t="shared" ref="AJ14:AJ77" si="7">(AI14-AI15)/AI15</f>
        <v>-1.0005688965122838E-2</v>
      </c>
      <c r="AL14" s="14">
        <v>41603</v>
      </c>
      <c r="AM14" s="13">
        <v>14.934309000000001</v>
      </c>
      <c r="AN14" s="13">
        <f t="shared" ref="AN14:AN77" si="8">(AM14-AM15)/AM15</f>
        <v>2.1739112587245316E-2</v>
      </c>
      <c r="AP14" s="14">
        <v>41947</v>
      </c>
      <c r="AQ14" s="13">
        <v>238.429993</v>
      </c>
      <c r="AR14" s="13">
        <f t="shared" ref="AR14:AR77" si="9">(AQ14-AQ15)/AQ15</f>
        <v>2.2953453552827706E-2</v>
      </c>
      <c r="AT14" s="14">
        <v>42039</v>
      </c>
      <c r="AU14" s="13">
        <v>44.571925999999998</v>
      </c>
      <c r="AV14" s="13">
        <f>(AU14-AU15)/AU15</f>
        <v>1.6231667096253104E-2</v>
      </c>
      <c r="AX14" s="14">
        <v>41310</v>
      </c>
      <c r="AY14" s="13">
        <v>7.87</v>
      </c>
      <c r="AZ14" s="13">
        <f>(AY14-AY15)/AY15</f>
        <v>1.4175257731958804E-2</v>
      </c>
      <c r="BB14" s="14">
        <v>37027</v>
      </c>
      <c r="BC14" s="13">
        <v>30.857199999999999</v>
      </c>
      <c r="BD14" s="13">
        <f>(BC14-BC15)/BC15</f>
        <v>7.6530619364796229E-2</v>
      </c>
      <c r="BF14" s="14">
        <v>40337</v>
      </c>
      <c r="BG14" s="13">
        <v>21.474648999999999</v>
      </c>
      <c r="BH14" s="13">
        <f>(BG14-BG15)/BG15</f>
        <v>-7.1174314699864226E-3</v>
      </c>
      <c r="BJ14" s="14">
        <v>38813</v>
      </c>
      <c r="BK14" s="13">
        <v>28.440000999999999</v>
      </c>
      <c r="BL14" s="13">
        <f>(BK14-BK15)/BK15</f>
        <v>-2.0323802262356101E-2</v>
      </c>
      <c r="BN14" s="14">
        <v>38002</v>
      </c>
      <c r="BO14" s="13">
        <v>24.198278999999999</v>
      </c>
      <c r="BP14" s="13">
        <f>(BO14-BO15)/BO15</f>
        <v>2.2754784751230786E-2</v>
      </c>
      <c r="BR14" s="14">
        <v>40385</v>
      </c>
      <c r="BS14" s="13">
        <v>16.419132000000001</v>
      </c>
      <c r="BT14" s="13">
        <f>(BS14-BS15)/BS15</f>
        <v>-1.1965592139863877E-3</v>
      </c>
      <c r="BV14" s="14">
        <v>39419</v>
      </c>
      <c r="BW14" s="13">
        <v>32.400002000000001</v>
      </c>
      <c r="BX14" s="13">
        <f>(BW14-BW15)/BW15</f>
        <v>-2.3949329718331063E-2</v>
      </c>
      <c r="BZ14" s="14">
        <v>41584</v>
      </c>
      <c r="CA14" s="13">
        <v>37.5</v>
      </c>
      <c r="CB14" s="13">
        <f>(CA14-CA15)/CA15</f>
        <v>-6.25E-2</v>
      </c>
      <c r="CD14" s="14">
        <v>41554</v>
      </c>
      <c r="CE14" s="13">
        <v>72.330001999999993</v>
      </c>
      <c r="CF14" s="13">
        <f>(CE14-CE15)/CE15</f>
        <v>-2.0184204822541317E-2</v>
      </c>
      <c r="CH14" s="14">
        <v>41953</v>
      </c>
      <c r="CI14" s="13">
        <v>47.23</v>
      </c>
      <c r="CJ14" s="13">
        <f>(CI14-CI15)/CI15</f>
        <v>5.9206100022426399E-2</v>
      </c>
      <c r="CL14" s="14">
        <v>41904</v>
      </c>
      <c r="CM14" s="13">
        <v>28.610001</v>
      </c>
      <c r="CN14" s="13">
        <f>(CM14-CM15)/CM15</f>
        <v>3.4968531468528106E-4</v>
      </c>
      <c r="CP14" s="14">
        <v>38027</v>
      </c>
      <c r="CQ14" s="13">
        <v>10.17</v>
      </c>
      <c r="CR14" s="13">
        <f>(CQ14-CQ15)/CQ15</f>
        <v>1.9704433497536524E-3</v>
      </c>
      <c r="CT14" s="14">
        <v>40833</v>
      </c>
      <c r="CU14" s="13">
        <v>64.629997000000003</v>
      </c>
      <c r="CV14" s="13">
        <f>(CU14-CU15)/CU15</f>
        <v>1.06332445561651E-2</v>
      </c>
      <c r="CX14" s="14">
        <v>39273</v>
      </c>
      <c r="CY14" s="13">
        <v>36.208317000000001</v>
      </c>
      <c r="CZ14" s="13">
        <f>(CY14-CY15)/CY15</f>
        <v>-1.9285757660936896E-2</v>
      </c>
      <c r="DB14" s="14">
        <v>42086</v>
      </c>
      <c r="DC14" s="13">
        <v>38.389999000000003</v>
      </c>
      <c r="DD14" s="13">
        <f>(DC14-DC15)/DC15</f>
        <v>-1.6397643258970966E-2</v>
      </c>
      <c r="DF14" s="14">
        <v>40499</v>
      </c>
      <c r="DG14" s="13">
        <v>32.229999999999997</v>
      </c>
      <c r="DH14" s="13">
        <f>(DG14-DG15)/DG15</f>
        <v>-0.1169863013698631</v>
      </c>
      <c r="DJ14" s="14">
        <v>37959</v>
      </c>
      <c r="DK14" s="13">
        <v>18.825057000000001</v>
      </c>
      <c r="DL14" s="13">
        <f>(DK14-DK15)/DK15</f>
        <v>6.96168138609297E-3</v>
      </c>
      <c r="DN14" s="14">
        <v>39672</v>
      </c>
      <c r="DO14" s="13">
        <v>77.000000999999997</v>
      </c>
      <c r="DP14">
        <f>(DO14-DO15)/DO15</f>
        <v>3.0789866955552046E-2</v>
      </c>
    </row>
    <row r="15" spans="2:120">
      <c r="B15" s="14">
        <v>39034</v>
      </c>
      <c r="C15">
        <v>12.042401</v>
      </c>
      <c r="D15" s="13">
        <f t="shared" ref="D15:D77" si="10">(C15-C16)/C16</f>
        <v>-7.0866193670201961E-3</v>
      </c>
      <c r="F15" s="14">
        <v>40014</v>
      </c>
      <c r="G15">
        <v>15.1226</v>
      </c>
      <c r="H15" s="13">
        <f t="shared" si="0"/>
        <v>5.8541020018776143E-3</v>
      </c>
      <c r="J15" s="14">
        <v>41570</v>
      </c>
      <c r="K15">
        <v>66.297917999999996</v>
      </c>
      <c r="L15" s="13">
        <f t="shared" si="1"/>
        <v>-1.5579953573114548E-2</v>
      </c>
      <c r="N15" s="14">
        <v>38321</v>
      </c>
      <c r="O15">
        <v>25.6</v>
      </c>
      <c r="P15" s="13">
        <f t="shared" si="2"/>
        <v>1.937891074664698E-2</v>
      </c>
      <c r="R15" s="14">
        <v>40331</v>
      </c>
      <c r="S15" s="13">
        <v>21.517675000000001</v>
      </c>
      <c r="T15" s="13">
        <f t="shared" si="3"/>
        <v>3.1799151061695584E-2</v>
      </c>
      <c r="V15" s="14">
        <v>39345</v>
      </c>
      <c r="W15" s="13">
        <v>75.373441</v>
      </c>
      <c r="X15" s="13">
        <f t="shared" si="4"/>
        <v>-2.0282056199031499E-2</v>
      </c>
      <c r="Z15" s="14">
        <v>39601</v>
      </c>
      <c r="AA15" s="13">
        <v>22.596665999999999</v>
      </c>
      <c r="AB15" s="13">
        <f t="shared" si="5"/>
        <v>-2.4200125490832902E-2</v>
      </c>
      <c r="AD15" s="14">
        <v>39307</v>
      </c>
      <c r="AE15" s="13">
        <v>25.177329</v>
      </c>
      <c r="AF15" s="13">
        <f t="shared" si="6"/>
        <v>1.3328739196369278E-2</v>
      </c>
      <c r="AH15" s="14">
        <v>41596</v>
      </c>
      <c r="AI15" s="13">
        <v>34.979999999999997</v>
      </c>
      <c r="AJ15" s="13">
        <f t="shared" si="7"/>
        <v>-1.3814518922624404E-2</v>
      </c>
      <c r="AL15" s="14">
        <v>41600</v>
      </c>
      <c r="AM15" s="13">
        <v>14.616557999999999</v>
      </c>
      <c r="AN15" s="13">
        <f t="shared" si="8"/>
        <v>-9.7847095621635214E-3</v>
      </c>
      <c r="AP15" s="14">
        <v>41946</v>
      </c>
      <c r="AQ15" s="13">
        <v>233.08000200000001</v>
      </c>
      <c r="AR15" s="13">
        <f t="shared" si="9"/>
        <v>1.7994387115825069E-2</v>
      </c>
      <c r="AT15" s="14">
        <v>42038</v>
      </c>
      <c r="AU15" s="13">
        <v>43.860005000000001</v>
      </c>
      <c r="AV15" s="13">
        <f t="shared" ref="AV15:AV78" si="11">(AU15-AU16)/AU16</f>
        <v>1.83158455522902E-2</v>
      </c>
      <c r="AX15" s="14">
        <v>41309</v>
      </c>
      <c r="AY15" s="13">
        <v>7.76</v>
      </c>
      <c r="AZ15" s="13">
        <f t="shared" ref="AZ15:AZ78" si="12">(AY15-AY16)/AY16</f>
        <v>-8.9399744572158726E-3</v>
      </c>
      <c r="BB15" s="14">
        <v>37026</v>
      </c>
      <c r="BC15" s="13">
        <v>28.66356</v>
      </c>
      <c r="BD15" s="13">
        <f t="shared" ref="BD15:BD78" si="13">(BC15-BC16)/BC16</f>
        <v>1.5894938178987475E-2</v>
      </c>
      <c r="BF15" s="14">
        <v>40336</v>
      </c>
      <c r="BG15" s="13">
        <v>21.628589000000002</v>
      </c>
      <c r="BH15" s="13">
        <f t="shared" ref="BH15:BH78" si="14">(BG15-BG16)/BG16</f>
        <v>-1.9387337800709045E-2</v>
      </c>
      <c r="BJ15" s="14">
        <v>38812</v>
      </c>
      <c r="BK15" s="13">
        <v>29.030000999999999</v>
      </c>
      <c r="BL15" s="13">
        <f t="shared" ref="BL15:BL78" si="15">(BK15-BK16)/BK16</f>
        <v>2.763385051351062E-3</v>
      </c>
      <c r="BN15" s="14">
        <v>38001</v>
      </c>
      <c r="BO15" s="13">
        <v>23.659903</v>
      </c>
      <c r="BP15" s="13">
        <f t="shared" ref="BP15:BP78" si="16">(BO15-BO16)/BO16</f>
        <v>-1.6946278594578028E-2</v>
      </c>
      <c r="BR15" s="14">
        <v>40382</v>
      </c>
      <c r="BS15" s="13">
        <v>16.438801999999999</v>
      </c>
      <c r="BT15" s="13">
        <f t="shared" ref="BT15:BT78" si="17">(BS15-BS16)/BS16</f>
        <v>-1.0361142164998876E-2</v>
      </c>
      <c r="BV15" s="14">
        <v>39416</v>
      </c>
      <c r="BW15" s="13">
        <v>33.195</v>
      </c>
      <c r="BX15" s="13">
        <f t="shared" ref="BX15:BX78" si="18">(BW15-BW16)/BW16</f>
        <v>9.2733660466209553E-3</v>
      </c>
      <c r="BZ15" s="14">
        <v>41583</v>
      </c>
      <c r="CA15" s="13">
        <v>40</v>
      </c>
      <c r="CB15" s="13">
        <f t="shared" ref="CB15:CB78" si="19">(CA15-CA16)/CA16</f>
        <v>-2.0807785596464397E-2</v>
      </c>
      <c r="CD15" s="14">
        <v>41551</v>
      </c>
      <c r="CE15" s="13">
        <v>73.819999999999993</v>
      </c>
      <c r="CF15" s="13">
        <f t="shared" ref="CF15:CF78" si="20">(CE15-CE16)/CE16</f>
        <v>1.6282632955873387E-3</v>
      </c>
      <c r="CH15" s="14">
        <v>41950</v>
      </c>
      <c r="CI15" s="13">
        <v>44.59</v>
      </c>
      <c r="CJ15" s="13">
        <f t="shared" ref="CJ15:CJ78" si="21">(CI15-CI16)/CI16</f>
        <v>-1.4585635359115947E-2</v>
      </c>
      <c r="CL15" s="14">
        <v>41901</v>
      </c>
      <c r="CM15" s="13">
        <v>28.6</v>
      </c>
      <c r="CN15" s="13">
        <f t="shared" ref="CN15:CN78" si="22">(CM15-CM16)/CM16</f>
        <v>3.5481497629200047E-2</v>
      </c>
      <c r="CP15" s="14">
        <v>38026</v>
      </c>
      <c r="CQ15" s="13">
        <v>10.15</v>
      </c>
      <c r="CR15" s="13">
        <f t="shared" ref="CR15:CR78" si="23">(CQ15-CQ16)/CQ16</f>
        <v>4.102564102564106E-2</v>
      </c>
      <c r="CT15" s="14">
        <v>40830</v>
      </c>
      <c r="CU15" s="13">
        <v>63.950001</v>
      </c>
      <c r="CV15" s="13">
        <f t="shared" ref="CV15:CV78" si="24">(CU15-CU16)/CU16</f>
        <v>-1.7665085028113196E-2</v>
      </c>
      <c r="CX15" s="14">
        <v>39272</v>
      </c>
      <c r="CY15" s="13">
        <v>36.920354000000003</v>
      </c>
      <c r="CZ15" s="13">
        <f t="shared" ref="CZ15:CZ78" si="25">(CY15-CY16)/CY16</f>
        <v>5.2657230546716898E-3</v>
      </c>
      <c r="DB15" s="14">
        <v>42083</v>
      </c>
      <c r="DC15" s="13">
        <v>39.029998999999997</v>
      </c>
      <c r="DD15" s="13">
        <f t="shared" ref="DD15:DD78" si="26">(DC15-DC16)/DC16</f>
        <v>-2.5954604442226196E-2</v>
      </c>
      <c r="DF15" s="14">
        <v>40498</v>
      </c>
      <c r="DG15" s="13">
        <v>36.5</v>
      </c>
      <c r="DH15" s="13">
        <f t="shared" ref="DH15:DH78" si="27">(DG15-DG16)/DG16</f>
        <v>-8.4216514962876469E-3</v>
      </c>
      <c r="DJ15" s="14">
        <v>37958</v>
      </c>
      <c r="DK15" s="13">
        <v>18.694908999999999</v>
      </c>
      <c r="DL15" s="13">
        <f t="shared" ref="DL15:DL78" si="28">(DK15-DK16)/DK16</f>
        <v>-1.662586306031626E-2</v>
      </c>
      <c r="DN15" s="14">
        <v>39671</v>
      </c>
      <c r="DO15" s="13">
        <v>74.699997999999994</v>
      </c>
      <c r="DP15" s="13">
        <f t="shared" ref="DP15:DP78" si="29">(DO15-DO16)/DO16</f>
        <v>-1.4511951740794204E-2</v>
      </c>
    </row>
    <row r="16" spans="2:120">
      <c r="B16" s="14">
        <v>39031</v>
      </c>
      <c r="C16">
        <v>12.128349999999999</v>
      </c>
      <c r="D16" s="13">
        <f t="shared" si="10"/>
        <v>2.172157138399506E-2</v>
      </c>
      <c r="F16" s="14">
        <v>40011</v>
      </c>
      <c r="G16">
        <v>15.034585999999999</v>
      </c>
      <c r="H16" s="13">
        <f t="shared" si="0"/>
        <v>1.5675750352388648E-2</v>
      </c>
      <c r="J16" s="14">
        <v>41569</v>
      </c>
      <c r="K16">
        <v>67.347183999999999</v>
      </c>
      <c r="L16" s="13">
        <f t="shared" si="1"/>
        <v>-5.5945948388216506E-3</v>
      </c>
      <c r="N16" s="14">
        <v>38320</v>
      </c>
      <c r="O16">
        <v>25.113330999999999</v>
      </c>
      <c r="P16" s="13">
        <f t="shared" si="2"/>
        <v>-1.464840247862908E-2</v>
      </c>
      <c r="R16" s="14">
        <v>40330</v>
      </c>
      <c r="S16" s="13">
        <v>20.854519</v>
      </c>
      <c r="T16" s="13">
        <f t="shared" si="3"/>
        <v>-2.2494946667444143E-2</v>
      </c>
      <c r="V16" s="14">
        <v>39344</v>
      </c>
      <c r="W16" s="13">
        <v>76.933817000000005</v>
      </c>
      <c r="X16" s="13">
        <f t="shared" si="4"/>
        <v>-4.6409273776353279E-3</v>
      </c>
      <c r="Z16" s="14">
        <v>39598</v>
      </c>
      <c r="AA16" s="13">
        <v>23.157070000000001</v>
      </c>
      <c r="AB16" s="13">
        <f t="shared" si="5"/>
        <v>1.643361454265677E-3</v>
      </c>
      <c r="AD16" s="14">
        <v>39304</v>
      </c>
      <c r="AE16" s="13">
        <v>24.846160999999999</v>
      </c>
      <c r="AF16" s="13">
        <f t="shared" si="6"/>
        <v>4.462808313628398E-3</v>
      </c>
      <c r="AH16" s="14">
        <v>41593</v>
      </c>
      <c r="AI16" s="13">
        <v>35.470001000000003</v>
      </c>
      <c r="AJ16" s="13">
        <f t="shared" si="7"/>
        <v>-6.1641357849294646E-3</v>
      </c>
      <c r="AL16" s="14">
        <v>41599</v>
      </c>
      <c r="AM16" s="13">
        <v>14.76099</v>
      </c>
      <c r="AN16" s="13">
        <f t="shared" si="8"/>
        <v>7.8895525461706827E-3</v>
      </c>
      <c r="AP16" s="14">
        <v>41943</v>
      </c>
      <c r="AQ16" s="13">
        <v>228.96000699999999</v>
      </c>
      <c r="AR16" s="13">
        <f t="shared" si="9"/>
        <v>0.12843772188578773</v>
      </c>
      <c r="AT16" s="14">
        <v>42037</v>
      </c>
      <c r="AU16" s="13">
        <v>43.071120999999998</v>
      </c>
      <c r="AV16" s="13">
        <f t="shared" si="11"/>
        <v>-7.317037700020566E-3</v>
      </c>
      <c r="AX16" s="14">
        <v>41306</v>
      </c>
      <c r="AY16" s="13">
        <v>7.83</v>
      </c>
      <c r="AZ16" s="13">
        <f t="shared" si="12"/>
        <v>3.5714285714285775E-2</v>
      </c>
      <c r="BB16" s="14">
        <v>37025</v>
      </c>
      <c r="BC16" s="13">
        <v>28.215083</v>
      </c>
      <c r="BD16" s="13">
        <f t="shared" si="13"/>
        <v>-3.3400132387649863E-2</v>
      </c>
      <c r="BF16" s="14">
        <v>40333</v>
      </c>
      <c r="BG16" s="13">
        <v>22.0562</v>
      </c>
      <c r="BH16" s="13">
        <f t="shared" si="14"/>
        <v>-3.9836205969982719E-2</v>
      </c>
      <c r="BJ16" s="14">
        <v>38811</v>
      </c>
      <c r="BK16" s="13">
        <v>28.950001</v>
      </c>
      <c r="BL16" s="13">
        <f t="shared" si="15"/>
        <v>-2.0682178559117974E-3</v>
      </c>
      <c r="BN16" s="14">
        <v>38000</v>
      </c>
      <c r="BO16" s="13">
        <v>24.067761999999998</v>
      </c>
      <c r="BP16" s="13">
        <f t="shared" si="16"/>
        <v>4.4254752997697428E-3</v>
      </c>
      <c r="BR16" s="14">
        <v>40381</v>
      </c>
      <c r="BS16" s="13">
        <v>16.610910000000001</v>
      </c>
      <c r="BT16" s="13">
        <f t="shared" si="17"/>
        <v>2.643572942584908E-2</v>
      </c>
      <c r="BV16" s="14">
        <v>39415</v>
      </c>
      <c r="BW16" s="13">
        <v>32.889999000000003</v>
      </c>
      <c r="BX16" s="13">
        <f t="shared" si="18"/>
        <v>1.5593670871926563E-2</v>
      </c>
      <c r="BZ16" s="14">
        <v>41582</v>
      </c>
      <c r="CA16" s="13">
        <v>40.849997999999999</v>
      </c>
      <c r="CB16" s="13">
        <f t="shared" si="19"/>
        <v>1.1138514300073519E-2</v>
      </c>
      <c r="CD16" s="14">
        <v>41550</v>
      </c>
      <c r="CE16" s="13">
        <v>73.699996999999996</v>
      </c>
      <c r="CF16" s="13">
        <f t="shared" si="20"/>
        <v>-1.8511107658069435E-2</v>
      </c>
      <c r="CH16" s="14">
        <v>41949</v>
      </c>
      <c r="CI16" s="13">
        <v>45.25</v>
      </c>
      <c r="CJ16" s="13">
        <f t="shared" si="21"/>
        <v>2.5611990607706043E-2</v>
      </c>
      <c r="CL16" s="14">
        <v>41900</v>
      </c>
      <c r="CM16" s="13">
        <v>27.620000999999998</v>
      </c>
      <c r="CN16" s="13">
        <f t="shared" si="22"/>
        <v>-8.9702185514812151E-3</v>
      </c>
      <c r="CP16" s="14">
        <v>38023</v>
      </c>
      <c r="CQ16" s="13">
        <v>9.75</v>
      </c>
      <c r="CR16" s="13">
        <f t="shared" si="23"/>
        <v>1.2461059190031071E-2</v>
      </c>
      <c r="CT16" s="14">
        <v>40829</v>
      </c>
      <c r="CU16" s="13">
        <v>65.099997999999999</v>
      </c>
      <c r="CV16" s="13">
        <f t="shared" si="24"/>
        <v>3.3333301587301578E-2</v>
      </c>
      <c r="CX16" s="14">
        <v>39269</v>
      </c>
      <c r="CY16" s="13">
        <v>36.726959999999998</v>
      </c>
      <c r="CZ16" s="13">
        <f t="shared" si="25"/>
        <v>5.558353049920331E-2</v>
      </c>
      <c r="DB16" s="14">
        <v>42082</v>
      </c>
      <c r="DC16" s="13">
        <v>40.07</v>
      </c>
      <c r="DD16" s="13">
        <f t="shared" si="26"/>
        <v>-2.1489645384868247E-2</v>
      </c>
      <c r="DF16" s="14">
        <v>40497</v>
      </c>
      <c r="DG16" s="13">
        <v>36.810001</v>
      </c>
      <c r="DH16" s="13">
        <f t="shared" si="27"/>
        <v>-4.0583875556924019E-3</v>
      </c>
      <c r="DJ16" s="14">
        <v>37957</v>
      </c>
      <c r="DK16" s="13">
        <v>19.010983</v>
      </c>
      <c r="DL16" s="13">
        <f t="shared" si="28"/>
        <v>7.7200296713413018E-3</v>
      </c>
      <c r="DN16" s="14">
        <v>39668</v>
      </c>
      <c r="DO16" s="13">
        <v>75.800004000000001</v>
      </c>
      <c r="DP16" s="13">
        <f t="shared" si="29"/>
        <v>-3.1309865414570363E-2</v>
      </c>
    </row>
    <row r="17" spans="2:120">
      <c r="B17" s="14">
        <v>39030</v>
      </c>
      <c r="C17">
        <v>11.870504</v>
      </c>
      <c r="D17" s="13">
        <f t="shared" si="10"/>
        <v>2.8122414646077714E-2</v>
      </c>
      <c r="F17" s="14">
        <v>40010</v>
      </c>
      <c r="G17">
        <v>14.802545</v>
      </c>
      <c r="H17" s="13">
        <f t="shared" si="0"/>
        <v>2.4930754635473763E-2</v>
      </c>
      <c r="J17" s="14">
        <v>41568</v>
      </c>
      <c r="K17">
        <v>67.726084</v>
      </c>
      <c r="L17" s="13">
        <f t="shared" si="1"/>
        <v>1.4258638297691363E-2</v>
      </c>
      <c r="N17" s="14">
        <v>38317</v>
      </c>
      <c r="O17">
        <v>25.48667</v>
      </c>
      <c r="P17" s="13">
        <f t="shared" si="2"/>
        <v>-1.2144535354439337E-2</v>
      </c>
      <c r="R17" s="14">
        <v>40326</v>
      </c>
      <c r="S17" s="13">
        <v>21.334436</v>
      </c>
      <c r="T17" s="13">
        <f t="shared" si="3"/>
        <v>-1.7282874461166865E-2</v>
      </c>
      <c r="V17" s="14">
        <v>39343</v>
      </c>
      <c r="W17" s="13">
        <v>77.292525999999995</v>
      </c>
      <c r="X17" s="13">
        <f t="shared" si="4"/>
        <v>-8.056133076143902E-3</v>
      </c>
      <c r="Z17" s="14">
        <v>39597</v>
      </c>
      <c r="AA17" s="13">
        <v>23.119077000000001</v>
      </c>
      <c r="AB17" s="13">
        <f t="shared" si="5"/>
        <v>1.4589430566595882E-2</v>
      </c>
      <c r="AD17" s="14">
        <v>39303</v>
      </c>
      <c r="AE17" s="13">
        <v>24.735769999999999</v>
      </c>
      <c r="AF17" s="13">
        <f t="shared" si="6"/>
        <v>-4.7416648181695026E-2</v>
      </c>
      <c r="AH17" s="14">
        <v>41592</v>
      </c>
      <c r="AI17" s="13">
        <v>35.689999</v>
      </c>
      <c r="AJ17" s="13">
        <f t="shared" si="7"/>
        <v>1.6809146256931435E-2</v>
      </c>
      <c r="AL17" s="14">
        <v>41598</v>
      </c>
      <c r="AM17" s="13">
        <v>14.645443999999999</v>
      </c>
      <c r="AN17" s="13">
        <f t="shared" si="8"/>
        <v>-1.4896373536203595E-2</v>
      </c>
      <c r="AP17" s="14">
        <v>41942</v>
      </c>
      <c r="AQ17" s="13">
        <v>202.89999399999999</v>
      </c>
      <c r="AR17" s="13">
        <f t="shared" si="9"/>
        <v>1.6991624905809802E-2</v>
      </c>
      <c r="AT17" s="14">
        <v>42034</v>
      </c>
      <c r="AU17" s="13">
        <v>43.388596999999997</v>
      </c>
      <c r="AV17" s="13">
        <f t="shared" si="11"/>
        <v>-1.6357691203724996E-2</v>
      </c>
      <c r="AX17" s="14">
        <v>41305</v>
      </c>
      <c r="AY17" s="13">
        <v>7.56</v>
      </c>
      <c r="AZ17" s="13">
        <f t="shared" si="12"/>
        <v>-1.1764705882353038E-2</v>
      </c>
      <c r="BB17" s="14">
        <v>37022</v>
      </c>
      <c r="BC17" s="13">
        <v>29.190034000000001</v>
      </c>
      <c r="BD17" s="13">
        <f t="shared" si="13"/>
        <v>0</v>
      </c>
      <c r="BF17" s="14">
        <v>40332</v>
      </c>
      <c r="BG17" s="13">
        <v>22.971288999999999</v>
      </c>
      <c r="BH17" s="13">
        <f t="shared" si="14"/>
        <v>1.5117239241090203E-2</v>
      </c>
      <c r="BJ17" s="14">
        <v>38810</v>
      </c>
      <c r="BK17" s="13">
        <v>29.01</v>
      </c>
      <c r="BL17" s="13">
        <f t="shared" si="15"/>
        <v>9.3945720250523009E-3</v>
      </c>
      <c r="BN17" s="14">
        <v>37999</v>
      </c>
      <c r="BO17" s="13">
        <v>23.96172</v>
      </c>
      <c r="BP17" s="13">
        <f t="shared" si="16"/>
        <v>-1.6736399098236449E-2</v>
      </c>
      <c r="BR17" s="14">
        <v>40380</v>
      </c>
      <c r="BS17" s="13">
        <v>16.183098000000001</v>
      </c>
      <c r="BT17" s="13">
        <f t="shared" si="17"/>
        <v>-2.7273083013219478E-3</v>
      </c>
      <c r="BV17" s="14">
        <v>39414</v>
      </c>
      <c r="BW17" s="13">
        <v>32.384998000000003</v>
      </c>
      <c r="BX17" s="13">
        <f t="shared" si="18"/>
        <v>2.2415123043887181E-2</v>
      </c>
      <c r="BZ17" s="14">
        <v>41579</v>
      </c>
      <c r="CA17" s="13">
        <v>40.400002000000001</v>
      </c>
      <c r="CB17" s="13">
        <f t="shared" si="19"/>
        <v>3.5897487179487195E-2</v>
      </c>
      <c r="CD17" s="14">
        <v>41549</v>
      </c>
      <c r="CE17" s="13">
        <v>75.089995999999999</v>
      </c>
      <c r="CF17" s="13">
        <f t="shared" si="20"/>
        <v>-1.0932587221617253E-2</v>
      </c>
      <c r="CH17" s="14">
        <v>41948</v>
      </c>
      <c r="CI17" s="13">
        <v>44.119999</v>
      </c>
      <c r="CJ17" s="13">
        <f t="shared" si="21"/>
        <v>-3.2456119844566644E-2</v>
      </c>
      <c r="CL17" s="14">
        <v>41899</v>
      </c>
      <c r="CM17" s="13">
        <v>27.870000999999998</v>
      </c>
      <c r="CN17" s="13">
        <f t="shared" si="22"/>
        <v>-3.2188127045355529E-3</v>
      </c>
      <c r="CP17" s="14">
        <v>38022</v>
      </c>
      <c r="CQ17" s="13">
        <v>9.6300000000000008</v>
      </c>
      <c r="CR17" s="13">
        <f t="shared" si="23"/>
        <v>2.2292993630573341E-2</v>
      </c>
      <c r="CT17" s="14">
        <v>40828</v>
      </c>
      <c r="CU17" s="13">
        <v>63</v>
      </c>
      <c r="CV17" s="13">
        <f t="shared" si="24"/>
        <v>-2.0978990551017568E-2</v>
      </c>
      <c r="CX17" s="14">
        <v>39268</v>
      </c>
      <c r="CY17" s="13">
        <v>34.793039999999998</v>
      </c>
      <c r="CZ17" s="13">
        <f t="shared" si="25"/>
        <v>1.2649542071380738E-3</v>
      </c>
      <c r="DB17" s="14">
        <v>42081</v>
      </c>
      <c r="DC17" s="13">
        <v>40.950001</v>
      </c>
      <c r="DD17" s="13">
        <f t="shared" si="26"/>
        <v>8.8516801927613034E-2</v>
      </c>
      <c r="DF17" s="14">
        <v>40494</v>
      </c>
      <c r="DG17" s="13">
        <v>36.959999000000003</v>
      </c>
      <c r="DH17" s="13">
        <f t="shared" si="27"/>
        <v>-2.967386026436388E-3</v>
      </c>
      <c r="DJ17" s="14">
        <v>37956</v>
      </c>
      <c r="DK17" s="13">
        <v>18.865341999999998</v>
      </c>
      <c r="DL17" s="13">
        <f t="shared" si="28"/>
        <v>1.012116093987692E-2</v>
      </c>
      <c r="DN17" s="14">
        <v>39667</v>
      </c>
      <c r="DO17" s="13">
        <v>78.250000999999997</v>
      </c>
      <c r="DP17" s="13">
        <f t="shared" si="29"/>
        <v>-5.7178781630972371E-3</v>
      </c>
    </row>
    <row r="18" spans="2:120">
      <c r="B18" s="14">
        <v>39029</v>
      </c>
      <c r="C18">
        <v>11.545807999999999</v>
      </c>
      <c r="D18" s="13">
        <f t="shared" si="10"/>
        <v>-2.475191708777481E-3</v>
      </c>
      <c r="F18" s="14">
        <v>40009</v>
      </c>
      <c r="G18">
        <v>14.442482999999999</v>
      </c>
      <c r="H18" s="13">
        <f t="shared" si="0"/>
        <v>7.2489615756054976E-2</v>
      </c>
      <c r="J18" s="14">
        <v>41565</v>
      </c>
      <c r="K18">
        <v>66.773978</v>
      </c>
      <c r="L18" s="13">
        <f t="shared" si="1"/>
        <v>3.3577047428373437E-3</v>
      </c>
      <c r="N18" s="14">
        <v>38315</v>
      </c>
      <c r="O18">
        <v>25.799999</v>
      </c>
      <c r="P18" s="13">
        <f t="shared" si="2"/>
        <v>2.4622676727561556E-2</v>
      </c>
      <c r="R18" s="14">
        <v>40325</v>
      </c>
      <c r="S18" s="13">
        <v>21.709641000000001</v>
      </c>
      <c r="T18" s="13">
        <f t="shared" si="3"/>
        <v>4.625728880132933E-2</v>
      </c>
      <c r="V18" s="14">
        <v>39342</v>
      </c>
      <c r="W18" s="13">
        <v>77.920261999999994</v>
      </c>
      <c r="X18" s="13">
        <f t="shared" si="4"/>
        <v>6.8365808807828218E-3</v>
      </c>
      <c r="Z18" s="14">
        <v>39596</v>
      </c>
      <c r="AA18" s="13">
        <v>22.786632999999998</v>
      </c>
      <c r="AB18" s="13">
        <f t="shared" si="5"/>
        <v>2.9263897743610203E-3</v>
      </c>
      <c r="AD18" s="14">
        <v>39302</v>
      </c>
      <c r="AE18" s="13">
        <v>25.967040000000001</v>
      </c>
      <c r="AF18" s="13">
        <f t="shared" si="6"/>
        <v>3.2062118700593396E-2</v>
      </c>
      <c r="AH18" s="14">
        <v>41591</v>
      </c>
      <c r="AI18" s="13">
        <v>35.099997999999999</v>
      </c>
      <c r="AJ18" s="13">
        <f t="shared" si="7"/>
        <v>3.0231816847666543E-2</v>
      </c>
      <c r="AL18" s="14">
        <v>41597</v>
      </c>
      <c r="AM18" s="13">
        <v>14.866906999999999</v>
      </c>
      <c r="AN18" s="13">
        <f t="shared" si="8"/>
        <v>-1.6247143661305346E-2</v>
      </c>
      <c r="AP18" s="14">
        <v>41941</v>
      </c>
      <c r="AQ18" s="13">
        <v>199.509995</v>
      </c>
      <c r="AR18" s="13">
        <f t="shared" si="9"/>
        <v>-2.8439302797001156E-2</v>
      </c>
      <c r="AT18" s="14">
        <v>42033</v>
      </c>
      <c r="AU18" s="13">
        <v>44.110137000000002</v>
      </c>
      <c r="AV18" s="13">
        <f t="shared" si="11"/>
        <v>3.0627770722073235E-3</v>
      </c>
      <c r="AX18" s="14">
        <v>41304</v>
      </c>
      <c r="AY18" s="13">
        <v>7.65</v>
      </c>
      <c r="AZ18" s="13">
        <f t="shared" si="12"/>
        <v>9.2348284960422546E-3</v>
      </c>
      <c r="BB18" s="14">
        <v>37021</v>
      </c>
      <c r="BC18" s="13">
        <v>29.190034000000001</v>
      </c>
      <c r="BD18" s="13">
        <f t="shared" si="13"/>
        <v>7.0050073812840563E-2</v>
      </c>
      <c r="BF18" s="14">
        <v>40331</v>
      </c>
      <c r="BG18" s="13">
        <v>22.629197999999999</v>
      </c>
      <c r="BH18" s="13">
        <f t="shared" si="14"/>
        <v>2.2016219967725108E-2</v>
      </c>
      <c r="BJ18" s="14">
        <v>38807</v>
      </c>
      <c r="BK18" s="13">
        <v>28.74</v>
      </c>
      <c r="BL18" s="13">
        <f t="shared" si="15"/>
        <v>2.4415765608649014E-3</v>
      </c>
      <c r="BN18" s="14">
        <v>37998</v>
      </c>
      <c r="BO18" s="13">
        <v>24.369579000000002</v>
      </c>
      <c r="BP18" s="13">
        <f t="shared" si="16"/>
        <v>2.2591136285387205E-2</v>
      </c>
      <c r="BR18" s="14">
        <v>40379</v>
      </c>
      <c r="BS18" s="13">
        <v>16.227354999999999</v>
      </c>
      <c r="BT18" s="13">
        <f t="shared" si="17"/>
        <v>2.734766853664126E-3</v>
      </c>
      <c r="BV18" s="14">
        <v>39413</v>
      </c>
      <c r="BW18" s="13">
        <v>31.674999</v>
      </c>
      <c r="BX18" s="13">
        <f t="shared" si="18"/>
        <v>1.1334578544061284E-2</v>
      </c>
      <c r="BZ18" s="14">
        <v>41578</v>
      </c>
      <c r="CA18" s="13">
        <v>39</v>
      </c>
      <c r="CB18" s="13">
        <f t="shared" si="19"/>
        <v>1.0624514122829659E-2</v>
      </c>
      <c r="CD18" s="14">
        <v>41548</v>
      </c>
      <c r="CE18" s="13">
        <v>75.919998000000007</v>
      </c>
      <c r="CF18" s="13">
        <f t="shared" si="20"/>
        <v>5.1960649908844386E-2</v>
      </c>
      <c r="CH18" s="14">
        <v>41947</v>
      </c>
      <c r="CI18" s="13">
        <v>45.599997999999999</v>
      </c>
      <c r="CJ18" s="13">
        <f t="shared" si="21"/>
        <v>-7.1848900500762107E-3</v>
      </c>
      <c r="CL18" s="14">
        <v>41898</v>
      </c>
      <c r="CM18" s="13">
        <v>27.959999</v>
      </c>
      <c r="CN18" s="13">
        <f t="shared" si="22"/>
        <v>-1.0265522123893811E-2</v>
      </c>
      <c r="CP18" s="14">
        <v>38021</v>
      </c>
      <c r="CQ18" s="13">
        <v>9.42</v>
      </c>
      <c r="CR18" s="13">
        <f t="shared" si="23"/>
        <v>-3.8775510204081709E-2</v>
      </c>
      <c r="CT18" s="14">
        <v>40827</v>
      </c>
      <c r="CU18" s="13">
        <v>64.349997999999999</v>
      </c>
      <c r="CV18" s="13">
        <f t="shared" si="24"/>
        <v>-2.5000030303030312E-2</v>
      </c>
      <c r="CX18" s="14">
        <v>39266</v>
      </c>
      <c r="CY18" s="13">
        <v>34.749084000000003</v>
      </c>
      <c r="CZ18" s="13">
        <f t="shared" si="25"/>
        <v>-9.0248419067776291E-3</v>
      </c>
      <c r="DB18" s="14">
        <v>42080</v>
      </c>
      <c r="DC18" s="13">
        <v>37.619999</v>
      </c>
      <c r="DD18" s="13">
        <f t="shared" si="26"/>
        <v>-2.8659979344177564E-2</v>
      </c>
      <c r="DF18" s="14">
        <v>40493</v>
      </c>
      <c r="DG18" s="13">
        <v>37.07</v>
      </c>
      <c r="DH18" s="13">
        <f t="shared" si="27"/>
        <v>3.3742302461174038E-2</v>
      </c>
      <c r="DJ18" s="14">
        <v>37953</v>
      </c>
      <c r="DK18" s="13">
        <v>18.676316</v>
      </c>
      <c r="DL18" s="13">
        <f t="shared" si="28"/>
        <v>3.3197433460255895E-4</v>
      </c>
      <c r="DN18" s="14">
        <v>39666</v>
      </c>
      <c r="DO18" s="13">
        <v>78.699997999999994</v>
      </c>
      <c r="DP18" s="13">
        <f t="shared" si="29"/>
        <v>2.7415117493472578E-2</v>
      </c>
    </row>
    <row r="19" spans="2:120">
      <c r="B19" s="14">
        <v>39028</v>
      </c>
      <c r="C19">
        <v>11.574457000000001</v>
      </c>
      <c r="D19" s="13">
        <f t="shared" si="10"/>
        <v>-3.2895141912828206E-3</v>
      </c>
      <c r="F19" s="14">
        <v>40008</v>
      </c>
      <c r="G19">
        <v>13.466315</v>
      </c>
      <c r="H19" s="13">
        <f t="shared" si="0"/>
        <v>2.0618497318797998E-2</v>
      </c>
      <c r="J19" s="14">
        <v>41564</v>
      </c>
      <c r="K19">
        <v>66.550521000000003</v>
      </c>
      <c r="L19" s="13">
        <f t="shared" si="1"/>
        <v>8.8338119067183002E-2</v>
      </c>
      <c r="N19" s="14">
        <v>38314</v>
      </c>
      <c r="O19">
        <v>25.18</v>
      </c>
      <c r="P19" s="13">
        <f t="shared" si="2"/>
        <v>7.7910912760662948E-2</v>
      </c>
      <c r="R19" s="14">
        <v>40324</v>
      </c>
      <c r="S19" s="13">
        <v>20.749811000000001</v>
      </c>
      <c r="T19" s="13">
        <f t="shared" si="3"/>
        <v>1.6849701521711362E-3</v>
      </c>
      <c r="V19" s="14">
        <v>39339</v>
      </c>
      <c r="W19" s="13">
        <v>77.391171</v>
      </c>
      <c r="X19" s="13">
        <f t="shared" si="4"/>
        <v>5.3595391946530652E-2</v>
      </c>
      <c r="Z19" s="14">
        <v>39595</v>
      </c>
      <c r="AA19" s="13">
        <v>22.720144999999999</v>
      </c>
      <c r="AB19" s="13">
        <f t="shared" si="5"/>
        <v>6.3104831592667287E-3</v>
      </c>
      <c r="AD19" s="14">
        <v>39301</v>
      </c>
      <c r="AE19" s="13">
        <v>25.160346000000001</v>
      </c>
      <c r="AF19" s="13">
        <f t="shared" si="6"/>
        <v>2.561440836355031E-2</v>
      </c>
      <c r="AH19" s="14">
        <v>41590</v>
      </c>
      <c r="AI19" s="13">
        <v>34.07</v>
      </c>
      <c r="AJ19" s="13">
        <f t="shared" si="7"/>
        <v>7.392075694855115E-3</v>
      </c>
      <c r="AL19" s="14">
        <v>41596</v>
      </c>
      <c r="AM19" s="13">
        <v>15.112441</v>
      </c>
      <c r="AN19" s="13">
        <f t="shared" si="8"/>
        <v>-2.4118776622127577E-2</v>
      </c>
      <c r="AP19" s="14">
        <v>41940</v>
      </c>
      <c r="AQ19" s="13">
        <v>205.35000600000001</v>
      </c>
      <c r="AR19" s="13">
        <f t="shared" si="9"/>
        <v>2.6801344397186306E-2</v>
      </c>
      <c r="AT19" s="14">
        <v>42032</v>
      </c>
      <c r="AU19" s="13">
        <v>43.975450000000002</v>
      </c>
      <c r="AV19" s="13">
        <f t="shared" si="11"/>
        <v>-1.7471459454119101E-3</v>
      </c>
      <c r="AX19" s="14">
        <v>41303</v>
      </c>
      <c r="AY19" s="13">
        <v>7.58</v>
      </c>
      <c r="AZ19" s="13">
        <f t="shared" si="12"/>
        <v>-3.0690537084399002E-2</v>
      </c>
      <c r="BB19" s="14">
        <v>37020</v>
      </c>
      <c r="BC19" s="13">
        <v>27.279129000000001</v>
      </c>
      <c r="BD19" s="13">
        <f t="shared" si="13"/>
        <v>-2.4407297780856253E-2</v>
      </c>
      <c r="BF19" s="14">
        <v>40330</v>
      </c>
      <c r="BG19" s="13">
        <v>22.141721</v>
      </c>
      <c r="BH19" s="13">
        <f t="shared" si="14"/>
        <v>3.4883692999753005E-3</v>
      </c>
      <c r="BJ19" s="14">
        <v>38806</v>
      </c>
      <c r="BK19" s="13">
        <v>28.67</v>
      </c>
      <c r="BL19" s="13">
        <f t="shared" si="15"/>
        <v>-3.475842891901212E-3</v>
      </c>
      <c r="BN19" s="14">
        <v>37995</v>
      </c>
      <c r="BO19" s="13">
        <v>23.831205000000001</v>
      </c>
      <c r="BP19" s="13">
        <f t="shared" si="16"/>
        <v>4.9879970522405887E-3</v>
      </c>
      <c r="BR19" s="14">
        <v>40378</v>
      </c>
      <c r="BS19" s="13">
        <v>16.183098000000001</v>
      </c>
      <c r="BT19" s="13">
        <f t="shared" si="17"/>
        <v>3.0369385474305507E-2</v>
      </c>
      <c r="BV19" s="14">
        <v>39412</v>
      </c>
      <c r="BW19" s="13">
        <v>31.32</v>
      </c>
      <c r="BX19" s="13">
        <f t="shared" si="18"/>
        <v>-1.8335714830411645E-2</v>
      </c>
      <c r="BZ19" s="14">
        <v>41577</v>
      </c>
      <c r="CA19" s="13">
        <v>38.590000000000003</v>
      </c>
      <c r="CB19" s="13">
        <f t="shared" si="19"/>
        <v>-5.0442890020740393E-2</v>
      </c>
      <c r="CD19" s="14">
        <v>41547</v>
      </c>
      <c r="CE19" s="13">
        <v>72.169998000000007</v>
      </c>
      <c r="CF19" s="13">
        <f t="shared" si="20"/>
        <v>-2.5914402802775054E-2</v>
      </c>
      <c r="CH19" s="14">
        <v>41946</v>
      </c>
      <c r="CI19" s="13">
        <v>45.93</v>
      </c>
      <c r="CJ19" s="13">
        <f t="shared" si="21"/>
        <v>-2.8224272075026667E-3</v>
      </c>
      <c r="CL19" s="14">
        <v>41897</v>
      </c>
      <c r="CM19" s="13">
        <v>28.25</v>
      </c>
      <c r="CN19" s="13">
        <f t="shared" si="22"/>
        <v>-4.5285569449138217E-2</v>
      </c>
      <c r="CP19" s="14">
        <v>38020</v>
      </c>
      <c r="CQ19" s="13">
        <v>9.8000000000000007</v>
      </c>
      <c r="CR19" s="13">
        <f t="shared" si="23"/>
        <v>1.0214504596528667E-3</v>
      </c>
      <c r="CT19" s="14">
        <v>40826</v>
      </c>
      <c r="CU19" s="13">
        <v>66</v>
      </c>
      <c r="CV19" s="13">
        <f t="shared" si="24"/>
        <v>4.7286575690257009E-2</v>
      </c>
      <c r="CX19" s="14">
        <v>39265</v>
      </c>
      <c r="CY19" s="13">
        <v>35.065545</v>
      </c>
      <c r="CZ19" s="13">
        <f t="shared" si="25"/>
        <v>2.1249315221693505E-2</v>
      </c>
      <c r="DB19" s="14">
        <v>42079</v>
      </c>
      <c r="DC19" s="13">
        <v>38.729999999999997</v>
      </c>
      <c r="DD19" s="13">
        <f t="shared" si="26"/>
        <v>-3.1750000000000077E-2</v>
      </c>
      <c r="DF19" s="14">
        <v>40492</v>
      </c>
      <c r="DG19" s="13">
        <v>35.860000999999997</v>
      </c>
      <c r="DH19" s="13">
        <f t="shared" si="27"/>
        <v>1.270830273933918E-2</v>
      </c>
      <c r="DJ19" s="14">
        <v>37951</v>
      </c>
      <c r="DK19" s="13">
        <v>18.670117999999999</v>
      </c>
      <c r="DL19" s="13">
        <f t="shared" si="28"/>
        <v>2.7460674690768408E-3</v>
      </c>
      <c r="DN19" s="14">
        <v>39665</v>
      </c>
      <c r="DO19" s="13">
        <v>76.599999999999994</v>
      </c>
      <c r="DP19" s="13">
        <f t="shared" si="29"/>
        <v>3.2345041303100855E-2</v>
      </c>
    </row>
    <row r="20" spans="2:120">
      <c r="B20" s="14">
        <v>39027</v>
      </c>
      <c r="C20">
        <v>11.612657</v>
      </c>
      <c r="D20" s="13">
        <f t="shared" si="10"/>
        <v>3.3003708078918766E-3</v>
      </c>
      <c r="F20" s="14">
        <v>40007</v>
      </c>
      <c r="G20">
        <v>13.194269</v>
      </c>
      <c r="H20" s="13">
        <f t="shared" si="0"/>
        <v>2.8054789200860696E-2</v>
      </c>
      <c r="J20" s="14">
        <v>41563</v>
      </c>
      <c r="K20">
        <v>61.148755000000001</v>
      </c>
      <c r="L20" s="13">
        <f t="shared" si="1"/>
        <v>3.9878750603185064E-3</v>
      </c>
      <c r="N20" s="14">
        <v>38313</v>
      </c>
      <c r="O20">
        <v>23.360001</v>
      </c>
      <c r="P20" s="13">
        <f t="shared" si="2"/>
        <v>8.9213379549674732E-2</v>
      </c>
      <c r="R20" s="14">
        <v>40323</v>
      </c>
      <c r="S20" s="13">
        <v>20.714907</v>
      </c>
      <c r="T20" s="13">
        <f t="shared" si="3"/>
        <v>2.5337624058363517E-3</v>
      </c>
      <c r="V20" s="14">
        <v>39338</v>
      </c>
      <c r="W20" s="13">
        <v>73.454356000000004</v>
      </c>
      <c r="X20" s="13">
        <f t="shared" si="4"/>
        <v>-1.927673832469131E-2</v>
      </c>
      <c r="Z20" s="14">
        <v>39591</v>
      </c>
      <c r="AA20" s="13">
        <v>22.577669</v>
      </c>
      <c r="AB20" s="13">
        <f t="shared" si="5"/>
        <v>-3.3739827916888759E-2</v>
      </c>
      <c r="AD20" s="14">
        <v>39300</v>
      </c>
      <c r="AE20" s="13">
        <v>24.531974000000002</v>
      </c>
      <c r="AF20" s="13">
        <f t="shared" si="6"/>
        <v>-1.2307716960073831E-2</v>
      </c>
      <c r="AH20" s="14">
        <v>41589</v>
      </c>
      <c r="AI20" s="13">
        <v>33.82</v>
      </c>
      <c r="AJ20" s="13">
        <f t="shared" si="7"/>
        <v>2.1135296531862826E-2</v>
      </c>
      <c r="AL20" s="14">
        <v>41593</v>
      </c>
      <c r="AM20" s="13">
        <v>15.485943000000001</v>
      </c>
      <c r="AN20" s="13">
        <f t="shared" si="8"/>
        <v>-3.0825629769148204E-3</v>
      </c>
      <c r="AP20" s="14">
        <v>41939</v>
      </c>
      <c r="AQ20" s="13">
        <v>199.990005</v>
      </c>
      <c r="AR20" s="13">
        <f t="shared" si="9"/>
        <v>-1.0440380689548376E-2</v>
      </c>
      <c r="AT20" s="14">
        <v>42031</v>
      </c>
      <c r="AU20" s="13">
        <v>44.052416000000001</v>
      </c>
      <c r="AV20" s="13">
        <f t="shared" si="11"/>
        <v>-2.1372083718237293E-2</v>
      </c>
      <c r="AX20" s="14">
        <v>41302</v>
      </c>
      <c r="AY20" s="13">
        <v>7.82</v>
      </c>
      <c r="AZ20" s="13">
        <f t="shared" si="12"/>
        <v>-6.353240152477741E-3</v>
      </c>
      <c r="BB20" s="14">
        <v>37019</v>
      </c>
      <c r="BC20" s="13">
        <v>27.961596</v>
      </c>
      <c r="BD20" s="13">
        <f t="shared" si="13"/>
        <v>6.6567522744226934E-2</v>
      </c>
      <c r="BF20" s="14">
        <v>40326</v>
      </c>
      <c r="BG20" s="13">
        <v>22.064751000000001</v>
      </c>
      <c r="BH20" s="13">
        <f t="shared" si="14"/>
        <v>-7.6923263732046939E-3</v>
      </c>
      <c r="BJ20" s="14">
        <v>38805</v>
      </c>
      <c r="BK20" s="13">
        <v>28.77</v>
      </c>
      <c r="BL20" s="13">
        <f t="shared" si="15"/>
        <v>8.7657784011220194E-3</v>
      </c>
      <c r="BN20" s="14">
        <v>37994</v>
      </c>
      <c r="BO20" s="13">
        <v>23.712924999999998</v>
      </c>
      <c r="BP20" s="13">
        <f t="shared" si="16"/>
        <v>-2.2310072474705984E-3</v>
      </c>
      <c r="BR20" s="14">
        <v>40375</v>
      </c>
      <c r="BS20" s="13">
        <v>15.706113</v>
      </c>
      <c r="BT20" s="13">
        <f t="shared" si="17"/>
        <v>-8.4813774986076465E-2</v>
      </c>
      <c r="BV20" s="14">
        <v>39409</v>
      </c>
      <c r="BW20" s="13">
        <v>31.905000999999999</v>
      </c>
      <c r="BX20" s="13">
        <f t="shared" si="18"/>
        <v>9.9715416270971437E-3</v>
      </c>
      <c r="BZ20" s="14">
        <v>41576</v>
      </c>
      <c r="CA20" s="13">
        <v>40.639999000000003</v>
      </c>
      <c r="CB20" s="13">
        <f t="shared" si="19"/>
        <v>3.0687268577225549E-2</v>
      </c>
      <c r="CD20" s="14">
        <v>41544</v>
      </c>
      <c r="CE20" s="13">
        <v>74.089995999999999</v>
      </c>
      <c r="CF20" s="13">
        <f t="shared" si="20"/>
        <v>-5.3960611923407637E-4</v>
      </c>
      <c r="CH20" s="14">
        <v>41943</v>
      </c>
      <c r="CI20" s="13">
        <v>46.060001</v>
      </c>
      <c r="CJ20" s="13">
        <f t="shared" si="21"/>
        <v>3.9232780313147708E-3</v>
      </c>
      <c r="CL20" s="14">
        <v>41894</v>
      </c>
      <c r="CM20" s="13">
        <v>29.59</v>
      </c>
      <c r="CN20" s="13">
        <f t="shared" si="22"/>
        <v>-2.9199475065616817E-2</v>
      </c>
      <c r="CP20" s="14">
        <v>38019</v>
      </c>
      <c r="CQ20" s="13">
        <v>9.7899999999999991</v>
      </c>
      <c r="CR20" s="13">
        <f t="shared" si="23"/>
        <v>-1.2108980827447123E-2</v>
      </c>
      <c r="CT20" s="14">
        <v>40823</v>
      </c>
      <c r="CU20" s="13">
        <v>63.02</v>
      </c>
      <c r="CV20" s="13">
        <f t="shared" si="24"/>
        <v>-2.6417471354048809E-2</v>
      </c>
      <c r="CX20" s="14">
        <v>39262</v>
      </c>
      <c r="CY20" s="13">
        <v>34.335929999999998</v>
      </c>
      <c r="CZ20" s="13">
        <f t="shared" si="25"/>
        <v>1.0085430585240942E-2</v>
      </c>
      <c r="DB20" s="14">
        <v>42076</v>
      </c>
      <c r="DC20" s="13">
        <v>40</v>
      </c>
      <c r="DD20" s="13">
        <f t="shared" si="26"/>
        <v>4.275284038704804E-2</v>
      </c>
      <c r="DF20" s="14">
        <v>40491</v>
      </c>
      <c r="DG20" s="13">
        <v>35.409999999999997</v>
      </c>
      <c r="DH20" s="13">
        <f t="shared" si="27"/>
        <v>-6.1738258519435173E-2</v>
      </c>
      <c r="DJ20" s="14">
        <v>37950</v>
      </c>
      <c r="DK20" s="13">
        <v>18.618988999999999</v>
      </c>
      <c r="DL20" s="13">
        <f t="shared" si="28"/>
        <v>6.5911652910430373E-4</v>
      </c>
      <c r="DN20" s="14">
        <v>39664</v>
      </c>
      <c r="DO20" s="13">
        <v>74.199997999999994</v>
      </c>
      <c r="DP20" s="13">
        <f t="shared" si="29"/>
        <v>-4.0103568429310919E-2</v>
      </c>
    </row>
    <row r="21" spans="2:120">
      <c r="B21" s="14">
        <v>39024</v>
      </c>
      <c r="C21">
        <v>11.574457000000001</v>
      </c>
      <c r="D21" s="13">
        <f t="shared" si="10"/>
        <v>-3.2895141912828206E-3</v>
      </c>
      <c r="F21" s="14">
        <v>40004</v>
      </c>
      <c r="G21">
        <v>12.834208</v>
      </c>
      <c r="H21" s="13">
        <f t="shared" si="0"/>
        <v>1.2485368465036579E-3</v>
      </c>
      <c r="J21" s="14">
        <v>41562</v>
      </c>
      <c r="K21">
        <v>60.90587</v>
      </c>
      <c r="L21" s="13">
        <f t="shared" si="1"/>
        <v>-5.3942445442354643E-3</v>
      </c>
      <c r="N21" s="14">
        <v>38310</v>
      </c>
      <c r="O21">
        <v>21.446670999999998</v>
      </c>
      <c r="P21" s="13">
        <f t="shared" si="2"/>
        <v>-5.0191718334809558E-2</v>
      </c>
      <c r="R21" s="14">
        <v>40322</v>
      </c>
      <c r="S21" s="13">
        <v>20.662552999999999</v>
      </c>
      <c r="T21" s="13">
        <f t="shared" si="3"/>
        <v>-2.7115865129906821E-2</v>
      </c>
      <c r="V21" s="14">
        <v>39337</v>
      </c>
      <c r="W21" s="13">
        <v>74.898148000000006</v>
      </c>
      <c r="X21" s="13">
        <f t="shared" si="4"/>
        <v>-4.0441226539120564E-2</v>
      </c>
      <c r="Z21" s="14">
        <v>39590</v>
      </c>
      <c r="AA21" s="13">
        <v>23.366035</v>
      </c>
      <c r="AB21" s="13">
        <f t="shared" si="5"/>
        <v>-4.6141946732949225E-2</v>
      </c>
      <c r="AD21" s="14">
        <v>39297</v>
      </c>
      <c r="AE21" s="13">
        <v>24.837669000000002</v>
      </c>
      <c r="AF21" s="13">
        <f t="shared" si="6"/>
        <v>7.2313752983250157E-3</v>
      </c>
      <c r="AH21" s="14">
        <v>41586</v>
      </c>
      <c r="AI21" s="13">
        <v>33.119999</v>
      </c>
      <c r="AJ21" s="13">
        <f t="shared" si="7"/>
        <v>3.145431231845814E-2</v>
      </c>
      <c r="AL21" s="14">
        <v>41592</v>
      </c>
      <c r="AM21" s="13">
        <v>15.533827</v>
      </c>
      <c r="AN21" s="13">
        <f t="shared" si="8"/>
        <v>4.3343841009523881E-3</v>
      </c>
      <c r="AP21" s="14">
        <v>41936</v>
      </c>
      <c r="AQ21" s="13">
        <v>202.10000600000001</v>
      </c>
      <c r="AR21" s="13">
        <f t="shared" si="9"/>
        <v>-2.566326191055237E-3</v>
      </c>
      <c r="AT21" s="14">
        <v>42030</v>
      </c>
      <c r="AU21" s="13">
        <v>45.014468999999998</v>
      </c>
      <c r="AV21" s="13">
        <f t="shared" si="11"/>
        <v>5.8039696108883277E-3</v>
      </c>
      <c r="AX21" s="14">
        <v>41299</v>
      </c>
      <c r="AY21" s="13">
        <v>7.87</v>
      </c>
      <c r="AZ21" s="13">
        <f t="shared" si="12"/>
        <v>5.1085568326947684E-3</v>
      </c>
      <c r="BB21" s="14">
        <v>37018</v>
      </c>
      <c r="BC21" s="13">
        <v>26.216432999999999</v>
      </c>
      <c r="BD21" s="13">
        <f t="shared" si="13"/>
        <v>-2.1470156340478368E-2</v>
      </c>
      <c r="BF21" s="14">
        <v>40325</v>
      </c>
      <c r="BG21" s="13">
        <v>22.235796000000001</v>
      </c>
      <c r="BH21" s="13">
        <f t="shared" si="14"/>
        <v>3.9584132610187041E-2</v>
      </c>
      <c r="BJ21" s="14">
        <v>38804</v>
      </c>
      <c r="BK21" s="13">
        <v>28.52</v>
      </c>
      <c r="BL21" s="13">
        <f t="shared" si="15"/>
        <v>-3.4940949163488463E-3</v>
      </c>
      <c r="BN21" s="14">
        <v>37993</v>
      </c>
      <c r="BO21" s="13">
        <v>23.765947000000001</v>
      </c>
      <c r="BP21" s="13">
        <f t="shared" si="16"/>
        <v>-3.9316413768707694E-3</v>
      </c>
      <c r="BR21" s="14">
        <v>40374</v>
      </c>
      <c r="BS21" s="13">
        <v>17.161657999999999</v>
      </c>
      <c r="BT21" s="13">
        <f t="shared" si="17"/>
        <v>2.5854976465176116E-3</v>
      </c>
      <c r="BV21" s="14">
        <v>39407</v>
      </c>
      <c r="BW21" s="13">
        <v>31.59</v>
      </c>
      <c r="BX21" s="13">
        <f t="shared" si="18"/>
        <v>-3.394498367140724E-2</v>
      </c>
      <c r="BZ21" s="14">
        <v>41575</v>
      </c>
      <c r="CA21" s="13">
        <v>39.43</v>
      </c>
      <c r="CB21" s="13">
        <f t="shared" si="19"/>
        <v>-2.8578467602857937E-2</v>
      </c>
      <c r="CD21" s="14">
        <v>41543</v>
      </c>
      <c r="CE21" s="13">
        <v>74.129997000000003</v>
      </c>
      <c r="CF21" s="13">
        <f t="shared" si="20"/>
        <v>1.9389383671763245E-2</v>
      </c>
      <c r="CH21" s="14">
        <v>41942</v>
      </c>
      <c r="CI21" s="13">
        <v>45.880001</v>
      </c>
      <c r="CJ21" s="13">
        <f t="shared" si="21"/>
        <v>1.9329105502292998E-2</v>
      </c>
      <c r="CL21" s="14">
        <v>41893</v>
      </c>
      <c r="CM21" s="13">
        <v>30.48</v>
      </c>
      <c r="CN21" s="13">
        <f t="shared" si="22"/>
        <v>1.3140275521016465E-3</v>
      </c>
      <c r="CP21" s="14">
        <v>38016</v>
      </c>
      <c r="CQ21" s="13">
        <v>9.91</v>
      </c>
      <c r="CR21" s="13">
        <f t="shared" si="23"/>
        <v>-1.783944499504457E-2</v>
      </c>
      <c r="CT21" s="14">
        <v>40822</v>
      </c>
      <c r="CU21" s="13">
        <v>64.730002999999996</v>
      </c>
      <c r="CV21" s="13">
        <f t="shared" si="24"/>
        <v>9.3781733693815428E-2</v>
      </c>
      <c r="CX21" s="14">
        <v>39261</v>
      </c>
      <c r="CY21" s="13">
        <v>33.993094999999997</v>
      </c>
      <c r="CZ21" s="13">
        <f t="shared" si="25"/>
        <v>-1.0333470493847871E-3</v>
      </c>
      <c r="DB21" s="14">
        <v>42075</v>
      </c>
      <c r="DC21" s="13">
        <v>38.360000999999997</v>
      </c>
      <c r="DD21" s="13">
        <f t="shared" si="26"/>
        <v>8.4121974655048063E-3</v>
      </c>
      <c r="DF21" s="14">
        <v>40490</v>
      </c>
      <c r="DG21" s="13">
        <v>37.740001999999997</v>
      </c>
      <c r="DH21" s="13">
        <f t="shared" si="27"/>
        <v>4.9791403343771717E-2</v>
      </c>
      <c r="DJ21" s="14">
        <v>37949</v>
      </c>
      <c r="DK21" s="13">
        <v>18.606725000000001</v>
      </c>
      <c r="DL21" s="13">
        <f t="shared" si="28"/>
        <v>8.9774672648211176E-3</v>
      </c>
      <c r="DN21" s="14">
        <v>39661</v>
      </c>
      <c r="DO21" s="13">
        <v>77.300004000000001</v>
      </c>
      <c r="DP21" s="13">
        <f t="shared" si="29"/>
        <v>1.9116730388925605E-2</v>
      </c>
    </row>
    <row r="22" spans="2:120">
      <c r="B22" s="14">
        <v>39023</v>
      </c>
      <c r="C22">
        <v>11.612657</v>
      </c>
      <c r="D22" s="13">
        <f t="shared" si="10"/>
        <v>-4.0949689058854041E-3</v>
      </c>
      <c r="F22" s="14">
        <v>40003</v>
      </c>
      <c r="G22">
        <v>12.818204</v>
      </c>
      <c r="H22" s="13">
        <f t="shared" si="0"/>
        <v>5.0188200852848098E-3</v>
      </c>
      <c r="J22" s="14">
        <v>41561</v>
      </c>
      <c r="K22">
        <v>61.236193</v>
      </c>
      <c r="L22" s="13">
        <f t="shared" si="1"/>
        <v>1.3833042376286251E-2</v>
      </c>
      <c r="N22" s="14">
        <v>38309</v>
      </c>
      <c r="O22">
        <v>22.58</v>
      </c>
      <c r="P22" s="13">
        <f t="shared" si="2"/>
        <v>-2.1380962349171112E-2</v>
      </c>
      <c r="R22" s="14">
        <v>40319</v>
      </c>
      <c r="S22" s="13">
        <v>21.238451999999999</v>
      </c>
      <c r="T22" s="13">
        <f t="shared" si="3"/>
        <v>1.7984115126865433E-2</v>
      </c>
      <c r="V22" s="14">
        <v>39336</v>
      </c>
      <c r="W22" s="13">
        <v>78.054778999999996</v>
      </c>
      <c r="X22" s="13">
        <f t="shared" si="4"/>
        <v>-6.6195052145528784E-3</v>
      </c>
      <c r="Z22" s="14">
        <v>39589</v>
      </c>
      <c r="AA22" s="13">
        <v>24.496344000000001</v>
      </c>
      <c r="AB22" s="13">
        <f t="shared" si="5"/>
        <v>-2.0508886789754963E-2</v>
      </c>
      <c r="AD22" s="14">
        <v>39296</v>
      </c>
      <c r="AE22" s="13">
        <v>24.659348000000001</v>
      </c>
      <c r="AF22" s="13">
        <f t="shared" si="6"/>
        <v>1.1494300021489733E-2</v>
      </c>
      <c r="AH22" s="14">
        <v>41585</v>
      </c>
      <c r="AI22" s="13">
        <v>32.110000999999997</v>
      </c>
      <c r="AJ22" s="13">
        <f t="shared" si="7"/>
        <v>-2.3418490771943808E-2</v>
      </c>
      <c r="AL22" s="14">
        <v>41591</v>
      </c>
      <c r="AM22" s="13">
        <v>15.466787999999999</v>
      </c>
      <c r="AN22" s="13">
        <f t="shared" si="8"/>
        <v>2.7353606580679538E-2</v>
      </c>
      <c r="AP22" s="14">
        <v>41935</v>
      </c>
      <c r="AQ22" s="13">
        <v>202.61999499999999</v>
      </c>
      <c r="AR22" s="13">
        <f t="shared" si="9"/>
        <v>2.0652785197405037E-2</v>
      </c>
      <c r="AT22" s="14">
        <v>42027</v>
      </c>
      <c r="AU22" s="13">
        <v>44.754714</v>
      </c>
      <c r="AV22" s="13">
        <f t="shared" si="11"/>
        <v>-4.2975876422441718E-4</v>
      </c>
      <c r="AX22" s="14">
        <v>41298</v>
      </c>
      <c r="AY22" s="13">
        <v>7.83</v>
      </c>
      <c r="AZ22" s="13">
        <f t="shared" si="12"/>
        <v>6.4267352185089742E-3</v>
      </c>
      <c r="BB22" s="14">
        <v>37015</v>
      </c>
      <c r="BC22" s="13">
        <v>26.791654000000001</v>
      </c>
      <c r="BD22" s="13">
        <f t="shared" si="13"/>
        <v>8.4403390980891668E-3</v>
      </c>
      <c r="BF22" s="14">
        <v>40324</v>
      </c>
      <c r="BG22" s="13">
        <v>21.389126000000001</v>
      </c>
      <c r="BH22" s="13">
        <f t="shared" si="14"/>
        <v>-4.0659748071171835E-2</v>
      </c>
      <c r="BJ22" s="14">
        <v>38803</v>
      </c>
      <c r="BK22" s="13">
        <v>28.620000999999998</v>
      </c>
      <c r="BL22" s="13">
        <f t="shared" si="15"/>
        <v>-7.9722357019065149E-3</v>
      </c>
      <c r="BN22" s="14">
        <v>37992</v>
      </c>
      <c r="BO22" s="13">
        <v>23.859755</v>
      </c>
      <c r="BP22" s="13">
        <f t="shared" si="16"/>
        <v>-1.6145279475544783E-2</v>
      </c>
      <c r="BR22" s="14">
        <v>40373</v>
      </c>
      <c r="BS22" s="13">
        <v>17.117401000000001</v>
      </c>
      <c r="BT22" s="13">
        <f t="shared" si="17"/>
        <v>-1.107955495751701E-2</v>
      </c>
      <c r="BV22" s="14">
        <v>39406</v>
      </c>
      <c r="BW22" s="13">
        <v>32.700001</v>
      </c>
      <c r="BX22" s="13">
        <f t="shared" si="18"/>
        <v>5.0714922391272088E-3</v>
      </c>
      <c r="BZ22" s="14">
        <v>41572</v>
      </c>
      <c r="CA22" s="13">
        <v>40.590000000000003</v>
      </c>
      <c r="CB22" s="13">
        <f t="shared" si="19"/>
        <v>1.9337016574585714E-2</v>
      </c>
      <c r="CD22" s="14">
        <v>41542</v>
      </c>
      <c r="CE22" s="13">
        <v>72.720000999999996</v>
      </c>
      <c r="CF22" s="13">
        <f t="shared" si="20"/>
        <v>-1.209074837534645E-2</v>
      </c>
      <c r="CH22" s="14">
        <v>41941</v>
      </c>
      <c r="CI22" s="13">
        <v>45.009998000000003</v>
      </c>
      <c r="CJ22" s="13">
        <f t="shared" si="21"/>
        <v>-3.0583717424079188E-2</v>
      </c>
      <c r="CL22" s="14">
        <v>41892</v>
      </c>
      <c r="CM22" s="13">
        <v>30.440000999999999</v>
      </c>
      <c r="CN22" s="13">
        <f t="shared" si="22"/>
        <v>2.8378412162162071E-2</v>
      </c>
      <c r="CP22" s="14">
        <v>38015</v>
      </c>
      <c r="CQ22" s="13">
        <v>10.09</v>
      </c>
      <c r="CR22" s="13">
        <f t="shared" si="23"/>
        <v>-3.9486673247779783E-3</v>
      </c>
      <c r="CT22" s="14">
        <v>40821</v>
      </c>
      <c r="CU22" s="13">
        <v>59.18</v>
      </c>
      <c r="CV22" s="13">
        <f t="shared" si="24"/>
        <v>2.8323215088153175E-2</v>
      </c>
      <c r="CX22" s="14">
        <v>39260</v>
      </c>
      <c r="CY22" s="13">
        <v>34.028258000000001</v>
      </c>
      <c r="CZ22" s="13">
        <f t="shared" si="25"/>
        <v>4.6716819956571396E-3</v>
      </c>
      <c r="DB22" s="14">
        <v>42074</v>
      </c>
      <c r="DC22" s="13">
        <v>38.040000999999997</v>
      </c>
      <c r="DD22" s="13">
        <f t="shared" si="26"/>
        <v>2.1482249114809386E-2</v>
      </c>
      <c r="DF22" s="14">
        <v>40487</v>
      </c>
      <c r="DG22" s="13">
        <v>35.950001</v>
      </c>
      <c r="DH22" s="13">
        <f t="shared" si="27"/>
        <v>6.4389695845752312E-3</v>
      </c>
      <c r="DJ22" s="14">
        <v>37946</v>
      </c>
      <c r="DK22" s="13">
        <v>18.44117</v>
      </c>
      <c r="DL22" s="13">
        <f t="shared" si="28"/>
        <v>3.8385133158569838E-3</v>
      </c>
      <c r="DN22" s="14">
        <v>39660</v>
      </c>
      <c r="DO22" s="13">
        <v>75.849999999999994</v>
      </c>
      <c r="DP22" s="13">
        <f t="shared" si="29"/>
        <v>-5.6004978220286251E-2</v>
      </c>
    </row>
    <row r="23" spans="2:120">
      <c r="B23" s="14">
        <v>39022</v>
      </c>
      <c r="C23">
        <v>11.660406</v>
      </c>
      <c r="D23" s="13">
        <f t="shared" si="10"/>
        <v>-3.2653463156208347E-3</v>
      </c>
      <c r="F23" s="14">
        <v>40002</v>
      </c>
      <c r="G23">
        <v>12.754193000000001</v>
      </c>
      <c r="H23" s="13">
        <f t="shared" si="0"/>
        <v>-1.907694953391087E-2</v>
      </c>
      <c r="J23" s="14">
        <v>41558</v>
      </c>
      <c r="K23">
        <v>60.400668000000003</v>
      </c>
      <c r="L23" s="13">
        <f t="shared" si="1"/>
        <v>-1.4455568926962166E-3</v>
      </c>
      <c r="N23" s="14">
        <v>38308</v>
      </c>
      <c r="O23">
        <v>23.073329999999999</v>
      </c>
      <c r="P23" s="13">
        <f t="shared" si="2"/>
        <v>-5.4599566612088405E-3</v>
      </c>
      <c r="R23" s="14">
        <v>40318</v>
      </c>
      <c r="S23" s="13">
        <v>20.863244999999999</v>
      </c>
      <c r="T23" s="13">
        <f t="shared" si="3"/>
        <v>-1.402061066393448E-2</v>
      </c>
      <c r="V23" s="14">
        <v>39335</v>
      </c>
      <c r="W23" s="13">
        <v>78.574905999999999</v>
      </c>
      <c r="X23" s="13">
        <f t="shared" si="4"/>
        <v>-9.1597630691668784E-3</v>
      </c>
      <c r="Z23" s="14">
        <v>39588</v>
      </c>
      <c r="AA23" s="13">
        <v>25.009256000000001</v>
      </c>
      <c r="AB23" s="13">
        <f t="shared" si="5"/>
        <v>-1.895337810610485E-3</v>
      </c>
      <c r="AD23" s="14">
        <v>39295</v>
      </c>
      <c r="AE23" s="13">
        <v>24.379127</v>
      </c>
      <c r="AF23" s="13">
        <f t="shared" si="6"/>
        <v>-3.300778349514441E-2</v>
      </c>
      <c r="AH23" s="14">
        <v>41584</v>
      </c>
      <c r="AI23" s="13">
        <v>32.880001</v>
      </c>
      <c r="AJ23" s="13">
        <f t="shared" si="7"/>
        <v>-2.7297542393160193E-3</v>
      </c>
      <c r="AL23" s="14">
        <v>41590</v>
      </c>
      <c r="AM23" s="13">
        <v>15.05498</v>
      </c>
      <c r="AN23" s="13">
        <f t="shared" si="8"/>
        <v>1.9121207103729259E-3</v>
      </c>
      <c r="AP23" s="14">
        <v>41934</v>
      </c>
      <c r="AQ23" s="13">
        <v>198.520004</v>
      </c>
      <c r="AR23" s="13">
        <f t="shared" si="9"/>
        <v>-3.3401503715028202E-2</v>
      </c>
      <c r="AT23" s="14">
        <v>42026</v>
      </c>
      <c r="AU23" s="13">
        <v>44.773955999999998</v>
      </c>
      <c r="AV23" s="13">
        <f t="shared" si="11"/>
        <v>8.013914360923146E-3</v>
      </c>
      <c r="AX23" s="14">
        <v>41297</v>
      </c>
      <c r="AY23" s="13">
        <v>7.78</v>
      </c>
      <c r="AZ23" s="13">
        <f t="shared" si="12"/>
        <v>-7.6530612244897463E-3</v>
      </c>
      <c r="BB23" s="14">
        <v>37014</v>
      </c>
      <c r="BC23" s="13">
        <v>26.567416000000001</v>
      </c>
      <c r="BD23" s="13">
        <f t="shared" si="13"/>
        <v>-7.5957940832322476E-2</v>
      </c>
      <c r="BF23" s="14">
        <v>40323</v>
      </c>
      <c r="BG23" s="13">
        <v>22.295662</v>
      </c>
      <c r="BH23" s="13">
        <f t="shared" si="14"/>
        <v>-7.6132652640193083E-3</v>
      </c>
      <c r="BJ23" s="14">
        <v>38800</v>
      </c>
      <c r="BK23" s="13">
        <v>28.85</v>
      </c>
      <c r="BL23" s="13">
        <f t="shared" si="15"/>
        <v>2.7806743135210931E-3</v>
      </c>
      <c r="BN23" s="14">
        <v>37991</v>
      </c>
      <c r="BO23" s="13">
        <v>24.251298999999999</v>
      </c>
      <c r="BP23" s="13">
        <f t="shared" si="16"/>
        <v>2.7475380784222871E-2</v>
      </c>
      <c r="BR23" s="14">
        <v>40372</v>
      </c>
      <c r="BS23" s="13">
        <v>17.309179</v>
      </c>
      <c r="BT23" s="13">
        <f t="shared" si="17"/>
        <v>2.0881707344333037E-2</v>
      </c>
      <c r="BV23" s="14">
        <v>39405</v>
      </c>
      <c r="BW23" s="13">
        <v>32.534999999999997</v>
      </c>
      <c r="BX23" s="13">
        <f t="shared" si="18"/>
        <v>-2.1469099831314307E-3</v>
      </c>
      <c r="BZ23" s="14">
        <v>41571</v>
      </c>
      <c r="CA23" s="13">
        <v>39.82</v>
      </c>
      <c r="CB23" s="13">
        <f t="shared" si="19"/>
        <v>2.3124410232497974E-2</v>
      </c>
      <c r="CD23" s="14">
        <v>41541</v>
      </c>
      <c r="CE23" s="13">
        <v>73.610000999999997</v>
      </c>
      <c r="CF23" s="13">
        <f t="shared" si="20"/>
        <v>-1.2211126684306284E-3</v>
      </c>
      <c r="CH23" s="14">
        <v>41940</v>
      </c>
      <c r="CI23" s="13">
        <v>46.43</v>
      </c>
      <c r="CJ23" s="13">
        <f t="shared" si="21"/>
        <v>1.2429110064781788E-2</v>
      </c>
      <c r="CL23" s="14">
        <v>41891</v>
      </c>
      <c r="CM23" s="13">
        <v>29.6</v>
      </c>
      <c r="CN23" s="13">
        <f t="shared" si="22"/>
        <v>-2.7595301327355323E-2</v>
      </c>
      <c r="CP23" s="14">
        <v>38014</v>
      </c>
      <c r="CQ23" s="13">
        <v>10.130000000000001</v>
      </c>
      <c r="CR23" s="13">
        <f t="shared" si="23"/>
        <v>2.6342451874366929E-2</v>
      </c>
      <c r="CT23" s="14">
        <v>40820</v>
      </c>
      <c r="CU23" s="13">
        <v>57.549999</v>
      </c>
      <c r="CV23" s="13">
        <f t="shared" si="24"/>
        <v>3.824641890672921E-2</v>
      </c>
      <c r="CX23" s="14">
        <v>39259</v>
      </c>
      <c r="CY23" s="13">
        <v>33.870027999999998</v>
      </c>
      <c r="CZ23" s="13">
        <f t="shared" si="25"/>
        <v>-1.5333572265676375E-2</v>
      </c>
      <c r="DB23" s="14">
        <v>42073</v>
      </c>
      <c r="DC23" s="13">
        <v>37.240001999999997</v>
      </c>
      <c r="DD23" s="13">
        <f t="shared" si="26"/>
        <v>-1.2463458299216778E-2</v>
      </c>
      <c r="DF23" s="14">
        <v>40486</v>
      </c>
      <c r="DG23" s="13">
        <v>35.720001000000003</v>
      </c>
      <c r="DH23" s="13">
        <f t="shared" si="27"/>
        <v>5.0588264705882457E-2</v>
      </c>
      <c r="DJ23" s="14">
        <v>37945</v>
      </c>
      <c r="DK23" s="13">
        <v>18.370653999999998</v>
      </c>
      <c r="DL23" s="13">
        <f t="shared" si="28"/>
        <v>-1.6661311070574145E-3</v>
      </c>
      <c r="DN23" s="14">
        <v>39659</v>
      </c>
      <c r="DO23" s="13">
        <v>80.349999999999994</v>
      </c>
      <c r="DP23" s="13">
        <f t="shared" si="29"/>
        <v>1.7088594720397497E-2</v>
      </c>
    </row>
    <row r="24" spans="2:120">
      <c r="B24" s="14">
        <v>39021</v>
      </c>
      <c r="C24">
        <v>11.698606</v>
      </c>
      <c r="D24" s="13">
        <f t="shared" si="10"/>
        <v>-1.630011881165127E-3</v>
      </c>
      <c r="F24" s="14">
        <v>40001</v>
      </c>
      <c r="G24">
        <v>13.002236</v>
      </c>
      <c r="H24" s="13">
        <f t="shared" si="0"/>
        <v>-1.7533259847384141E-2</v>
      </c>
      <c r="J24" s="14">
        <v>41557</v>
      </c>
      <c r="K24">
        <v>60.488106999999999</v>
      </c>
      <c r="L24" s="13">
        <f t="shared" si="1"/>
        <v>1.2687043659210463E-2</v>
      </c>
      <c r="N24" s="14">
        <v>38307</v>
      </c>
      <c r="O24">
        <v>23.200001</v>
      </c>
      <c r="P24" s="13">
        <f t="shared" si="2"/>
        <v>-3.4138176519567E-2</v>
      </c>
      <c r="R24" s="14">
        <v>40317</v>
      </c>
      <c r="S24" s="13">
        <v>21.15992</v>
      </c>
      <c r="T24" s="13">
        <f t="shared" si="3"/>
        <v>7.8969212871921289E-3</v>
      </c>
      <c r="V24" s="14">
        <v>39332</v>
      </c>
      <c r="W24" s="13">
        <v>79.301287000000002</v>
      </c>
      <c r="X24" s="13">
        <f t="shared" si="4"/>
        <v>1.4570869139075715E-2</v>
      </c>
      <c r="Z24" s="14">
        <v>39587</v>
      </c>
      <c r="AA24" s="13">
        <v>25.056747000000001</v>
      </c>
      <c r="AB24" s="13">
        <f t="shared" si="5"/>
        <v>-3.405349509473702E-2</v>
      </c>
      <c r="AD24" s="14">
        <v>39294</v>
      </c>
      <c r="AE24" s="13">
        <v>25.211296000000001</v>
      </c>
      <c r="AF24" s="13">
        <f t="shared" si="6"/>
        <v>-5.026783570470145E-3</v>
      </c>
      <c r="AH24" s="14">
        <v>41583</v>
      </c>
      <c r="AI24" s="13">
        <v>32.970001000000003</v>
      </c>
      <c r="AJ24" s="13">
        <f t="shared" si="7"/>
        <v>-6.6284425016101024E-3</v>
      </c>
      <c r="AL24" s="14">
        <v>41589</v>
      </c>
      <c r="AM24" s="13">
        <v>15.026248000000001</v>
      </c>
      <c r="AN24" s="13">
        <f t="shared" si="8"/>
        <v>8.3546568929593525E-3</v>
      </c>
      <c r="AP24" s="14">
        <v>41933</v>
      </c>
      <c r="AQ24" s="13">
        <v>205.38000500000001</v>
      </c>
      <c r="AR24" s="13">
        <f t="shared" si="9"/>
        <v>3.497280250984889E-2</v>
      </c>
      <c r="AT24" s="14">
        <v>42025</v>
      </c>
      <c r="AU24" s="13">
        <v>44.417994</v>
      </c>
      <c r="AV24" s="13">
        <f t="shared" si="11"/>
        <v>2.010606872247309E-2</v>
      </c>
      <c r="AX24" s="14">
        <v>41296</v>
      </c>
      <c r="AY24" s="13">
        <v>7.84</v>
      </c>
      <c r="AZ24" s="13">
        <f t="shared" si="12"/>
        <v>-6.3371356147021328E-3</v>
      </c>
      <c r="BB24" s="14">
        <v>37013</v>
      </c>
      <c r="BC24" s="13">
        <v>28.751306</v>
      </c>
      <c r="BD24" s="13">
        <f t="shared" si="13"/>
        <v>-5.7316018471734193E-3</v>
      </c>
      <c r="BF24" s="14">
        <v>40322</v>
      </c>
      <c r="BG24" s="13">
        <v>22.466707</v>
      </c>
      <c r="BH24" s="13">
        <f t="shared" si="14"/>
        <v>-2.123695619064489E-2</v>
      </c>
      <c r="BJ24" s="14">
        <v>38799</v>
      </c>
      <c r="BK24" s="13">
        <v>28.77</v>
      </c>
      <c r="BL24" s="13">
        <f t="shared" si="15"/>
        <v>-6.5607391768211128E-3</v>
      </c>
      <c r="BN24" s="14">
        <v>37988</v>
      </c>
      <c r="BO24" s="13">
        <v>23.602803000000002</v>
      </c>
      <c r="BP24" s="13">
        <f t="shared" si="16"/>
        <v>2.0454924444070557E-2</v>
      </c>
      <c r="BR24" s="14">
        <v>40371</v>
      </c>
      <c r="BS24" s="13">
        <v>16.955127000000001</v>
      </c>
      <c r="BT24" s="13">
        <f t="shared" si="17"/>
        <v>-7.4842328446206819E-3</v>
      </c>
      <c r="BV24" s="14">
        <v>39402</v>
      </c>
      <c r="BW24" s="13">
        <v>32.604999999999997</v>
      </c>
      <c r="BX24" s="13">
        <f t="shared" si="18"/>
        <v>1.2283433510928902E-3</v>
      </c>
      <c r="BZ24" s="14">
        <v>41570</v>
      </c>
      <c r="CA24" s="13">
        <v>38.919998</v>
      </c>
      <c r="CB24" s="13">
        <f t="shared" si="19"/>
        <v>1.0646585855444516E-2</v>
      </c>
      <c r="CD24" s="14">
        <v>41540</v>
      </c>
      <c r="CE24" s="13">
        <v>73.699996999999996</v>
      </c>
      <c r="CF24" s="13">
        <f t="shared" si="20"/>
        <v>-4.223521932041141E-2</v>
      </c>
      <c r="CH24" s="14">
        <v>41939</v>
      </c>
      <c r="CI24" s="13">
        <v>45.860000999999997</v>
      </c>
      <c r="CJ24" s="13">
        <f t="shared" si="21"/>
        <v>1.9111133333333266E-2</v>
      </c>
      <c r="CL24" s="14">
        <v>41890</v>
      </c>
      <c r="CM24" s="13">
        <v>30.440000999999999</v>
      </c>
      <c r="CN24" s="13">
        <f t="shared" si="22"/>
        <v>1.5682416272352808E-2</v>
      </c>
      <c r="CP24" s="14">
        <v>38013</v>
      </c>
      <c r="CQ24" s="13">
        <v>9.8699999999999992</v>
      </c>
      <c r="CR24" s="13">
        <f t="shared" si="23"/>
        <v>-5.8206106870229118E-2</v>
      </c>
      <c r="CT24" s="14">
        <v>40819</v>
      </c>
      <c r="CU24" s="13">
        <v>55.43</v>
      </c>
      <c r="CV24" s="13">
        <f t="shared" si="24"/>
        <v>-4.7594518082568427E-2</v>
      </c>
      <c r="CX24" s="14">
        <v>39258</v>
      </c>
      <c r="CY24" s="13">
        <v>34.397463999999999</v>
      </c>
      <c r="CZ24" s="13">
        <f t="shared" si="25"/>
        <v>-6.3483997043321284E-3</v>
      </c>
      <c r="DB24" s="14">
        <v>42072</v>
      </c>
      <c r="DC24" s="13">
        <v>37.709999000000003</v>
      </c>
      <c r="DD24" s="13">
        <f t="shared" si="26"/>
        <v>0.10813987975726967</v>
      </c>
      <c r="DF24" s="14">
        <v>40485</v>
      </c>
      <c r="DG24" s="13">
        <v>34</v>
      </c>
      <c r="DH24" s="13">
        <f t="shared" si="27"/>
        <v>5.8858151854040985E-4</v>
      </c>
      <c r="DJ24" s="14">
        <v>37944</v>
      </c>
      <c r="DK24" s="13">
        <v>18.401312999999998</v>
      </c>
      <c r="DL24" s="13">
        <f t="shared" si="28"/>
        <v>1.1118598715992965E-2</v>
      </c>
      <c r="DN24" s="14">
        <v>39658</v>
      </c>
      <c r="DO24" s="13">
        <v>79.000000999999997</v>
      </c>
      <c r="DP24" s="13">
        <f t="shared" si="29"/>
        <v>0.12696149786019978</v>
      </c>
    </row>
    <row r="25" spans="2:120">
      <c r="B25" s="14">
        <v>39020</v>
      </c>
      <c r="C25">
        <v>11.717706</v>
      </c>
      <c r="D25" s="13">
        <f t="shared" si="10"/>
        <v>-1.2077274728491471E-2</v>
      </c>
      <c r="F25" s="14">
        <v>40000</v>
      </c>
      <c r="G25">
        <v>13.234275999999999</v>
      </c>
      <c r="H25" s="13">
        <f t="shared" si="0"/>
        <v>-1.0765493373597538E-2</v>
      </c>
      <c r="J25" s="14">
        <v>41556</v>
      </c>
      <c r="K25">
        <v>59.730305999999999</v>
      </c>
      <c r="L25" s="13">
        <f t="shared" si="1"/>
        <v>5.2321620001165867E-3</v>
      </c>
      <c r="N25" s="14">
        <v>38306</v>
      </c>
      <c r="O25">
        <v>24.02</v>
      </c>
      <c r="P25" s="13">
        <f t="shared" si="2"/>
        <v>2.6788405071018141E-2</v>
      </c>
      <c r="R25" s="14">
        <v>40316</v>
      </c>
      <c r="S25" s="13">
        <v>20.994130999999999</v>
      </c>
      <c r="T25" s="13">
        <f t="shared" si="3"/>
        <v>-2.905572165142753E-2</v>
      </c>
      <c r="V25" s="14">
        <v>39331</v>
      </c>
      <c r="W25" s="13">
        <v>78.162392999999994</v>
      </c>
      <c r="X25" s="13">
        <f t="shared" si="4"/>
        <v>-2.7557669283857472E-2</v>
      </c>
      <c r="Z25" s="14">
        <v>39584</v>
      </c>
      <c r="AA25" s="13">
        <v>25.940097999999999</v>
      </c>
      <c r="AB25" s="13">
        <f t="shared" si="5"/>
        <v>6.634761303119051E-3</v>
      </c>
      <c r="AD25" s="14">
        <v>39293</v>
      </c>
      <c r="AE25" s="13">
        <v>25.338667999999998</v>
      </c>
      <c r="AF25" s="13">
        <f t="shared" si="6"/>
        <v>1.1182655845246279E-2</v>
      </c>
      <c r="AH25" s="14">
        <v>41582</v>
      </c>
      <c r="AI25" s="13">
        <v>33.189999</v>
      </c>
      <c r="AJ25" s="13">
        <f t="shared" si="7"/>
        <v>3.0135623869802697E-4</v>
      </c>
      <c r="AL25" s="14">
        <v>41586</v>
      </c>
      <c r="AM25" s="13">
        <v>14.901749000000001</v>
      </c>
      <c r="AN25" s="13">
        <f t="shared" si="8"/>
        <v>6.9415814415985252E-2</v>
      </c>
      <c r="AP25" s="14">
        <v>41932</v>
      </c>
      <c r="AQ25" s="13">
        <v>198.44000199999999</v>
      </c>
      <c r="AR25" s="13">
        <f t="shared" si="9"/>
        <v>1.265561804149151E-2</v>
      </c>
      <c r="AT25" s="14">
        <v>42024</v>
      </c>
      <c r="AU25" s="13">
        <v>43.542524999999998</v>
      </c>
      <c r="AV25" s="13">
        <f t="shared" si="11"/>
        <v>9.3665827006130433E-3</v>
      </c>
      <c r="AX25" s="14">
        <v>41292</v>
      </c>
      <c r="AY25" s="13">
        <v>7.89</v>
      </c>
      <c r="AZ25" s="13">
        <f t="shared" si="12"/>
        <v>1.0243277848911662E-2</v>
      </c>
      <c r="BB25" s="14">
        <v>37012</v>
      </c>
      <c r="BC25" s="13">
        <v>28.917047</v>
      </c>
      <c r="BD25" s="13">
        <f t="shared" si="13"/>
        <v>2.0269901978100585E-3</v>
      </c>
      <c r="BF25" s="14">
        <v>40319</v>
      </c>
      <c r="BG25" s="13">
        <v>22.954184000000001</v>
      </c>
      <c r="BH25" s="13">
        <f t="shared" si="14"/>
        <v>-9.9594161662660483E-3</v>
      </c>
      <c r="BJ25" s="14">
        <v>38798</v>
      </c>
      <c r="BK25" s="13">
        <v>28.959999</v>
      </c>
      <c r="BL25" s="13">
        <f t="shared" si="15"/>
        <v>-1.3793448275862129E-3</v>
      </c>
      <c r="BN25" s="14">
        <v>37986</v>
      </c>
      <c r="BO25" s="13">
        <v>23.129687000000001</v>
      </c>
      <c r="BP25" s="13">
        <f t="shared" si="16"/>
        <v>-1.0296690794701843E-2</v>
      </c>
      <c r="BR25" s="14">
        <v>40368</v>
      </c>
      <c r="BS25" s="13">
        <v>17.082979999999999</v>
      </c>
      <c r="BT25" s="13">
        <f t="shared" si="17"/>
        <v>-2.2974693029297064E-3</v>
      </c>
      <c r="BV25" s="14">
        <v>39401</v>
      </c>
      <c r="BW25" s="13">
        <v>32.564999</v>
      </c>
      <c r="BX25" s="13">
        <f t="shared" si="18"/>
        <v>1.7020580886945566E-2</v>
      </c>
      <c r="BZ25" s="14">
        <v>41569</v>
      </c>
      <c r="CA25" s="13">
        <v>38.509998000000003</v>
      </c>
      <c r="CB25" s="13">
        <f t="shared" si="19"/>
        <v>3.6050580363227447E-2</v>
      </c>
      <c r="CD25" s="14">
        <v>41537</v>
      </c>
      <c r="CE25" s="13">
        <v>76.949996999999996</v>
      </c>
      <c r="CF25" s="13">
        <f t="shared" si="20"/>
        <v>-1.8369715759276983E-2</v>
      </c>
      <c r="CH25" s="14">
        <v>41936</v>
      </c>
      <c r="CI25" s="13">
        <v>45</v>
      </c>
      <c r="CJ25" s="13">
        <f t="shared" si="21"/>
        <v>6.2072245977631488E-2</v>
      </c>
      <c r="CL25" s="14">
        <v>41887</v>
      </c>
      <c r="CM25" s="13">
        <v>29.969999000000001</v>
      </c>
      <c r="CN25" s="13">
        <f t="shared" si="22"/>
        <v>-5.3379690461149674E-2</v>
      </c>
      <c r="CP25" s="14">
        <v>38012</v>
      </c>
      <c r="CQ25" s="13">
        <v>10.48</v>
      </c>
      <c r="CR25" s="13">
        <f t="shared" si="23"/>
        <v>2.8708133971292954E-3</v>
      </c>
      <c r="CT25" s="14">
        <v>40816</v>
      </c>
      <c r="CU25" s="13">
        <v>58.200001</v>
      </c>
      <c r="CV25" s="13">
        <f t="shared" si="24"/>
        <v>-2.9028996146629897E-2</v>
      </c>
      <c r="CX25" s="14">
        <v>39255</v>
      </c>
      <c r="CY25" s="13">
        <v>34.617227999999997</v>
      </c>
      <c r="CZ25" s="13">
        <f t="shared" si="25"/>
        <v>-1.4267807865013015E-2</v>
      </c>
      <c r="DB25" s="14">
        <v>42069</v>
      </c>
      <c r="DC25" s="13">
        <v>34.029998999999997</v>
      </c>
      <c r="DD25" s="13">
        <f t="shared" si="26"/>
        <v>-1.3623217391304447E-2</v>
      </c>
      <c r="DF25" s="14">
        <v>40484</v>
      </c>
      <c r="DG25" s="13">
        <v>33.979999999999997</v>
      </c>
      <c r="DH25" s="13">
        <f t="shared" si="27"/>
        <v>4.908925745876045E-2</v>
      </c>
      <c r="DJ25" s="14">
        <v>37943</v>
      </c>
      <c r="DK25" s="13">
        <v>18.198965999999999</v>
      </c>
      <c r="DL25" s="13">
        <f t="shared" si="28"/>
        <v>-1.835621745119833E-2</v>
      </c>
      <c r="DN25" s="14">
        <v>39657</v>
      </c>
      <c r="DO25" s="13">
        <v>70.099999999999994</v>
      </c>
      <c r="DP25" s="13">
        <f t="shared" si="29"/>
        <v>-3.4435261707988982E-2</v>
      </c>
    </row>
    <row r="26" spans="2:120">
      <c r="B26" s="14">
        <v>39017</v>
      </c>
      <c r="C26">
        <v>11.860954</v>
      </c>
      <c r="D26" s="13">
        <f t="shared" si="10"/>
        <v>-1.4285723783522023E-2</v>
      </c>
      <c r="F26" s="14">
        <v>39996</v>
      </c>
      <c r="G26">
        <v>13.378299999999999</v>
      </c>
      <c r="H26" s="13">
        <f t="shared" si="0"/>
        <v>-1.8779413312484047E-2</v>
      </c>
      <c r="J26" s="14">
        <v>41555</v>
      </c>
      <c r="K26">
        <v>59.419414000000003</v>
      </c>
      <c r="L26" s="13">
        <f t="shared" si="1"/>
        <v>-1.7983280033638017E-2</v>
      </c>
      <c r="N26" s="14">
        <v>38303</v>
      </c>
      <c r="O26">
        <v>23.393329999999999</v>
      </c>
      <c r="P26" s="13">
        <f t="shared" si="2"/>
        <v>3.4187841105754173E-2</v>
      </c>
      <c r="R26" s="14">
        <v>40315</v>
      </c>
      <c r="S26" s="13">
        <v>21.622385000000001</v>
      </c>
      <c r="T26" s="13">
        <f t="shared" si="3"/>
        <v>3.7254135642621068E-2</v>
      </c>
      <c r="V26" s="14">
        <v>39330</v>
      </c>
      <c r="W26" s="13">
        <v>80.377407000000005</v>
      </c>
      <c r="X26" s="13">
        <f t="shared" si="4"/>
        <v>-2.8924495000152276E-3</v>
      </c>
      <c r="Z26" s="14">
        <v>39583</v>
      </c>
      <c r="AA26" s="13">
        <v>25.769126</v>
      </c>
      <c r="AB26" s="13">
        <f t="shared" si="5"/>
        <v>2.0692196165235936E-2</v>
      </c>
      <c r="AD26" s="14">
        <v>39290</v>
      </c>
      <c r="AE26" s="13">
        <v>25.058447999999999</v>
      </c>
      <c r="AF26" s="13">
        <f t="shared" si="6"/>
        <v>-4.1571962170575426E-2</v>
      </c>
      <c r="AH26" s="14">
        <v>41579</v>
      </c>
      <c r="AI26" s="13">
        <v>33.18</v>
      </c>
      <c r="AJ26" s="13">
        <f t="shared" si="7"/>
        <v>7.2860050785065128E-3</v>
      </c>
      <c r="AL26" s="14">
        <v>41585</v>
      </c>
      <c r="AM26" s="13">
        <v>13.934476</v>
      </c>
      <c r="AN26" s="13">
        <f t="shared" si="8"/>
        <v>-2.3489893143281759E-2</v>
      </c>
      <c r="AP26" s="14">
        <v>41929</v>
      </c>
      <c r="AQ26" s="13">
        <v>195.96000699999999</v>
      </c>
      <c r="AR26" s="13">
        <f t="shared" si="9"/>
        <v>-1.2248560977108523E-2</v>
      </c>
      <c r="AT26" s="14">
        <v>42020</v>
      </c>
      <c r="AU26" s="13">
        <v>43.138464999999997</v>
      </c>
      <c r="AV26" s="13">
        <f t="shared" si="11"/>
        <v>8.5470507096750137E-3</v>
      </c>
      <c r="AX26" s="14">
        <v>41291</v>
      </c>
      <c r="AY26" s="13">
        <v>7.81</v>
      </c>
      <c r="AZ26" s="13">
        <f t="shared" si="12"/>
        <v>1.8252933507170752E-2</v>
      </c>
      <c r="BB26" s="14">
        <v>37011</v>
      </c>
      <c r="BC26" s="13">
        <v>28.858550999999999</v>
      </c>
      <c r="BD26" s="13">
        <f t="shared" si="13"/>
        <v>1.9634856996097436E-2</v>
      </c>
      <c r="BF26" s="14">
        <v>40318</v>
      </c>
      <c r="BG26" s="13">
        <v>23.185093999999999</v>
      </c>
      <c r="BH26" s="13">
        <f t="shared" si="14"/>
        <v>-4.0014167238335965E-2</v>
      </c>
      <c r="BJ26" s="14">
        <v>38797</v>
      </c>
      <c r="BK26" s="13">
        <v>29</v>
      </c>
      <c r="BL26" s="13">
        <f t="shared" si="15"/>
        <v>-1.1925042589437867E-2</v>
      </c>
      <c r="BN26" s="14">
        <v>37985</v>
      </c>
      <c r="BO26" s="13">
        <v>23.370324</v>
      </c>
      <c r="BP26" s="13">
        <f t="shared" si="16"/>
        <v>9.5137904281017115E-3</v>
      </c>
      <c r="BR26" s="14">
        <v>40367</v>
      </c>
      <c r="BS26" s="13">
        <v>17.122318</v>
      </c>
      <c r="BT26" s="13">
        <f t="shared" si="17"/>
        <v>-3.4344264231991536E-3</v>
      </c>
      <c r="BV26" s="14">
        <v>39400</v>
      </c>
      <c r="BW26" s="13">
        <v>32.020000000000003</v>
      </c>
      <c r="BX26" s="13">
        <f t="shared" si="18"/>
        <v>9.298660362490203E-3</v>
      </c>
      <c r="BZ26" s="14">
        <v>41568</v>
      </c>
      <c r="CA26" s="13">
        <v>37.169998</v>
      </c>
      <c r="CB26" s="13">
        <f t="shared" si="19"/>
        <v>-2.2870740723692332E-2</v>
      </c>
      <c r="CD26" s="14">
        <v>41536</v>
      </c>
      <c r="CE26" s="13">
        <v>78.389999000000003</v>
      </c>
      <c r="CF26" s="13">
        <f t="shared" si="20"/>
        <v>1.1614415062960811E-2</v>
      </c>
      <c r="CH26" s="14">
        <v>41935</v>
      </c>
      <c r="CI26" s="13">
        <v>42.369999</v>
      </c>
      <c r="CJ26" s="13">
        <f t="shared" si="21"/>
        <v>4.6689698616600869E-2</v>
      </c>
      <c r="CL26" s="14">
        <v>41886</v>
      </c>
      <c r="CM26" s="13">
        <v>31.66</v>
      </c>
      <c r="CN26" s="13">
        <f t="shared" si="22"/>
        <v>3.4865611247721579E-3</v>
      </c>
      <c r="CP26" s="14">
        <v>38009</v>
      </c>
      <c r="CQ26" s="13">
        <v>10.45</v>
      </c>
      <c r="CR26" s="13">
        <f t="shared" si="23"/>
        <v>1.4563106796116367E-2</v>
      </c>
      <c r="CT26" s="14">
        <v>40815</v>
      </c>
      <c r="CU26" s="13">
        <v>59.939999</v>
      </c>
      <c r="CV26" s="13">
        <f t="shared" si="24"/>
        <v>-1.8824701260435475E-2</v>
      </c>
      <c r="CX26" s="14">
        <v>39254</v>
      </c>
      <c r="CY26" s="13">
        <v>35.118288999999997</v>
      </c>
      <c r="CZ26" s="13">
        <f t="shared" si="25"/>
        <v>5.0087308780209924E-4</v>
      </c>
      <c r="DB26" s="14">
        <v>42068</v>
      </c>
      <c r="DC26" s="13">
        <v>34.5</v>
      </c>
      <c r="DD26" s="13">
        <f t="shared" si="26"/>
        <v>-1.1581065096088626E-3</v>
      </c>
      <c r="DF26" s="14">
        <v>40483</v>
      </c>
      <c r="DG26" s="13">
        <v>32.389999000000003</v>
      </c>
      <c r="DH26" s="13">
        <f t="shared" si="27"/>
        <v>3.6148400511836258E-2</v>
      </c>
      <c r="DJ26" s="14">
        <v>37942</v>
      </c>
      <c r="DK26" s="13">
        <v>18.539276999999998</v>
      </c>
      <c r="DL26" s="13">
        <f t="shared" si="28"/>
        <v>-8.0380410309444806E-3</v>
      </c>
      <c r="DN26" s="14">
        <v>39654</v>
      </c>
      <c r="DO26" s="13">
        <v>72.599999999999994</v>
      </c>
      <c r="DP26" s="13">
        <f t="shared" si="29"/>
        <v>3.7142842326530777E-2</v>
      </c>
    </row>
    <row r="27" spans="2:120">
      <c r="B27" s="14">
        <v>39016</v>
      </c>
      <c r="C27">
        <v>12.032852</v>
      </c>
      <c r="D27" s="13">
        <f t="shared" si="10"/>
        <v>-1.5847226727025892E-3</v>
      </c>
      <c r="F27" s="14">
        <v>39995</v>
      </c>
      <c r="G27">
        <v>13.634345</v>
      </c>
      <c r="H27" s="13">
        <f t="shared" si="0"/>
        <v>2.9607372629901336E-2</v>
      </c>
      <c r="J27" s="14">
        <v>41554</v>
      </c>
      <c r="K27">
        <v>60.507537999999997</v>
      </c>
      <c r="L27" s="13">
        <f t="shared" si="1"/>
        <v>-6.5401249501895872E-3</v>
      </c>
      <c r="N27" s="14">
        <v>38302</v>
      </c>
      <c r="O27">
        <v>22.620000999999998</v>
      </c>
      <c r="P27" s="13">
        <f t="shared" si="2"/>
        <v>-5.5686832402282727E-3</v>
      </c>
      <c r="R27" s="14">
        <v>40312</v>
      </c>
      <c r="S27" s="13">
        <v>20.845793</v>
      </c>
      <c r="T27" s="13">
        <f t="shared" si="3"/>
        <v>-2.4340754177202481E-2</v>
      </c>
      <c r="V27" s="14">
        <v>39329</v>
      </c>
      <c r="W27" s="13">
        <v>80.610568999999998</v>
      </c>
      <c r="X27" s="13">
        <f t="shared" si="4"/>
        <v>1.5591429481777351E-2</v>
      </c>
      <c r="Z27" s="14">
        <v>39582</v>
      </c>
      <c r="AA27" s="13">
        <v>25.246715999999999</v>
      </c>
      <c r="AB27" s="13">
        <f t="shared" si="5"/>
        <v>2.9434567518855793E-2</v>
      </c>
      <c r="AD27" s="14">
        <v>39289</v>
      </c>
      <c r="AE27" s="13">
        <v>26.145361999999999</v>
      </c>
      <c r="AF27" s="13">
        <f t="shared" si="6"/>
        <v>-2.1296839908765006E-2</v>
      </c>
      <c r="AH27" s="14">
        <v>41578</v>
      </c>
      <c r="AI27" s="13">
        <v>32.939999</v>
      </c>
      <c r="AJ27" s="13">
        <f t="shared" si="7"/>
        <v>1.1360116671783849E-2</v>
      </c>
      <c r="AL27" s="14">
        <v>41584</v>
      </c>
      <c r="AM27" s="13">
        <v>14.269669</v>
      </c>
      <c r="AN27" s="13">
        <f t="shared" si="8"/>
        <v>6.7567148067928136E-3</v>
      </c>
      <c r="AP27" s="14">
        <v>41928</v>
      </c>
      <c r="AQ27" s="13">
        <v>198.38999899999999</v>
      </c>
      <c r="AR27" s="13">
        <f t="shared" si="9"/>
        <v>-6.1616873600262335E-3</v>
      </c>
      <c r="AT27" s="14">
        <v>42019</v>
      </c>
      <c r="AU27" s="13">
        <v>42.772883</v>
      </c>
      <c r="AV27" s="13">
        <f t="shared" si="11"/>
        <v>-1.2219501486443575E-2</v>
      </c>
      <c r="AX27" s="14">
        <v>41290</v>
      </c>
      <c r="AY27" s="13">
        <v>7.67</v>
      </c>
      <c r="AZ27" s="13">
        <f t="shared" si="12"/>
        <v>9.210526315789511E-3</v>
      </c>
      <c r="BB27" s="14">
        <v>37008</v>
      </c>
      <c r="BC27" s="13">
        <v>28.302828999999999</v>
      </c>
      <c r="BD27" s="13">
        <f t="shared" si="13"/>
        <v>3.6785730155166438E-2</v>
      </c>
      <c r="BF27" s="14">
        <v>40317</v>
      </c>
      <c r="BG27" s="13">
        <v>24.151496000000002</v>
      </c>
      <c r="BH27" s="13">
        <f t="shared" si="14"/>
        <v>-1.258740206618506E-2</v>
      </c>
      <c r="BJ27" s="14">
        <v>38796</v>
      </c>
      <c r="BK27" s="13">
        <v>29.35</v>
      </c>
      <c r="BL27" s="13">
        <f t="shared" si="15"/>
        <v>9.2847317744155135E-3</v>
      </c>
      <c r="BN27" s="14">
        <v>37984</v>
      </c>
      <c r="BO27" s="13">
        <v>23.150079000000002</v>
      </c>
      <c r="BP27" s="13">
        <f t="shared" si="16"/>
        <v>6.0262286439070525E-3</v>
      </c>
      <c r="BR27" s="14">
        <v>40366</v>
      </c>
      <c r="BS27" s="13">
        <v>17.181325999999999</v>
      </c>
      <c r="BT27" s="13">
        <f t="shared" si="17"/>
        <v>4.8892452454655519E-3</v>
      </c>
      <c r="BV27" s="14">
        <v>39399</v>
      </c>
      <c r="BW27" s="13">
        <v>31.725000000000001</v>
      </c>
      <c r="BX27" s="13">
        <f t="shared" si="18"/>
        <v>3.9652663924386884E-2</v>
      </c>
      <c r="BZ27" s="14">
        <v>41565</v>
      </c>
      <c r="CA27" s="13">
        <v>38.040000999999997</v>
      </c>
      <c r="CB27" s="13">
        <f t="shared" si="19"/>
        <v>-8.0833641764467036E-3</v>
      </c>
      <c r="CD27" s="14">
        <v>41535</v>
      </c>
      <c r="CE27" s="13">
        <v>77.489998</v>
      </c>
      <c r="CF27" s="13">
        <f t="shared" si="20"/>
        <v>2.0142167195131264E-2</v>
      </c>
      <c r="CH27" s="14">
        <v>41934</v>
      </c>
      <c r="CI27" s="13">
        <v>40.479999999999997</v>
      </c>
      <c r="CJ27" s="13">
        <f t="shared" si="21"/>
        <v>-1.5564178394070562E-2</v>
      </c>
      <c r="CL27" s="14">
        <v>41885</v>
      </c>
      <c r="CM27" s="13">
        <v>31.549999</v>
      </c>
      <c r="CN27" s="13">
        <f t="shared" si="22"/>
        <v>5.2017305768589574E-2</v>
      </c>
      <c r="CP27" s="14">
        <v>38008</v>
      </c>
      <c r="CQ27" s="13">
        <v>10.3</v>
      </c>
      <c r="CR27" s="13">
        <f t="shared" si="23"/>
        <v>2.9211295034080953E-3</v>
      </c>
      <c r="CT27" s="14">
        <v>40814</v>
      </c>
      <c r="CU27" s="13">
        <v>61.09</v>
      </c>
      <c r="CV27" s="13">
        <f t="shared" si="24"/>
        <v>-3.1700744967506737E-2</v>
      </c>
      <c r="CX27" s="14">
        <v>39253</v>
      </c>
      <c r="CY27" s="13">
        <v>35.100707999999997</v>
      </c>
      <c r="CZ27" s="13">
        <f t="shared" si="25"/>
        <v>-2.0843505941100557E-2</v>
      </c>
      <c r="DB27" s="14">
        <v>42067</v>
      </c>
      <c r="DC27" s="13">
        <v>34.540000999999997</v>
      </c>
      <c r="DD27" s="13">
        <f t="shared" si="26"/>
        <v>2.4925815284100327E-2</v>
      </c>
      <c r="DF27" s="14">
        <v>40480</v>
      </c>
      <c r="DG27" s="13">
        <v>31.26</v>
      </c>
      <c r="DH27" s="13">
        <f t="shared" si="27"/>
        <v>7.7369439071567373E-3</v>
      </c>
      <c r="DJ27" s="14">
        <v>37939</v>
      </c>
      <c r="DK27" s="13">
        <v>18.689503999999999</v>
      </c>
      <c r="DL27" s="13">
        <f t="shared" si="28"/>
        <v>-7.1661767972137427E-3</v>
      </c>
      <c r="DN27" s="14">
        <v>39653</v>
      </c>
      <c r="DO27" s="13">
        <v>70.000000999999997</v>
      </c>
      <c r="DP27" s="13">
        <f t="shared" si="29"/>
        <v>-9.7356577828158514E-2</v>
      </c>
    </row>
    <row r="28" spans="2:120">
      <c r="B28" s="14">
        <v>39015</v>
      </c>
      <c r="C28">
        <v>12.051951000000001</v>
      </c>
      <c r="D28" s="13">
        <f t="shared" si="10"/>
        <v>2.8524781215709033E-2</v>
      </c>
      <c r="F28" s="14">
        <v>39994</v>
      </c>
      <c r="G28">
        <v>13.242276</v>
      </c>
      <c r="H28" s="13">
        <f t="shared" si="0"/>
        <v>1.0378481172307583E-2</v>
      </c>
      <c r="J28" s="14">
        <v>41551</v>
      </c>
      <c r="K28">
        <v>60.90587</v>
      </c>
      <c r="L28" s="13">
        <f t="shared" si="1"/>
        <v>1.8687007222112539E-2</v>
      </c>
      <c r="N28" s="14">
        <v>38301</v>
      </c>
      <c r="O28">
        <v>22.746670000000002</v>
      </c>
      <c r="P28" s="13">
        <f t="shared" si="2"/>
        <v>4.7116168158842318E-3</v>
      </c>
      <c r="R28" s="14">
        <v>40311</v>
      </c>
      <c r="S28" s="13">
        <v>21.365853999999999</v>
      </c>
      <c r="T28" s="13">
        <f t="shared" si="3"/>
        <v>-4.0482734880909511E-2</v>
      </c>
      <c r="V28" s="14">
        <v>39325</v>
      </c>
      <c r="W28" s="13">
        <v>79.37303</v>
      </c>
      <c r="X28" s="13">
        <f t="shared" si="4"/>
        <v>2.5370736754684577E-2</v>
      </c>
      <c r="Z28" s="14">
        <v>39581</v>
      </c>
      <c r="AA28" s="13">
        <v>24.524837999999999</v>
      </c>
      <c r="AB28" s="13">
        <f t="shared" si="5"/>
        <v>6.6276969540126048E-3</v>
      </c>
      <c r="AD28" s="14">
        <v>39288</v>
      </c>
      <c r="AE28" s="13">
        <v>26.714292</v>
      </c>
      <c r="AF28" s="13">
        <f t="shared" si="6"/>
        <v>1.0925397972313412E-2</v>
      </c>
      <c r="AH28" s="14">
        <v>41577</v>
      </c>
      <c r="AI28" s="13">
        <v>32.57</v>
      </c>
      <c r="AJ28" s="13">
        <f t="shared" si="7"/>
        <v>-1.8088575103320761E-2</v>
      </c>
      <c r="AL28" s="14">
        <v>41583</v>
      </c>
      <c r="AM28" s="13">
        <v>14.1739</v>
      </c>
      <c r="AN28" s="13">
        <f t="shared" si="8"/>
        <v>-1.3494630084169407E-3</v>
      </c>
      <c r="AP28" s="14">
        <v>41927</v>
      </c>
      <c r="AQ28" s="13">
        <v>199.61999499999999</v>
      </c>
      <c r="AR28" s="13">
        <f t="shared" si="9"/>
        <v>1.8365426622478736E-2</v>
      </c>
      <c r="AT28" s="14">
        <v>42018</v>
      </c>
      <c r="AU28" s="13">
        <v>43.302011999999998</v>
      </c>
      <c r="AV28" s="13">
        <f t="shared" si="11"/>
        <v>2.3652435414846778E-2</v>
      </c>
      <c r="AX28" s="14">
        <v>41289</v>
      </c>
      <c r="AY28" s="13">
        <v>7.6</v>
      </c>
      <c r="AZ28" s="13">
        <f t="shared" si="12"/>
        <v>0</v>
      </c>
      <c r="BB28" s="14">
        <v>37007</v>
      </c>
      <c r="BC28" s="13">
        <v>27.298628999999998</v>
      </c>
      <c r="BD28" s="13">
        <f t="shared" si="13"/>
        <v>-1.7543841338821857E-2</v>
      </c>
      <c r="BF28" s="14">
        <v>40316</v>
      </c>
      <c r="BG28" s="13">
        <v>24.459375999999999</v>
      </c>
      <c r="BH28" s="13">
        <f t="shared" si="14"/>
        <v>-7.2891833888863288E-3</v>
      </c>
      <c r="BJ28" s="14">
        <v>38793</v>
      </c>
      <c r="BK28" s="13">
        <v>29.08</v>
      </c>
      <c r="BL28" s="13">
        <f t="shared" si="15"/>
        <v>-1.4237288135593279E-2</v>
      </c>
      <c r="BN28" s="14">
        <v>37981</v>
      </c>
      <c r="BO28" s="13">
        <v>23.011406999999998</v>
      </c>
      <c r="BP28" s="13">
        <f t="shared" si="16"/>
        <v>-1.7693326717622489E-3</v>
      </c>
      <c r="BR28" s="14">
        <v>40365</v>
      </c>
      <c r="BS28" s="13">
        <v>17.097731</v>
      </c>
      <c r="BT28" s="13">
        <f t="shared" si="17"/>
        <v>-2.8677480202839935E-3</v>
      </c>
      <c r="BV28" s="14">
        <v>39398</v>
      </c>
      <c r="BW28" s="13">
        <v>30.514999</v>
      </c>
      <c r="BX28" s="13">
        <f t="shared" si="18"/>
        <v>-2.0227998073527053E-2</v>
      </c>
      <c r="BZ28" s="14">
        <v>41564</v>
      </c>
      <c r="CA28" s="13">
        <v>38.349997999999999</v>
      </c>
      <c r="CB28" s="13">
        <f t="shared" si="19"/>
        <v>-1.9432446447648969E-2</v>
      </c>
      <c r="CD28" s="14">
        <v>41534</v>
      </c>
      <c r="CE28" s="13">
        <v>75.959998999999996</v>
      </c>
      <c r="CF28" s="13">
        <f t="shared" si="20"/>
        <v>3.4877342373914315E-2</v>
      </c>
      <c r="CH28" s="14">
        <v>41933</v>
      </c>
      <c r="CI28" s="13">
        <v>41.119999</v>
      </c>
      <c r="CJ28" s="13">
        <f t="shared" si="21"/>
        <v>-1.4570422535211207E-3</v>
      </c>
      <c r="CL28" s="14">
        <v>41884</v>
      </c>
      <c r="CM28" s="13">
        <v>29.99</v>
      </c>
      <c r="CN28" s="13">
        <f t="shared" si="22"/>
        <v>1.4546719030673755E-2</v>
      </c>
      <c r="CP28" s="14">
        <v>38007</v>
      </c>
      <c r="CQ28" s="13">
        <v>10.27</v>
      </c>
      <c r="CR28" s="13">
        <f t="shared" si="23"/>
        <v>2.0874751491053584E-2</v>
      </c>
      <c r="CT28" s="14">
        <v>40813</v>
      </c>
      <c r="CU28" s="13">
        <v>63.09</v>
      </c>
      <c r="CV28" s="13">
        <f t="shared" si="24"/>
        <v>-1.8207313470049325E-2</v>
      </c>
      <c r="CX28" s="14">
        <v>39252</v>
      </c>
      <c r="CY28" s="13">
        <v>35.847904</v>
      </c>
      <c r="CZ28" s="13">
        <f t="shared" si="25"/>
        <v>1.9245185050162462E-2</v>
      </c>
      <c r="DB28" s="14">
        <v>42066</v>
      </c>
      <c r="DC28" s="13">
        <v>33.700001</v>
      </c>
      <c r="DD28" s="13">
        <f t="shared" si="26"/>
        <v>2.5251050357500783E-2</v>
      </c>
      <c r="DF28" s="14">
        <v>40479</v>
      </c>
      <c r="DG28" s="13">
        <v>31.02</v>
      </c>
      <c r="DH28" s="13">
        <f t="shared" si="27"/>
        <v>-1.0526315789473743E-2</v>
      </c>
      <c r="DJ28" s="14">
        <v>37938</v>
      </c>
      <c r="DK28" s="13">
        <v>18.824403</v>
      </c>
      <c r="DL28" s="13">
        <f t="shared" si="28"/>
        <v>7.2179015558679763E-3</v>
      </c>
      <c r="DN28" s="14">
        <v>39652</v>
      </c>
      <c r="DO28" s="13">
        <v>77.550004000000001</v>
      </c>
      <c r="DP28" s="13">
        <f t="shared" si="29"/>
        <v>-1.08418235647261E-2</v>
      </c>
    </row>
    <row r="29" spans="2:120">
      <c r="B29" s="14">
        <v>39014</v>
      </c>
      <c r="C29">
        <v>11.717706</v>
      </c>
      <c r="D29" s="13">
        <f t="shared" si="10"/>
        <v>-4.0584065809609231E-3</v>
      </c>
      <c r="F29" s="14">
        <v>39993</v>
      </c>
      <c r="G29">
        <v>13.106253000000001</v>
      </c>
      <c r="H29" s="13">
        <f t="shared" si="0"/>
        <v>5.5247554863566148E-3</v>
      </c>
      <c r="J29" s="14">
        <v>41550</v>
      </c>
      <c r="K29">
        <v>59.788600000000002</v>
      </c>
      <c r="L29" s="13">
        <f t="shared" si="1"/>
        <v>9.7595347996381641E-4</v>
      </c>
      <c r="N29" s="14">
        <v>38300</v>
      </c>
      <c r="O29">
        <v>22.639999</v>
      </c>
      <c r="P29" s="13">
        <f t="shared" si="2"/>
        <v>-1.2503821968039924E-2</v>
      </c>
      <c r="R29" s="14">
        <v>40310</v>
      </c>
      <c r="S29" s="13">
        <v>22.267295000000001</v>
      </c>
      <c r="T29" s="13">
        <f t="shared" si="3"/>
        <v>2.5139690523971355E-2</v>
      </c>
      <c r="V29" s="14">
        <v>39324</v>
      </c>
      <c r="W29" s="13">
        <v>77.409103999999999</v>
      </c>
      <c r="X29" s="13">
        <f t="shared" si="4"/>
        <v>-2.6283149697132292E-2</v>
      </c>
      <c r="Z29" s="14">
        <v>39580</v>
      </c>
      <c r="AA29" s="13">
        <v>24.363365000000002</v>
      </c>
      <c r="AB29" s="13">
        <f t="shared" si="5"/>
        <v>-2.471482052587665E-2</v>
      </c>
      <c r="AD29" s="14">
        <v>39287</v>
      </c>
      <c r="AE29" s="13">
        <v>26.425581999999999</v>
      </c>
      <c r="AF29" s="13">
        <f t="shared" si="6"/>
        <v>-3.1133211501399964E-2</v>
      </c>
      <c r="AH29" s="14">
        <v>41576</v>
      </c>
      <c r="AI29" s="13">
        <v>33.169998</v>
      </c>
      <c r="AJ29" s="13">
        <f t="shared" si="7"/>
        <v>2.5347760454266496E-2</v>
      </c>
      <c r="AL29" s="14">
        <v>41582</v>
      </c>
      <c r="AM29" s="13">
        <v>14.193053000000001</v>
      </c>
      <c r="AN29" s="13">
        <f t="shared" si="8"/>
        <v>-2.8833605666724094E-2</v>
      </c>
      <c r="AP29" s="14">
        <v>41926</v>
      </c>
      <c r="AQ29" s="13">
        <v>196.020004</v>
      </c>
      <c r="AR29" s="13">
        <f t="shared" si="9"/>
        <v>1.4964008311396194E-2</v>
      </c>
      <c r="AT29" s="14">
        <v>42017</v>
      </c>
      <c r="AU29" s="13">
        <v>42.301479</v>
      </c>
      <c r="AV29" s="13">
        <f t="shared" si="11"/>
        <v>-1.3626555742318267E-3</v>
      </c>
      <c r="AX29" s="14">
        <v>41288</v>
      </c>
      <c r="AY29" s="13">
        <v>7.6</v>
      </c>
      <c r="AZ29" s="13">
        <f t="shared" si="12"/>
        <v>7.9575596816975607E-3</v>
      </c>
      <c r="BB29" s="14">
        <v>37006</v>
      </c>
      <c r="BC29" s="13">
        <v>27.786104000000002</v>
      </c>
      <c r="BD29" s="13">
        <f t="shared" si="13"/>
        <v>9.5643015678562905E-3</v>
      </c>
      <c r="BF29" s="14">
        <v>40315</v>
      </c>
      <c r="BG29" s="13">
        <v>24.638974000000001</v>
      </c>
      <c r="BH29" s="13">
        <f t="shared" si="14"/>
        <v>3.4566954900564937E-4</v>
      </c>
      <c r="BJ29" s="14">
        <v>38792</v>
      </c>
      <c r="BK29" s="13">
        <v>29.5</v>
      </c>
      <c r="BL29" s="13">
        <f t="shared" si="15"/>
        <v>6.1391541609822553E-3</v>
      </c>
      <c r="BN29" s="14">
        <v>37979</v>
      </c>
      <c r="BO29" s="13">
        <v>23.052194</v>
      </c>
      <c r="BP29" s="13">
        <f t="shared" si="16"/>
        <v>8.8542793505373501E-4</v>
      </c>
      <c r="BR29" s="14">
        <v>40361</v>
      </c>
      <c r="BS29" s="13">
        <v>17.146903999999999</v>
      </c>
      <c r="BT29" s="13">
        <f t="shared" si="17"/>
        <v>2.1382497526795486E-2</v>
      </c>
      <c r="BV29" s="14">
        <v>39395</v>
      </c>
      <c r="BW29" s="13">
        <v>31.145</v>
      </c>
      <c r="BX29" s="13">
        <f t="shared" si="18"/>
        <v>3.2211306168464441E-3</v>
      </c>
      <c r="BZ29" s="14">
        <v>41563</v>
      </c>
      <c r="CA29" s="13">
        <v>39.110000999999997</v>
      </c>
      <c r="CB29" s="13">
        <f t="shared" si="19"/>
        <v>5.1626836558936087E-2</v>
      </c>
      <c r="CD29" s="14">
        <v>41533</v>
      </c>
      <c r="CE29" s="13">
        <v>73.400002000000001</v>
      </c>
      <c r="CF29" s="13">
        <f t="shared" si="20"/>
        <v>3.7162711763291396E-2</v>
      </c>
      <c r="CH29" s="14">
        <v>41932</v>
      </c>
      <c r="CI29" s="13">
        <v>41.18</v>
      </c>
      <c r="CJ29" s="13">
        <f t="shared" si="21"/>
        <v>3.2856810455400308E-2</v>
      </c>
      <c r="CL29" s="14">
        <v>41880</v>
      </c>
      <c r="CM29" s="13">
        <v>29.559999000000001</v>
      </c>
      <c r="CN29" s="13">
        <f t="shared" si="22"/>
        <v>5.4421428571429483E-3</v>
      </c>
      <c r="CP29" s="14">
        <v>38006</v>
      </c>
      <c r="CQ29" s="13">
        <v>10.06</v>
      </c>
      <c r="CR29" s="13">
        <f t="shared" si="23"/>
        <v>0</v>
      </c>
      <c r="CT29" s="14">
        <v>40812</v>
      </c>
      <c r="CU29" s="13">
        <v>64.260002</v>
      </c>
      <c r="CV29" s="13">
        <f t="shared" si="24"/>
        <v>-2.9158482273501166E-2</v>
      </c>
      <c r="CX29" s="14">
        <v>39251</v>
      </c>
      <c r="CY29" s="13">
        <v>35.171030999999999</v>
      </c>
      <c r="CZ29" s="13">
        <f t="shared" si="25"/>
        <v>-1.0388366582596719E-2</v>
      </c>
      <c r="DB29" s="14">
        <v>42065</v>
      </c>
      <c r="DC29" s="13">
        <v>32.869999</v>
      </c>
      <c r="DD29" s="13">
        <f t="shared" si="26"/>
        <v>-2.8377267018784107E-2</v>
      </c>
      <c r="DF29" s="14">
        <v>40478</v>
      </c>
      <c r="DG29" s="13">
        <v>31.35</v>
      </c>
      <c r="DH29" s="13">
        <f t="shared" si="27"/>
        <v>1.0638297872340486E-2</v>
      </c>
      <c r="DJ29" s="14">
        <v>37937</v>
      </c>
      <c r="DK29" s="13">
        <v>18.689503999999999</v>
      </c>
      <c r="DL29" s="13">
        <f t="shared" si="28"/>
        <v>-2.9440870987996639E-3</v>
      </c>
      <c r="DN29" s="14">
        <v>39651</v>
      </c>
      <c r="DO29" s="13">
        <v>78.400002999999998</v>
      </c>
      <c r="DP29" s="13">
        <f t="shared" si="29"/>
        <v>-5.4852261720367924E-2</v>
      </c>
    </row>
    <row r="30" spans="2:120">
      <c r="B30" s="14">
        <v>39013</v>
      </c>
      <c r="C30">
        <v>11.765454999999999</v>
      </c>
      <c r="D30" s="13">
        <f t="shared" si="10"/>
        <v>-5.6497867490738719E-3</v>
      </c>
      <c r="F30" s="14">
        <v>39990</v>
      </c>
      <c r="G30">
        <v>13.034242000000001</v>
      </c>
      <c r="H30" s="13">
        <f t="shared" si="0"/>
        <v>-1.2261074372331049E-3</v>
      </c>
      <c r="J30" s="14">
        <v>41549</v>
      </c>
      <c r="K30">
        <v>59.730305999999999</v>
      </c>
      <c r="L30" s="13">
        <f t="shared" si="1"/>
        <v>2.3472597488349706E-2</v>
      </c>
      <c r="N30" s="14">
        <v>38299</v>
      </c>
      <c r="O30">
        <v>22.926670000000001</v>
      </c>
      <c r="P30" s="13">
        <f t="shared" si="2"/>
        <v>-1.0074697754749512E-2</v>
      </c>
      <c r="R30" s="14">
        <v>40309</v>
      </c>
      <c r="S30" s="13">
        <v>21.721229999999998</v>
      </c>
      <c r="T30" s="13">
        <f t="shared" si="3"/>
        <v>-6.7379775001396051E-3</v>
      </c>
      <c r="V30" s="14">
        <v>39323</v>
      </c>
      <c r="W30" s="13">
        <v>79.498576999999997</v>
      </c>
      <c r="X30" s="13">
        <f t="shared" si="4"/>
        <v>3.2494763307118396E-2</v>
      </c>
      <c r="Z30" s="14">
        <v>39577</v>
      </c>
      <c r="AA30" s="13">
        <v>24.98076</v>
      </c>
      <c r="AB30" s="13">
        <f t="shared" si="5"/>
        <v>1.0372586812854759E-2</v>
      </c>
      <c r="AD30" s="14">
        <v>39286</v>
      </c>
      <c r="AE30" s="13">
        <v>27.274732</v>
      </c>
      <c r="AF30" s="13">
        <f t="shared" si="6"/>
        <v>-3.1037313380738473E-3</v>
      </c>
      <c r="AH30" s="14">
        <v>41575</v>
      </c>
      <c r="AI30" s="13">
        <v>32.349997999999999</v>
      </c>
      <c r="AJ30" s="13">
        <f t="shared" si="7"/>
        <v>3.1007131782945538E-3</v>
      </c>
      <c r="AL30" s="14">
        <v>41579</v>
      </c>
      <c r="AM30" s="13">
        <v>14.61444</v>
      </c>
      <c r="AN30" s="13">
        <f t="shared" si="8"/>
        <v>4.6083836286896929E-3</v>
      </c>
      <c r="AP30" s="14">
        <v>41925</v>
      </c>
      <c r="AQ30" s="13">
        <v>193.13000500000001</v>
      </c>
      <c r="AR30" s="13">
        <f t="shared" si="9"/>
        <v>-5.6633425457105428E-3</v>
      </c>
      <c r="AT30" s="14">
        <v>42016</v>
      </c>
      <c r="AU30" s="13">
        <v>42.359200000000001</v>
      </c>
      <c r="AV30" s="13">
        <f t="shared" si="11"/>
        <v>-1.1006334535339697E-2</v>
      </c>
      <c r="AX30" s="14">
        <v>41285</v>
      </c>
      <c r="AY30" s="13">
        <v>7.54</v>
      </c>
      <c r="AZ30" s="13">
        <f t="shared" si="12"/>
        <v>1.6172506738544489E-2</v>
      </c>
      <c r="BB30" s="14">
        <v>37005</v>
      </c>
      <c r="BC30" s="13">
        <v>27.522867000000002</v>
      </c>
      <c r="BD30" s="13">
        <f t="shared" si="13"/>
        <v>2.6545445471890024E-2</v>
      </c>
      <c r="BF30" s="14">
        <v>40312</v>
      </c>
      <c r="BG30" s="13">
        <v>24.630459999999999</v>
      </c>
      <c r="BH30" s="13">
        <f t="shared" si="14"/>
        <v>-1.0601867802569267E-2</v>
      </c>
      <c r="BJ30" s="14">
        <v>38791</v>
      </c>
      <c r="BK30" s="13">
        <v>29.32</v>
      </c>
      <c r="BL30" s="13">
        <f t="shared" si="15"/>
        <v>9.641838510955977E-3</v>
      </c>
      <c r="BN30" s="14">
        <v>37978</v>
      </c>
      <c r="BO30" s="13">
        <v>23.031801000000002</v>
      </c>
      <c r="BP30" s="13">
        <f t="shared" si="16"/>
        <v>2.6633584410558305E-3</v>
      </c>
      <c r="BR30" s="14">
        <v>40360</v>
      </c>
      <c r="BS30" s="13">
        <v>16.787935999999998</v>
      </c>
      <c r="BT30" s="13">
        <f t="shared" si="17"/>
        <v>-4.0839949316533782E-3</v>
      </c>
      <c r="BV30" s="14">
        <v>39394</v>
      </c>
      <c r="BW30" s="13">
        <v>31.045000000000002</v>
      </c>
      <c r="BX30" s="13">
        <f t="shared" si="18"/>
        <v>-2.9540481400437538E-2</v>
      </c>
      <c r="BZ30" s="14">
        <v>41562</v>
      </c>
      <c r="CA30" s="13">
        <v>37.189999</v>
      </c>
      <c r="CB30" s="13">
        <f t="shared" si="19"/>
        <v>-4.0171665773969774E-3</v>
      </c>
      <c r="CD30" s="14">
        <v>41530</v>
      </c>
      <c r="CE30" s="13">
        <v>70.769997000000004</v>
      </c>
      <c r="CF30" s="13">
        <f t="shared" si="20"/>
        <v>-8.1289560792979394E-3</v>
      </c>
      <c r="CH30" s="14">
        <v>41929</v>
      </c>
      <c r="CI30" s="13">
        <v>39.869999</v>
      </c>
      <c r="CJ30" s="13">
        <f t="shared" si="21"/>
        <v>-1.7011883209766189E-2</v>
      </c>
      <c r="CL30" s="14">
        <v>41879</v>
      </c>
      <c r="CM30" s="13">
        <v>29.4</v>
      </c>
      <c r="CN30" s="13">
        <f t="shared" si="22"/>
        <v>-2.293120638085747E-2</v>
      </c>
      <c r="CP30" s="14">
        <v>38002</v>
      </c>
      <c r="CQ30" s="13">
        <v>10.06</v>
      </c>
      <c r="CR30" s="13">
        <f t="shared" si="23"/>
        <v>1.718907987866531E-2</v>
      </c>
      <c r="CT30" s="14">
        <v>40809</v>
      </c>
      <c r="CU30" s="13">
        <v>66.190002000000007</v>
      </c>
      <c r="CV30" s="13">
        <f t="shared" si="24"/>
        <v>-3.6127954237543266E-3</v>
      </c>
      <c r="CX30" s="14">
        <v>39248</v>
      </c>
      <c r="CY30" s="13">
        <v>35.540236</v>
      </c>
      <c r="CZ30" s="13">
        <f t="shared" si="25"/>
        <v>1.4554622898488434E-2</v>
      </c>
      <c r="DB30" s="14">
        <v>42062</v>
      </c>
      <c r="DC30" s="13">
        <v>33.830002</v>
      </c>
      <c r="DD30" s="13">
        <f t="shared" si="26"/>
        <v>-4.9999411764705777E-3</v>
      </c>
      <c r="DF30" s="14">
        <v>40477</v>
      </c>
      <c r="DG30" s="13">
        <v>31.02</v>
      </c>
      <c r="DH30" s="13">
        <f t="shared" si="27"/>
        <v>7.4699250578133917E-3</v>
      </c>
      <c r="DJ30" s="14">
        <v>37936</v>
      </c>
      <c r="DK30" s="13">
        <v>18.744689999999999</v>
      </c>
      <c r="DL30" s="13">
        <f t="shared" si="28"/>
        <v>-4.9040500244031246E-4</v>
      </c>
      <c r="DN30" s="14">
        <v>39650</v>
      </c>
      <c r="DO30" s="13">
        <v>82.949997999999994</v>
      </c>
      <c r="DP30" s="13">
        <f t="shared" si="29"/>
        <v>3.6227281137924644E-2</v>
      </c>
    </row>
    <row r="31" spans="2:120">
      <c r="B31" s="14">
        <v>39010</v>
      </c>
      <c r="C31">
        <v>11.832305</v>
      </c>
      <c r="D31" s="13">
        <f t="shared" si="10"/>
        <v>3.2389062162834562E-3</v>
      </c>
      <c r="F31" s="14">
        <v>39989</v>
      </c>
      <c r="G31">
        <v>13.050243</v>
      </c>
      <c r="H31" s="13">
        <f t="shared" si="0"/>
        <v>1.3043409072119943E-2</v>
      </c>
      <c r="J31" s="14">
        <v>41548</v>
      </c>
      <c r="K31">
        <v>58.360435000000003</v>
      </c>
      <c r="L31" s="13">
        <f t="shared" si="1"/>
        <v>9.4102066696646509E-3</v>
      </c>
      <c r="N31" s="14">
        <v>38296</v>
      </c>
      <c r="O31">
        <v>23.16</v>
      </c>
      <c r="P31" s="13">
        <f t="shared" si="2"/>
        <v>-1.2506923857163304E-2</v>
      </c>
      <c r="R31" s="14">
        <v>40308</v>
      </c>
      <c r="S31" s="13">
        <v>21.868580000000001</v>
      </c>
      <c r="T31" s="13">
        <f t="shared" si="3"/>
        <v>3.2323988188351575E-2</v>
      </c>
      <c r="V31" s="14">
        <v>39322</v>
      </c>
      <c r="W31" s="13">
        <v>76.996590999999995</v>
      </c>
      <c r="X31" s="13">
        <f t="shared" si="4"/>
        <v>-2.8842926740423699E-2</v>
      </c>
      <c r="Z31" s="14">
        <v>39576</v>
      </c>
      <c r="AA31" s="13">
        <v>24.724305000000001</v>
      </c>
      <c r="AB31" s="13">
        <f t="shared" si="5"/>
        <v>2.722968495963838E-2</v>
      </c>
      <c r="AD31" s="14">
        <v>39283</v>
      </c>
      <c r="AE31" s="13">
        <v>27.359649000000001</v>
      </c>
      <c r="AF31" s="13">
        <f t="shared" si="6"/>
        <v>-6.1689150930441961E-3</v>
      </c>
      <c r="AH31" s="14">
        <v>41572</v>
      </c>
      <c r="AI31" s="13">
        <v>32.25</v>
      </c>
      <c r="AJ31" s="13">
        <f t="shared" si="7"/>
        <v>-2.5090748180728657E-2</v>
      </c>
      <c r="AL31" s="14">
        <v>41578</v>
      </c>
      <c r="AM31" s="13">
        <v>14.5474</v>
      </c>
      <c r="AN31" s="13">
        <f t="shared" si="8"/>
        <v>-1.9711676595683793E-3</v>
      </c>
      <c r="AP31" s="14">
        <v>41922</v>
      </c>
      <c r="AQ31" s="13">
        <v>194.229996</v>
      </c>
      <c r="AR31" s="13">
        <f t="shared" si="9"/>
        <v>-3.8417787058324972E-2</v>
      </c>
      <c r="AT31" s="14">
        <v>42013</v>
      </c>
      <c r="AU31" s="13">
        <v>42.830607999999998</v>
      </c>
      <c r="AV31" s="13">
        <f t="shared" si="11"/>
        <v>-2.6881399322075334E-3</v>
      </c>
      <c r="AX31" s="14">
        <v>41284</v>
      </c>
      <c r="AY31" s="13">
        <v>7.42</v>
      </c>
      <c r="AZ31" s="13">
        <f t="shared" si="12"/>
        <v>1.5047879616963109E-2</v>
      </c>
      <c r="BB31" s="14">
        <v>37004</v>
      </c>
      <c r="BC31" s="13">
        <v>26.811153000000001</v>
      </c>
      <c r="BD31" s="13">
        <f t="shared" si="13"/>
        <v>-7.4074098376553196E-2</v>
      </c>
      <c r="BF31" s="14">
        <v>40311</v>
      </c>
      <c r="BG31" s="13">
        <v>24.894386999999998</v>
      </c>
      <c r="BH31" s="13">
        <f t="shared" si="14"/>
        <v>-6.7935081834730451E-3</v>
      </c>
      <c r="BJ31" s="14">
        <v>38790</v>
      </c>
      <c r="BK31" s="13">
        <v>29.040001</v>
      </c>
      <c r="BL31" s="13">
        <f t="shared" si="15"/>
        <v>1.3793448275862129E-3</v>
      </c>
      <c r="BN31" s="14">
        <v>37977</v>
      </c>
      <c r="BO31" s="13">
        <v>22.970621999999999</v>
      </c>
      <c r="BP31" s="13">
        <f t="shared" si="16"/>
        <v>-1.3141743377746141E-2</v>
      </c>
      <c r="BR31" s="14">
        <v>40359</v>
      </c>
      <c r="BS31" s="13">
        <v>16.856779</v>
      </c>
      <c r="BT31" s="13">
        <f t="shared" si="17"/>
        <v>-1.9731242220973833E-2</v>
      </c>
      <c r="BV31" s="14">
        <v>39393</v>
      </c>
      <c r="BW31" s="13">
        <v>31.99</v>
      </c>
      <c r="BX31" s="13">
        <f t="shared" si="18"/>
        <v>-6.830146129467589E-3</v>
      </c>
      <c r="BZ31" s="14">
        <v>41561</v>
      </c>
      <c r="CA31" s="13">
        <v>37.340000000000003</v>
      </c>
      <c r="CB31" s="13">
        <f t="shared" si="19"/>
        <v>7.8272876606556383E-3</v>
      </c>
      <c r="CD31" s="14">
        <v>41529</v>
      </c>
      <c r="CE31" s="13">
        <v>71.349997999999999</v>
      </c>
      <c r="CF31" s="13">
        <f t="shared" si="20"/>
        <v>-1.2598543880220987E-3</v>
      </c>
      <c r="CH31" s="14">
        <v>41928</v>
      </c>
      <c r="CI31" s="13">
        <v>40.560001</v>
      </c>
      <c r="CJ31" s="13">
        <f t="shared" si="21"/>
        <v>4.0800614811377506E-2</v>
      </c>
      <c r="CL31" s="14">
        <v>41878</v>
      </c>
      <c r="CM31" s="13">
        <v>30.09</v>
      </c>
      <c r="CN31" s="13">
        <f t="shared" si="22"/>
        <v>-3.7428023032629612E-2</v>
      </c>
      <c r="CP31" s="14">
        <v>38001</v>
      </c>
      <c r="CQ31" s="13">
        <v>9.89</v>
      </c>
      <c r="CR31" s="13">
        <f t="shared" si="23"/>
        <v>2.1694214876033145E-2</v>
      </c>
      <c r="CT31" s="14">
        <v>40808</v>
      </c>
      <c r="CU31" s="13">
        <v>66.430000000000007</v>
      </c>
      <c r="CV31" s="13">
        <f t="shared" si="24"/>
        <v>-5.478086304469066E-2</v>
      </c>
      <c r="CX31" s="14">
        <v>39247</v>
      </c>
      <c r="CY31" s="13">
        <v>35.030382000000003</v>
      </c>
      <c r="CZ31" s="13">
        <f t="shared" si="25"/>
        <v>3.2728448220188566E-3</v>
      </c>
      <c r="DB31" s="14">
        <v>42061</v>
      </c>
      <c r="DC31" s="13">
        <v>34</v>
      </c>
      <c r="DD31" s="13">
        <f t="shared" si="26"/>
        <v>-7.5333152026108324E-2</v>
      </c>
      <c r="DF31" s="14">
        <v>40476</v>
      </c>
      <c r="DG31" s="13">
        <v>30.790001</v>
      </c>
      <c r="DH31" s="13">
        <f t="shared" si="27"/>
        <v>4.5677324632953211E-3</v>
      </c>
      <c r="DJ31" s="14">
        <v>37935</v>
      </c>
      <c r="DK31" s="13">
        <v>18.753886999999999</v>
      </c>
      <c r="DL31" s="13">
        <f t="shared" si="28"/>
        <v>2.4581593872107627E-3</v>
      </c>
      <c r="DN31" s="14">
        <v>39647</v>
      </c>
      <c r="DO31" s="13">
        <v>80.050004000000001</v>
      </c>
      <c r="DP31" s="13">
        <f t="shared" si="29"/>
        <v>-1.8702494231981454E-3</v>
      </c>
    </row>
    <row r="32" spans="2:120">
      <c r="B32" s="14">
        <v>39009</v>
      </c>
      <c r="C32">
        <v>11.794105</v>
      </c>
      <c r="D32" s="13">
        <f t="shared" si="10"/>
        <v>1.3957306707834398E-2</v>
      </c>
      <c r="F32" s="14">
        <v>39988</v>
      </c>
      <c r="G32">
        <v>12.882215</v>
      </c>
      <c r="H32" s="13">
        <f t="shared" si="0"/>
        <v>1.8342829249397702E-2</v>
      </c>
      <c r="J32" s="14">
        <v>41547</v>
      </c>
      <c r="K32">
        <v>57.816370999999997</v>
      </c>
      <c r="L32" s="13">
        <f t="shared" si="1"/>
        <v>-7.1738339437457293E-3</v>
      </c>
      <c r="N32" s="14">
        <v>38295</v>
      </c>
      <c r="O32">
        <v>23.453329</v>
      </c>
      <c r="P32" s="13">
        <f t="shared" si="2"/>
        <v>3.9290690176738051E-2</v>
      </c>
      <c r="R32" s="14">
        <v>40305</v>
      </c>
      <c r="S32" s="13">
        <v>21.183834000000001</v>
      </c>
      <c r="T32" s="13">
        <f t="shared" si="3"/>
        <v>-1.1326800123659801E-2</v>
      </c>
      <c r="V32" s="14">
        <v>39321</v>
      </c>
      <c r="W32" s="13">
        <v>79.283355</v>
      </c>
      <c r="X32" s="13">
        <f t="shared" si="4"/>
        <v>5.0017382701371717E-3</v>
      </c>
      <c r="Z32" s="14">
        <v>39575</v>
      </c>
      <c r="AA32" s="13">
        <v>24.068916000000002</v>
      </c>
      <c r="AB32" s="13">
        <f t="shared" si="5"/>
        <v>-1.477446406351824E-2</v>
      </c>
      <c r="AD32" s="14">
        <v>39282</v>
      </c>
      <c r="AE32" s="13">
        <v>27.529475999999999</v>
      </c>
      <c r="AF32" s="13">
        <f t="shared" si="6"/>
        <v>6.1717410154281231E-4</v>
      </c>
      <c r="AH32" s="14">
        <v>41571</v>
      </c>
      <c r="AI32" s="13">
        <v>33.080002</v>
      </c>
      <c r="AJ32" s="13">
        <f t="shared" si="7"/>
        <v>-6.0410879783131752E-4</v>
      </c>
      <c r="AL32" s="14">
        <v>41577</v>
      </c>
      <c r="AM32" s="13">
        <v>14.576131999999999</v>
      </c>
      <c r="AN32" s="13">
        <f t="shared" si="8"/>
        <v>-6.5653309390266944E-4</v>
      </c>
      <c r="AP32" s="14">
        <v>41921</v>
      </c>
      <c r="AQ32" s="13">
        <v>201.990005</v>
      </c>
      <c r="AR32" s="13">
        <f t="shared" si="9"/>
        <v>-2.4532775526491423E-2</v>
      </c>
      <c r="AT32" s="14">
        <v>42012</v>
      </c>
      <c r="AU32" s="13">
        <v>42.946052999999999</v>
      </c>
      <c r="AV32" s="13">
        <f t="shared" si="11"/>
        <v>3.1900154592609489E-2</v>
      </c>
      <c r="AX32" s="14">
        <v>41283</v>
      </c>
      <c r="AY32" s="13">
        <v>7.31</v>
      </c>
      <c r="AZ32" s="13">
        <f t="shared" si="12"/>
        <v>1.1065006915629208E-2</v>
      </c>
      <c r="BB32" s="14">
        <v>37001</v>
      </c>
      <c r="BC32" s="13">
        <v>28.956046000000001</v>
      </c>
      <c r="BD32" s="13">
        <f t="shared" si="13"/>
        <v>-5.4140103461673098E-2</v>
      </c>
      <c r="BF32" s="14">
        <v>40310</v>
      </c>
      <c r="BG32" s="13">
        <v>25.064664</v>
      </c>
      <c r="BH32" s="13">
        <f t="shared" si="14"/>
        <v>1.9390602446976903E-2</v>
      </c>
      <c r="BJ32" s="14">
        <v>38789</v>
      </c>
      <c r="BK32" s="13">
        <v>29</v>
      </c>
      <c r="BL32" s="13">
        <f t="shared" si="15"/>
        <v>-1.8612487939508888E-2</v>
      </c>
      <c r="BN32" s="14">
        <v>37974</v>
      </c>
      <c r="BO32" s="13">
        <v>23.276516000000001</v>
      </c>
      <c r="BP32" s="13">
        <f t="shared" si="16"/>
        <v>1.2280644250769802E-3</v>
      </c>
      <c r="BR32" s="14">
        <v>40358</v>
      </c>
      <c r="BS32" s="13">
        <v>17.196079000000001</v>
      </c>
      <c r="BT32" s="13">
        <f t="shared" si="17"/>
        <v>-2.2365086745938727E-2</v>
      </c>
      <c r="BV32" s="14">
        <v>39392</v>
      </c>
      <c r="BW32" s="13">
        <v>32.209999000000003</v>
      </c>
      <c r="BX32" s="13">
        <f t="shared" si="18"/>
        <v>-3.389325134973005E-2</v>
      </c>
      <c r="BZ32" s="14">
        <v>41558</v>
      </c>
      <c r="CA32" s="13">
        <v>37.049999</v>
      </c>
      <c r="CB32" s="13">
        <f t="shared" si="19"/>
        <v>-4.834837496642418E-3</v>
      </c>
      <c r="CD32" s="14">
        <v>41528</v>
      </c>
      <c r="CE32" s="13">
        <v>71.440002000000007</v>
      </c>
      <c r="CF32" s="13">
        <f t="shared" si="20"/>
        <v>-4.017194679564691E-2</v>
      </c>
      <c r="CH32" s="14">
        <v>41927</v>
      </c>
      <c r="CI32" s="13">
        <v>38.970001000000003</v>
      </c>
      <c r="CJ32" s="13">
        <f t="shared" si="21"/>
        <v>5.7817616720955478E-2</v>
      </c>
      <c r="CL32" s="14">
        <v>41877</v>
      </c>
      <c r="CM32" s="13">
        <v>31.26</v>
      </c>
      <c r="CN32" s="13">
        <f t="shared" si="22"/>
        <v>1.6585365853658586E-2</v>
      </c>
      <c r="CP32" s="14">
        <v>38000</v>
      </c>
      <c r="CQ32" s="13">
        <v>9.68</v>
      </c>
      <c r="CR32" s="13">
        <f t="shared" si="23"/>
        <v>1.8947368421052602E-2</v>
      </c>
      <c r="CT32" s="14">
        <v>40807</v>
      </c>
      <c r="CU32" s="13">
        <v>70.279999000000004</v>
      </c>
      <c r="CV32" s="13">
        <f t="shared" si="24"/>
        <v>9.2152310556404438E-2</v>
      </c>
      <c r="CX32" s="14">
        <v>39246</v>
      </c>
      <c r="CY32" s="13">
        <v>34.916106999999997</v>
      </c>
      <c r="CZ32" s="13">
        <f t="shared" si="25"/>
        <v>1.6376637125193914E-2</v>
      </c>
      <c r="DB32" s="14">
        <v>42060</v>
      </c>
      <c r="DC32" s="13">
        <v>36.770000000000003</v>
      </c>
      <c r="DD32" s="13">
        <f t="shared" si="26"/>
        <v>5.7439549851216734E-3</v>
      </c>
      <c r="DF32" s="14">
        <v>40473</v>
      </c>
      <c r="DG32" s="13">
        <v>30.65</v>
      </c>
      <c r="DH32" s="13">
        <f t="shared" si="27"/>
        <v>1.827242524916934E-2</v>
      </c>
      <c r="DJ32" s="14">
        <v>37932</v>
      </c>
      <c r="DK32" s="13">
        <v>18.707899999999999</v>
      </c>
      <c r="DL32" s="13">
        <f t="shared" si="28"/>
        <v>-2.1259077619743046E-3</v>
      </c>
      <c r="DN32" s="14">
        <v>39646</v>
      </c>
      <c r="DO32" s="13">
        <v>80.199997999999994</v>
      </c>
      <c r="DP32" s="13">
        <f t="shared" si="29"/>
        <v>-5.0887608865235447E-2</v>
      </c>
    </row>
    <row r="33" spans="2:120">
      <c r="B33" s="14">
        <v>39008</v>
      </c>
      <c r="C33">
        <v>11.631757</v>
      </c>
      <c r="D33" s="13">
        <f t="shared" si="10"/>
        <v>-4.0944811124349063E-2</v>
      </c>
      <c r="F33" s="14">
        <v>39987</v>
      </c>
      <c r="G33">
        <v>12.650175000000001</v>
      </c>
      <c r="H33" s="13">
        <f t="shared" si="0"/>
        <v>8.2908256289158291E-3</v>
      </c>
      <c r="J33" s="14">
        <v>41544</v>
      </c>
      <c r="K33">
        <v>58.234133</v>
      </c>
      <c r="L33" s="13">
        <f t="shared" si="1"/>
        <v>-2.1641716686999091E-3</v>
      </c>
      <c r="N33" s="14">
        <v>38294</v>
      </c>
      <c r="O33">
        <v>22.566669000000001</v>
      </c>
      <c r="P33" s="13">
        <f t="shared" si="2"/>
        <v>-1.7694335344391799E-3</v>
      </c>
      <c r="R33" s="14">
        <v>40304</v>
      </c>
      <c r="S33" s="13">
        <v>21.426528000000001</v>
      </c>
      <c r="T33" s="13">
        <f t="shared" si="3"/>
        <v>-2.3696710969676807E-2</v>
      </c>
      <c r="V33" s="14">
        <v>39318</v>
      </c>
      <c r="W33" s="13">
        <v>78.888773999999998</v>
      </c>
      <c r="X33" s="13">
        <f t="shared" si="4"/>
        <v>2.2550300042618789E-2</v>
      </c>
      <c r="Z33" s="14">
        <v>39574</v>
      </c>
      <c r="AA33" s="13">
        <v>24.429853999999999</v>
      </c>
      <c r="AB33" s="13">
        <f t="shared" si="5"/>
        <v>1.7807657533965127E-2</v>
      </c>
      <c r="AD33" s="14">
        <v>39281</v>
      </c>
      <c r="AE33" s="13">
        <v>27.512495999999999</v>
      </c>
      <c r="AF33" s="13">
        <f t="shared" si="6"/>
        <v>-1.5408119186413568E-3</v>
      </c>
      <c r="AH33" s="14">
        <v>41570</v>
      </c>
      <c r="AI33" s="13">
        <v>33.099997999999999</v>
      </c>
      <c r="AJ33" s="13">
        <f t="shared" si="7"/>
        <v>-2.4749588236581882E-2</v>
      </c>
      <c r="AL33" s="14">
        <v>41576</v>
      </c>
      <c r="AM33" s="13">
        <v>14.585708</v>
      </c>
      <c r="AN33" s="13">
        <f t="shared" si="8"/>
        <v>1.3148613381819578E-3</v>
      </c>
      <c r="AP33" s="14">
        <v>41920</v>
      </c>
      <c r="AQ33" s="13">
        <v>207.070007</v>
      </c>
      <c r="AR33" s="13">
        <f t="shared" si="9"/>
        <v>1.3112226689721816E-2</v>
      </c>
      <c r="AT33" s="14">
        <v>42011</v>
      </c>
      <c r="AU33" s="13">
        <v>41.618419000000003</v>
      </c>
      <c r="AV33" s="13">
        <f t="shared" si="11"/>
        <v>5.5787579292003071E-3</v>
      </c>
      <c r="AX33" s="14">
        <v>41282</v>
      </c>
      <c r="AY33" s="13">
        <v>7.23</v>
      </c>
      <c r="AZ33" s="13">
        <f t="shared" si="12"/>
        <v>6.9637883008357541E-3</v>
      </c>
      <c r="BB33" s="14">
        <v>37000</v>
      </c>
      <c r="BC33" s="13">
        <v>30.613461999999998</v>
      </c>
      <c r="BD33" s="13">
        <f t="shared" si="13"/>
        <v>5.4753064958378082E-2</v>
      </c>
      <c r="BF33" s="14">
        <v>40309</v>
      </c>
      <c r="BG33" s="13">
        <v>24.587890000000002</v>
      </c>
      <c r="BH33" s="13">
        <f t="shared" si="14"/>
        <v>-2.0733006171441823E-3</v>
      </c>
      <c r="BJ33" s="14">
        <v>38786</v>
      </c>
      <c r="BK33" s="13">
        <v>29.549999</v>
      </c>
      <c r="BL33" s="13">
        <f t="shared" si="15"/>
        <v>0</v>
      </c>
      <c r="BN33" s="14">
        <v>37973</v>
      </c>
      <c r="BO33" s="13">
        <v>23.247966000000002</v>
      </c>
      <c r="BP33" s="13">
        <f t="shared" si="16"/>
        <v>-9.3848227289246057E-3</v>
      </c>
      <c r="BR33" s="14">
        <v>40357</v>
      </c>
      <c r="BS33" s="13">
        <v>17.589469000000001</v>
      </c>
      <c r="BT33" s="13">
        <f t="shared" si="17"/>
        <v>-1.5955925578734952E-2</v>
      </c>
      <c r="BV33" s="14">
        <v>39391</v>
      </c>
      <c r="BW33" s="13">
        <v>33.340000000000003</v>
      </c>
      <c r="BX33" s="13">
        <f t="shared" si="18"/>
        <v>8.6219936469521617E-3</v>
      </c>
      <c r="BZ33" s="14">
        <v>41557</v>
      </c>
      <c r="CA33" s="13">
        <v>37.229999999999997</v>
      </c>
      <c r="CB33" s="13">
        <f t="shared" si="19"/>
        <v>7.2601586649426106E-2</v>
      </c>
      <c r="CD33" s="14">
        <v>41527</v>
      </c>
      <c r="CE33" s="13">
        <v>74.430000000000007</v>
      </c>
      <c r="CF33" s="13">
        <f t="shared" si="20"/>
        <v>-2.1687722878871461E-2</v>
      </c>
      <c r="CH33" s="14">
        <v>41926</v>
      </c>
      <c r="CI33" s="13">
        <v>36.840000000000003</v>
      </c>
      <c r="CJ33" s="13">
        <f t="shared" si="21"/>
        <v>7.1076540673782104E-3</v>
      </c>
      <c r="CL33" s="14">
        <v>41876</v>
      </c>
      <c r="CM33" s="13">
        <v>30.75</v>
      </c>
      <c r="CN33" s="13">
        <f t="shared" si="22"/>
        <v>6.0344827586206899E-2</v>
      </c>
      <c r="CP33" s="14">
        <v>37999</v>
      </c>
      <c r="CQ33" s="13">
        <v>9.5</v>
      </c>
      <c r="CR33" s="13">
        <f t="shared" si="23"/>
        <v>4.2283298097250677E-3</v>
      </c>
      <c r="CT33" s="14">
        <v>40806</v>
      </c>
      <c r="CU33" s="13">
        <v>64.349997999999999</v>
      </c>
      <c r="CV33" s="13">
        <f t="shared" si="24"/>
        <v>-8.7800372390647221E-3</v>
      </c>
      <c r="CX33" s="14">
        <v>39245</v>
      </c>
      <c r="CY33" s="13">
        <v>34.353512000000002</v>
      </c>
      <c r="CZ33" s="13">
        <f t="shared" si="25"/>
        <v>-1.4624235035049119E-2</v>
      </c>
      <c r="DB33" s="14">
        <v>42059</v>
      </c>
      <c r="DC33" s="13">
        <v>36.560001</v>
      </c>
      <c r="DD33" s="13">
        <f t="shared" si="26"/>
        <v>-3.5864901680638273E-2</v>
      </c>
      <c r="DF33" s="14">
        <v>40472</v>
      </c>
      <c r="DG33" s="13">
        <v>30.1</v>
      </c>
      <c r="DH33" s="13">
        <f t="shared" si="27"/>
        <v>-2.3201856148491974E-3</v>
      </c>
      <c r="DJ33" s="14">
        <v>37931</v>
      </c>
      <c r="DK33" s="13">
        <v>18.747755999999999</v>
      </c>
      <c r="DL33" s="13">
        <f t="shared" si="28"/>
        <v>-4.5580239571829913E-3</v>
      </c>
      <c r="DN33" s="14">
        <v>39645</v>
      </c>
      <c r="DO33" s="13">
        <v>84.500000999999997</v>
      </c>
      <c r="DP33" s="13">
        <f t="shared" si="29"/>
        <v>3.8721585740626965E-2</v>
      </c>
    </row>
    <row r="34" spans="2:120">
      <c r="B34" s="14">
        <v>39007</v>
      </c>
      <c r="C34">
        <v>12.128349999999999</v>
      </c>
      <c r="D34" s="13">
        <f t="shared" si="10"/>
        <v>-1.0132545205676078E-2</v>
      </c>
      <c r="F34" s="14">
        <v>39986</v>
      </c>
      <c r="G34">
        <v>12.546156999999999</v>
      </c>
      <c r="H34" s="13">
        <f t="shared" si="0"/>
        <v>-2.0612163601154521E-2</v>
      </c>
      <c r="J34" s="14">
        <v>41543</v>
      </c>
      <c r="K34">
        <v>58.360435000000003</v>
      </c>
      <c r="L34" s="13">
        <f t="shared" si="1"/>
        <v>-3.6490484074251884E-3</v>
      </c>
      <c r="N34" s="14">
        <v>38293</v>
      </c>
      <c r="O34">
        <v>22.606670000000001</v>
      </c>
      <c r="P34" s="13">
        <f t="shared" si="2"/>
        <v>3.2546896861365372E-3</v>
      </c>
      <c r="R34" s="14">
        <v>40303</v>
      </c>
      <c r="S34" s="13">
        <v>21.94659</v>
      </c>
      <c r="T34" s="13">
        <f t="shared" si="3"/>
        <v>-6.2794333581477728E-3</v>
      </c>
      <c r="V34" s="14">
        <v>39317</v>
      </c>
      <c r="W34" s="13">
        <v>77.149039999999999</v>
      </c>
      <c r="X34" s="13">
        <f t="shared" si="4"/>
        <v>-2.6699853902234724E-2</v>
      </c>
      <c r="Z34" s="14">
        <v>39573</v>
      </c>
      <c r="AA34" s="13">
        <v>24.002427000000001</v>
      </c>
      <c r="AB34" s="13">
        <f t="shared" si="5"/>
        <v>1.6083612177749902E-2</v>
      </c>
      <c r="AD34" s="14">
        <v>39280</v>
      </c>
      <c r="AE34" s="13">
        <v>27.554953000000001</v>
      </c>
      <c r="AF34" s="13">
        <f t="shared" si="6"/>
        <v>-1.6666628006545562E-2</v>
      </c>
      <c r="AH34" s="14">
        <v>41569</v>
      </c>
      <c r="AI34" s="13">
        <v>33.939999</v>
      </c>
      <c r="AJ34" s="13">
        <f t="shared" si="7"/>
        <v>-3.5232529793525107E-3</v>
      </c>
      <c r="AL34" s="14">
        <v>41575</v>
      </c>
      <c r="AM34" s="13">
        <v>14.566554999999999</v>
      </c>
      <c r="AN34" s="13">
        <f t="shared" si="8"/>
        <v>-1.9684439187039686E-3</v>
      </c>
      <c r="AP34" s="14">
        <v>41919</v>
      </c>
      <c r="AQ34" s="13">
        <v>204.38999899999999</v>
      </c>
      <c r="AR34" s="13">
        <f t="shared" si="9"/>
        <v>-1.8394015856334607E-2</v>
      </c>
      <c r="AT34" s="14">
        <v>42010</v>
      </c>
      <c r="AU34" s="13">
        <v>41.387528000000003</v>
      </c>
      <c r="AV34" s="13">
        <f t="shared" si="11"/>
        <v>-1.9375399357691558E-2</v>
      </c>
      <c r="AX34" s="14">
        <v>41281</v>
      </c>
      <c r="AY34" s="13">
        <v>7.18</v>
      </c>
      <c r="AZ34" s="13">
        <f t="shared" si="12"/>
        <v>3.1609195402298812E-2</v>
      </c>
      <c r="BB34" s="14">
        <v>36999</v>
      </c>
      <c r="BC34" s="13">
        <v>29.024293</v>
      </c>
      <c r="BD34" s="13">
        <f t="shared" si="13"/>
        <v>8.4517326282248381E-2</v>
      </c>
      <c r="BF34" s="14">
        <v>40308</v>
      </c>
      <c r="BG34" s="13">
        <v>24.638974000000001</v>
      </c>
      <c r="BH34" s="13">
        <f t="shared" si="14"/>
        <v>2.5877419864145552E-2</v>
      </c>
      <c r="BJ34" s="14">
        <v>38785</v>
      </c>
      <c r="BK34" s="13">
        <v>29.549999</v>
      </c>
      <c r="BL34" s="13">
        <f t="shared" si="15"/>
        <v>-2.9237909683380074E-2</v>
      </c>
      <c r="BN34" s="14">
        <v>37972</v>
      </c>
      <c r="BO34" s="13">
        <v>23.468211</v>
      </c>
      <c r="BP34" s="13">
        <f t="shared" si="16"/>
        <v>-1.0830274239234869E-2</v>
      </c>
      <c r="BR34" s="14">
        <v>40354</v>
      </c>
      <c r="BS34" s="13">
        <v>17.874676000000001</v>
      </c>
      <c r="BT34" s="13">
        <f t="shared" si="17"/>
        <v>1.7637065957114697E-2</v>
      </c>
      <c r="BV34" s="14">
        <v>39388</v>
      </c>
      <c r="BW34" s="13">
        <v>33.055</v>
      </c>
      <c r="BX34" s="13">
        <f t="shared" si="18"/>
        <v>3.0343800312923473E-3</v>
      </c>
      <c r="BZ34" s="14">
        <v>41556</v>
      </c>
      <c r="CA34" s="13">
        <v>34.709999000000003</v>
      </c>
      <c r="CB34" s="13">
        <f t="shared" si="19"/>
        <v>-2.5820992820067466E-2</v>
      </c>
      <c r="CD34" s="14">
        <v>41526</v>
      </c>
      <c r="CE34" s="13">
        <v>76.080001999999993</v>
      </c>
      <c r="CF34" s="13">
        <f t="shared" si="20"/>
        <v>4.6492505357324805E-2</v>
      </c>
      <c r="CH34" s="14">
        <v>41925</v>
      </c>
      <c r="CI34" s="13">
        <v>36.580002</v>
      </c>
      <c r="CJ34" s="13">
        <f t="shared" si="21"/>
        <v>3.2913604852264798E-3</v>
      </c>
      <c r="CL34" s="14">
        <v>41873</v>
      </c>
      <c r="CM34" s="13">
        <v>29</v>
      </c>
      <c r="CN34" s="13">
        <f t="shared" si="22"/>
        <v>-1.7211360317086304E-3</v>
      </c>
      <c r="CP34" s="14">
        <v>37998</v>
      </c>
      <c r="CQ34" s="13">
        <v>9.4600000000000009</v>
      </c>
      <c r="CR34" s="13">
        <f t="shared" si="23"/>
        <v>-6.3366336633663242E-2</v>
      </c>
      <c r="CT34" s="14">
        <v>40805</v>
      </c>
      <c r="CU34" s="13">
        <v>64.919998000000007</v>
      </c>
      <c r="CV34" s="13">
        <f t="shared" si="24"/>
        <v>7.8405264478317971E-2</v>
      </c>
      <c r="CX34" s="14">
        <v>39244</v>
      </c>
      <c r="CY34" s="13">
        <v>34.863362000000002</v>
      </c>
      <c r="CZ34" s="13">
        <f t="shared" si="25"/>
        <v>-6.0150816250638664E-3</v>
      </c>
      <c r="DB34" s="14">
        <v>42058</v>
      </c>
      <c r="DC34" s="13">
        <v>37.919998</v>
      </c>
      <c r="DD34" s="13">
        <f t="shared" si="26"/>
        <v>-6.0289380849836123E-3</v>
      </c>
      <c r="DF34" s="14">
        <v>40471</v>
      </c>
      <c r="DG34" s="13">
        <v>30.17</v>
      </c>
      <c r="DH34" s="13">
        <f t="shared" si="27"/>
        <v>2.3255813953488467E-3</v>
      </c>
      <c r="DJ34" s="14">
        <v>37930</v>
      </c>
      <c r="DK34" s="13">
        <v>18.833600000000001</v>
      </c>
      <c r="DL34" s="13">
        <f t="shared" si="28"/>
        <v>4.2504788473984997E-3</v>
      </c>
      <c r="DN34" s="14">
        <v>39644</v>
      </c>
      <c r="DO34" s="13">
        <v>81.349999999999994</v>
      </c>
      <c r="DP34" s="13">
        <f t="shared" si="29"/>
        <v>-1.33413951083419E-2</v>
      </c>
    </row>
    <row r="35" spans="2:120">
      <c r="B35" s="14">
        <v>39006</v>
      </c>
      <c r="C35">
        <v>12.252499</v>
      </c>
      <c r="D35" s="13">
        <f t="shared" si="10"/>
        <v>1.1032362940225105E-2</v>
      </c>
      <c r="F35" s="14">
        <v>39983</v>
      </c>
      <c r="G35">
        <v>12.810203</v>
      </c>
      <c r="H35" s="13">
        <f t="shared" si="0"/>
        <v>8.821734574151226E-3</v>
      </c>
      <c r="J35" s="14">
        <v>41542</v>
      </c>
      <c r="K35">
        <v>58.574174999999997</v>
      </c>
      <c r="L35" s="13">
        <f t="shared" si="1"/>
        <v>3.1614373660504924E-3</v>
      </c>
      <c r="N35" s="14">
        <v>38292</v>
      </c>
      <c r="O35">
        <v>22.533331</v>
      </c>
      <c r="P35" s="13">
        <f t="shared" si="2"/>
        <v>6.8268073367268173E-2</v>
      </c>
      <c r="R35" s="14">
        <v>40302</v>
      </c>
      <c r="S35" s="13">
        <v>22.085273000000001</v>
      </c>
      <c r="T35" s="13">
        <f t="shared" si="3"/>
        <v>-3.301707814780467E-2</v>
      </c>
      <c r="V35" s="14">
        <v>39316</v>
      </c>
      <c r="W35" s="13">
        <v>79.265415000000004</v>
      </c>
      <c r="X35" s="13">
        <f t="shared" si="4"/>
        <v>3.0639574350301863E-3</v>
      </c>
      <c r="Z35" s="14">
        <v>39570</v>
      </c>
      <c r="AA35" s="13">
        <v>23.622492000000001</v>
      </c>
      <c r="AB35" s="13">
        <f t="shared" si="5"/>
        <v>-4.0047686357843381E-3</v>
      </c>
      <c r="AD35" s="14">
        <v>39279</v>
      </c>
      <c r="AE35" s="13">
        <v>28.021985000000001</v>
      </c>
      <c r="AF35" s="13">
        <f t="shared" si="6"/>
        <v>-2.6835759745200471E-2</v>
      </c>
      <c r="AH35" s="14">
        <v>41568</v>
      </c>
      <c r="AI35" s="13">
        <v>34.060001</v>
      </c>
      <c r="AJ35" s="13">
        <f t="shared" si="7"/>
        <v>1.8845378402632368E-2</v>
      </c>
      <c r="AL35" s="14">
        <v>41572</v>
      </c>
      <c r="AM35" s="13">
        <v>14.595285000000001</v>
      </c>
      <c r="AN35" s="13">
        <f t="shared" si="8"/>
        <v>-9.7466303546930085E-3</v>
      </c>
      <c r="AP35" s="14">
        <v>41918</v>
      </c>
      <c r="AQ35" s="13">
        <v>208.220001</v>
      </c>
      <c r="AR35" s="13">
        <f t="shared" si="9"/>
        <v>-1.2566956242399459E-2</v>
      </c>
      <c r="AT35" s="14">
        <v>42009</v>
      </c>
      <c r="AU35" s="13">
        <v>42.205272000000001</v>
      </c>
      <c r="AV35" s="13">
        <f t="shared" si="11"/>
        <v>-2.2286602192746422E-2</v>
      </c>
      <c r="AX35" s="14">
        <v>41278</v>
      </c>
      <c r="AY35" s="13">
        <v>6.96</v>
      </c>
      <c r="AZ35" s="13">
        <f t="shared" si="12"/>
        <v>8.6956521739129863E-3</v>
      </c>
      <c r="BB35" s="14">
        <v>36998</v>
      </c>
      <c r="BC35" s="13">
        <v>26.762405999999999</v>
      </c>
      <c r="BD35" s="13">
        <f t="shared" si="13"/>
        <v>3.644124021026899E-4</v>
      </c>
      <c r="BF35" s="14">
        <v>40305</v>
      </c>
      <c r="BG35" s="13">
        <v>24.017464</v>
      </c>
      <c r="BH35" s="13">
        <f t="shared" si="14"/>
        <v>-2.6570066714146245E-2</v>
      </c>
      <c r="BJ35" s="14">
        <v>38784</v>
      </c>
      <c r="BK35" s="13">
        <v>30.440000999999999</v>
      </c>
      <c r="BL35" s="13">
        <f t="shared" si="15"/>
        <v>1.5682416272352808E-2</v>
      </c>
      <c r="BN35" s="14">
        <v>37971</v>
      </c>
      <c r="BO35" s="13">
        <v>23.725161</v>
      </c>
      <c r="BP35" s="13">
        <f t="shared" si="16"/>
        <v>8.8449481958976714E-3</v>
      </c>
      <c r="BR35" s="14">
        <v>40353</v>
      </c>
      <c r="BS35" s="13">
        <v>17.564882999999998</v>
      </c>
      <c r="BT35" s="13">
        <f t="shared" si="17"/>
        <v>-1.3532082436132112E-2</v>
      </c>
      <c r="BV35" s="14">
        <v>39387</v>
      </c>
      <c r="BW35" s="13">
        <v>32.955002</v>
      </c>
      <c r="BX35" s="13">
        <f t="shared" si="18"/>
        <v>-2.9736434564993464E-2</v>
      </c>
      <c r="BZ35" s="14">
        <v>41555</v>
      </c>
      <c r="CA35" s="13">
        <v>35.630001</v>
      </c>
      <c r="CB35" s="13">
        <f t="shared" si="19"/>
        <v>-6.8983511889208329E-2</v>
      </c>
      <c r="CD35" s="14">
        <v>41523</v>
      </c>
      <c r="CE35" s="13">
        <v>72.699996999999996</v>
      </c>
      <c r="CF35" s="13">
        <f t="shared" si="20"/>
        <v>2.6836072309205868E-2</v>
      </c>
      <c r="CH35" s="14">
        <v>41922</v>
      </c>
      <c r="CI35" s="13">
        <v>36.459999000000003</v>
      </c>
      <c r="CJ35" s="13">
        <f t="shared" si="21"/>
        <v>-2.1208080536912661E-2</v>
      </c>
      <c r="CL35" s="14">
        <v>41872</v>
      </c>
      <c r="CM35" s="13">
        <v>29.049999</v>
      </c>
      <c r="CN35" s="13">
        <f t="shared" si="22"/>
        <v>-2.385756048387103E-2</v>
      </c>
      <c r="CP35" s="14">
        <v>37995</v>
      </c>
      <c r="CQ35" s="13">
        <v>10.1</v>
      </c>
      <c r="CR35" s="13">
        <f t="shared" si="23"/>
        <v>-3.6259541984732899E-2</v>
      </c>
      <c r="CT35" s="14">
        <v>40802</v>
      </c>
      <c r="CU35" s="13">
        <v>60.200001</v>
      </c>
      <c r="CV35" s="13">
        <f t="shared" si="24"/>
        <v>-2.9501822174783469E-2</v>
      </c>
      <c r="CX35" s="14">
        <v>39241</v>
      </c>
      <c r="CY35" s="13">
        <v>35.074337</v>
      </c>
      <c r="CZ35" s="13">
        <f t="shared" si="25"/>
        <v>1.5060422865401072E-3</v>
      </c>
      <c r="DB35" s="14">
        <v>42055</v>
      </c>
      <c r="DC35" s="13">
        <v>38.150002000000001</v>
      </c>
      <c r="DD35" s="13">
        <f t="shared" si="26"/>
        <v>-3.7588219918976346E-2</v>
      </c>
      <c r="DF35" s="14">
        <v>40470</v>
      </c>
      <c r="DG35" s="13">
        <v>30.1</v>
      </c>
      <c r="DH35" s="13">
        <f t="shared" si="27"/>
        <v>-3.4637588197562484E-2</v>
      </c>
      <c r="DJ35" s="14">
        <v>37929</v>
      </c>
      <c r="DK35" s="13">
        <v>18.753886999999999</v>
      </c>
      <c r="DL35" s="13">
        <f t="shared" si="28"/>
        <v>-8.1076606876330296E-3</v>
      </c>
      <c r="DN35" s="14">
        <v>39643</v>
      </c>
      <c r="DO35" s="13">
        <v>82.449997999999994</v>
      </c>
      <c r="DP35" s="13">
        <f t="shared" si="29"/>
        <v>5.4347827476926541E-2</v>
      </c>
    </row>
    <row r="36" spans="2:120">
      <c r="B36" s="14">
        <v>39003</v>
      </c>
      <c r="C36">
        <v>12.1188</v>
      </c>
      <c r="D36" s="13">
        <f t="shared" si="10"/>
        <v>3.1620115588620584E-3</v>
      </c>
      <c r="F36" s="14">
        <v>39982</v>
      </c>
      <c r="G36">
        <v>12.698183</v>
      </c>
      <c r="H36" s="13">
        <f t="shared" si="0"/>
        <v>-1.6728613884539681E-2</v>
      </c>
      <c r="J36" s="14">
        <v>41541</v>
      </c>
      <c r="K36">
        <v>58.389580000000002</v>
      </c>
      <c r="L36" s="13">
        <f t="shared" si="1"/>
        <v>1.1103639422644839E-2</v>
      </c>
      <c r="N36" s="14">
        <v>38289</v>
      </c>
      <c r="O36">
        <v>21.093330000000002</v>
      </c>
      <c r="P36" s="13">
        <f t="shared" si="2"/>
        <v>3.170259484740208E-3</v>
      </c>
      <c r="R36" s="14">
        <v>40301</v>
      </c>
      <c r="S36" s="13">
        <v>22.839362000000001</v>
      </c>
      <c r="T36" s="13">
        <f t="shared" si="3"/>
        <v>2.171381443977842E-2</v>
      </c>
      <c r="V36" s="14">
        <v>39315</v>
      </c>
      <c r="W36" s="13">
        <v>79.023291</v>
      </c>
      <c r="X36" s="13">
        <f t="shared" si="4"/>
        <v>7.3159552521009025E-3</v>
      </c>
      <c r="Z36" s="14">
        <v>39569</v>
      </c>
      <c r="AA36" s="13">
        <v>23.717475</v>
      </c>
      <c r="AB36" s="13">
        <f t="shared" si="5"/>
        <v>3.1818142268588402E-2</v>
      </c>
      <c r="AD36" s="14">
        <v>39276</v>
      </c>
      <c r="AE36" s="13">
        <v>28.794713000000002</v>
      </c>
      <c r="AF36" s="13">
        <f t="shared" si="6"/>
        <v>2.7887202221643627E-2</v>
      </c>
      <c r="AH36" s="14">
        <v>41565</v>
      </c>
      <c r="AI36" s="13">
        <v>33.43</v>
      </c>
      <c r="AJ36" s="13">
        <f t="shared" si="7"/>
        <v>2.1075075071773142E-2</v>
      </c>
      <c r="AL36" s="14">
        <v>41571</v>
      </c>
      <c r="AM36" s="13">
        <v>14.738939999999999</v>
      </c>
      <c r="AN36" s="13">
        <f t="shared" si="8"/>
        <v>-7.0967374247572993E-3</v>
      </c>
      <c r="AP36" s="14">
        <v>41915</v>
      </c>
      <c r="AQ36" s="13">
        <v>210.86999499999999</v>
      </c>
      <c r="AR36" s="13">
        <f t="shared" si="9"/>
        <v>1.8695628019323618E-2</v>
      </c>
      <c r="AT36" s="14">
        <v>42006</v>
      </c>
      <c r="AU36" s="13">
        <v>43.167324999999998</v>
      </c>
      <c r="AV36" s="13">
        <f t="shared" si="11"/>
        <v>-5.3203794994357793E-3</v>
      </c>
      <c r="AX36" s="14">
        <v>41277</v>
      </c>
      <c r="AY36" s="13">
        <v>6.9</v>
      </c>
      <c r="AZ36" s="13">
        <f t="shared" si="12"/>
        <v>4.0723981900452559E-2</v>
      </c>
      <c r="BB36" s="14">
        <v>36997</v>
      </c>
      <c r="BC36" s="13">
        <v>26.752656999999999</v>
      </c>
      <c r="BD36" s="13">
        <f t="shared" si="13"/>
        <v>-1.9999978753511727E-2</v>
      </c>
      <c r="BF36" s="14">
        <v>40304</v>
      </c>
      <c r="BG36" s="13">
        <v>24.673027999999999</v>
      </c>
      <c r="BH36" s="13">
        <f t="shared" si="14"/>
        <v>-2.9145741298109422E-2</v>
      </c>
      <c r="BJ36" s="14">
        <v>38783</v>
      </c>
      <c r="BK36" s="13">
        <v>29.969999000000001</v>
      </c>
      <c r="BL36" s="13">
        <f t="shared" si="15"/>
        <v>-4.6496843357793005E-3</v>
      </c>
      <c r="BN36" s="14">
        <v>37970</v>
      </c>
      <c r="BO36" s="13">
        <v>23.517153</v>
      </c>
      <c r="BP36" s="13">
        <f t="shared" si="16"/>
        <v>-2.4221340120511295E-3</v>
      </c>
      <c r="BR36" s="14">
        <v>40352</v>
      </c>
      <c r="BS36" s="13">
        <v>17.805833</v>
      </c>
      <c r="BT36" s="13">
        <f t="shared" si="17"/>
        <v>8.3541960296092364E-3</v>
      </c>
      <c r="BV36" s="14">
        <v>39386</v>
      </c>
      <c r="BW36" s="13">
        <v>33.965000000000003</v>
      </c>
      <c r="BX36" s="13">
        <f t="shared" si="18"/>
        <v>1.4940983116689076E-2</v>
      </c>
      <c r="BZ36" s="14">
        <v>41554</v>
      </c>
      <c r="CA36" s="13">
        <v>38.270000000000003</v>
      </c>
      <c r="CB36" s="13">
        <f t="shared" si="19"/>
        <v>-4.5873870708704141E-2</v>
      </c>
      <c r="CD36" s="14">
        <v>41522</v>
      </c>
      <c r="CE36" s="13">
        <v>70.800003000000004</v>
      </c>
      <c r="CF36" s="13">
        <f t="shared" si="20"/>
        <v>1.9291736528818659E-2</v>
      </c>
      <c r="CH36" s="14">
        <v>41921</v>
      </c>
      <c r="CI36" s="13">
        <v>37.25</v>
      </c>
      <c r="CJ36" s="13">
        <f t="shared" si="21"/>
        <v>-4.8045002605545555E-2</v>
      </c>
      <c r="CL36" s="14">
        <v>41871</v>
      </c>
      <c r="CM36" s="13">
        <v>29.76</v>
      </c>
      <c r="CN36" s="13">
        <f t="shared" si="22"/>
        <v>-2.4901703800786306E-2</v>
      </c>
      <c r="CP36" s="14">
        <v>37994</v>
      </c>
      <c r="CQ36" s="13">
        <v>10.48</v>
      </c>
      <c r="CR36" s="13">
        <f t="shared" si="23"/>
        <v>7.6923076923076988E-3</v>
      </c>
      <c r="CT36" s="14">
        <v>40801</v>
      </c>
      <c r="CU36" s="13">
        <v>62.029998999999997</v>
      </c>
      <c r="CV36" s="13">
        <f t="shared" si="24"/>
        <v>-2.330340177305637E-2</v>
      </c>
      <c r="CX36" s="14">
        <v>39240</v>
      </c>
      <c r="CY36" s="13">
        <v>35.021593000000003</v>
      </c>
      <c r="CZ36" s="13">
        <f t="shared" si="25"/>
        <v>-2.9239786020031151E-2</v>
      </c>
      <c r="DB36" s="14">
        <v>42054</v>
      </c>
      <c r="DC36" s="13">
        <v>39.639999000000003</v>
      </c>
      <c r="DD36" s="13">
        <f t="shared" si="26"/>
        <v>2.587991785403514E-2</v>
      </c>
      <c r="DF36" s="14">
        <v>40469</v>
      </c>
      <c r="DG36" s="13">
        <v>31.18</v>
      </c>
      <c r="DH36" s="13">
        <f t="shared" si="27"/>
        <v>3.5403926617315557E-3</v>
      </c>
      <c r="DJ36" s="14">
        <v>37928</v>
      </c>
      <c r="DK36" s="13">
        <v>18.90718</v>
      </c>
      <c r="DL36" s="13">
        <f t="shared" si="28"/>
        <v>1.1363612897130693E-3</v>
      </c>
      <c r="DN36" s="14">
        <v>39640</v>
      </c>
      <c r="DO36" s="13">
        <v>78.199997999999994</v>
      </c>
      <c r="DP36" s="13">
        <f t="shared" si="29"/>
        <v>5.6756715449233525E-2</v>
      </c>
    </row>
    <row r="37" spans="2:120">
      <c r="B37" s="14">
        <v>39002</v>
      </c>
      <c r="C37">
        <v>12.080601</v>
      </c>
      <c r="D37" s="13">
        <f t="shared" si="10"/>
        <v>1.6881069469976227E-2</v>
      </c>
      <c r="F37" s="14">
        <v>39981</v>
      </c>
      <c r="G37">
        <v>12.91422</v>
      </c>
      <c r="H37" s="13">
        <f t="shared" si="0"/>
        <v>1.7654435531342275E-2</v>
      </c>
      <c r="J37" s="14">
        <v>41540</v>
      </c>
      <c r="K37">
        <v>57.748362999999998</v>
      </c>
      <c r="L37" s="13">
        <f t="shared" si="1"/>
        <v>-1.8471967782067473E-3</v>
      </c>
      <c r="N37" s="14">
        <v>38288</v>
      </c>
      <c r="O37">
        <v>21.026669999999999</v>
      </c>
      <c r="P37" s="13">
        <f t="shared" si="2"/>
        <v>-2.1104748603352007E-2</v>
      </c>
      <c r="R37" s="14">
        <v>40298</v>
      </c>
      <c r="S37" s="13">
        <v>22.353971999999999</v>
      </c>
      <c r="T37" s="13">
        <f t="shared" si="3"/>
        <v>-3.7327361775405937E-2</v>
      </c>
      <c r="V37" s="14">
        <v>39314</v>
      </c>
      <c r="W37" s="13">
        <v>78.449359000000001</v>
      </c>
      <c r="X37" s="13">
        <f t="shared" si="4"/>
        <v>-6.8537365812890258E-4</v>
      </c>
      <c r="Z37" s="14">
        <v>39568</v>
      </c>
      <c r="AA37" s="13">
        <v>22.9861</v>
      </c>
      <c r="AB37" s="13">
        <f t="shared" si="5"/>
        <v>5.8188551139250885E-3</v>
      </c>
      <c r="AD37" s="14">
        <v>39275</v>
      </c>
      <c r="AE37" s="13">
        <v>28.013494999999999</v>
      </c>
      <c r="AF37" s="13">
        <f t="shared" si="6"/>
        <v>1.6014798525573179E-2</v>
      </c>
      <c r="AH37" s="14">
        <v>41564</v>
      </c>
      <c r="AI37" s="13">
        <v>32.740001999999997</v>
      </c>
      <c r="AJ37" s="13">
        <f t="shared" si="7"/>
        <v>-1.0577153218495209E-2</v>
      </c>
      <c r="AL37" s="14">
        <v>41570</v>
      </c>
      <c r="AM37" s="13">
        <v>14.844286</v>
      </c>
      <c r="AN37" s="13">
        <f t="shared" si="8"/>
        <v>-1.7121188595673683E-2</v>
      </c>
      <c r="AP37" s="14">
        <v>41914</v>
      </c>
      <c r="AQ37" s="13">
        <v>207</v>
      </c>
      <c r="AR37" s="13">
        <f t="shared" si="9"/>
        <v>1.9302727798870083E-2</v>
      </c>
      <c r="AT37" s="14">
        <v>42004</v>
      </c>
      <c r="AU37" s="13">
        <v>43.398220000000002</v>
      </c>
      <c r="AV37" s="13">
        <f t="shared" si="11"/>
        <v>-2.4325553535871217E-3</v>
      </c>
      <c r="AX37" s="14">
        <v>41276</v>
      </c>
      <c r="AY37" s="13">
        <v>6.63</v>
      </c>
      <c r="AZ37" s="13">
        <f t="shared" si="12"/>
        <v>4.5741324921135654E-2</v>
      </c>
      <c r="BB37" s="14">
        <v>36993</v>
      </c>
      <c r="BC37" s="13">
        <v>27.298628999999998</v>
      </c>
      <c r="BD37" s="13">
        <f t="shared" si="13"/>
        <v>0.13960118467701277</v>
      </c>
      <c r="BF37" s="14">
        <v>40303</v>
      </c>
      <c r="BG37" s="13">
        <v>25.413730000000001</v>
      </c>
      <c r="BH37" s="13">
        <f t="shared" si="14"/>
        <v>-9.293034539528764E-3</v>
      </c>
      <c r="BJ37" s="14">
        <v>38782</v>
      </c>
      <c r="BK37" s="13">
        <v>30.110001</v>
      </c>
      <c r="BL37" s="13">
        <f t="shared" si="15"/>
        <v>3.3225913621259264E-4</v>
      </c>
      <c r="BN37" s="14">
        <v>37967</v>
      </c>
      <c r="BO37" s="13">
        <v>23.574252999999999</v>
      </c>
      <c r="BP37" s="13">
        <f t="shared" si="16"/>
        <v>-1.3483544133018556E-2</v>
      </c>
      <c r="BR37" s="14">
        <v>40351</v>
      </c>
      <c r="BS37" s="13">
        <v>17.658311999999999</v>
      </c>
      <c r="BT37" s="13">
        <f t="shared" si="17"/>
        <v>-5.2631454422896332E-3</v>
      </c>
      <c r="BV37" s="14">
        <v>39385</v>
      </c>
      <c r="BW37" s="13">
        <v>33.465000000000003</v>
      </c>
      <c r="BX37" s="13">
        <f t="shared" si="18"/>
        <v>-3.2762768942284442E-3</v>
      </c>
      <c r="BZ37" s="14">
        <v>41551</v>
      </c>
      <c r="CA37" s="13">
        <v>40.110000999999997</v>
      </c>
      <c r="CB37" s="13">
        <f t="shared" si="19"/>
        <v>-1.7393410093091706E-2</v>
      </c>
      <c r="CD37" s="14">
        <v>41521</v>
      </c>
      <c r="CE37" s="13">
        <v>69.459998999999996</v>
      </c>
      <c r="CF37" s="13">
        <f t="shared" si="20"/>
        <v>2.057010051631214E-2</v>
      </c>
      <c r="CH37" s="14">
        <v>41920</v>
      </c>
      <c r="CI37" s="13">
        <v>39.130001</v>
      </c>
      <c r="CJ37" s="13">
        <f t="shared" si="21"/>
        <v>5.7567594594594595E-2</v>
      </c>
      <c r="CL37" s="14">
        <v>41870</v>
      </c>
      <c r="CM37" s="13">
        <v>30.52</v>
      </c>
      <c r="CN37" s="13">
        <f t="shared" si="22"/>
        <v>-4.5662100456621193E-3</v>
      </c>
      <c r="CP37" s="14">
        <v>37993</v>
      </c>
      <c r="CQ37" s="13">
        <v>10.4</v>
      </c>
      <c r="CR37" s="13">
        <f t="shared" si="23"/>
        <v>3.1746031746031772E-2</v>
      </c>
      <c r="CT37" s="14">
        <v>40800</v>
      </c>
      <c r="CU37" s="13">
        <v>63.509998000000003</v>
      </c>
      <c r="CV37" s="13">
        <f t="shared" si="24"/>
        <v>-3.244974150593756E-2</v>
      </c>
      <c r="CX37" s="14">
        <v>39239</v>
      </c>
      <c r="CY37" s="13">
        <v>36.076461000000002</v>
      </c>
      <c r="CZ37" s="13">
        <f t="shared" si="25"/>
        <v>-7.016633139639337E-3</v>
      </c>
      <c r="DB37" s="14">
        <v>42053</v>
      </c>
      <c r="DC37" s="13">
        <v>38.639999000000003</v>
      </c>
      <c r="DD37" s="13">
        <f t="shared" si="26"/>
        <v>-1.654370026613116E-2</v>
      </c>
      <c r="DF37" s="14">
        <v>40466</v>
      </c>
      <c r="DG37" s="13">
        <v>31.07</v>
      </c>
      <c r="DH37" s="13">
        <f t="shared" si="27"/>
        <v>-1.8015139633853948E-2</v>
      </c>
      <c r="DJ37" s="14">
        <v>37925</v>
      </c>
      <c r="DK37" s="13">
        <v>18.885719000000002</v>
      </c>
      <c r="DL37" s="13">
        <f t="shared" si="28"/>
        <v>6.0427922401762937E-3</v>
      </c>
      <c r="DN37" s="14">
        <v>39639</v>
      </c>
      <c r="DO37" s="13">
        <v>74.000000999999997</v>
      </c>
      <c r="DP37" s="13">
        <f t="shared" si="29"/>
        <v>-4.020750972762642E-2</v>
      </c>
    </row>
    <row r="38" spans="2:120">
      <c r="B38" s="14">
        <v>39001</v>
      </c>
      <c r="C38">
        <v>11.880053</v>
      </c>
      <c r="D38" s="13">
        <f t="shared" si="10"/>
        <v>-6.3898549176749642E-3</v>
      </c>
      <c r="F38" s="14">
        <v>39980</v>
      </c>
      <c r="G38">
        <v>12.690182</v>
      </c>
      <c r="H38" s="13">
        <f t="shared" si="0"/>
        <v>-7.5093471882728968E-3</v>
      </c>
      <c r="J38" s="14">
        <v>41537</v>
      </c>
      <c r="K38">
        <v>57.855232999999998</v>
      </c>
      <c r="L38" s="13">
        <f t="shared" si="1"/>
        <v>-7.8307400186082652E-3</v>
      </c>
      <c r="N38" s="14">
        <v>38287</v>
      </c>
      <c r="O38">
        <v>21.48</v>
      </c>
      <c r="P38" s="13">
        <f t="shared" si="2"/>
        <v>8.4118621150508263E-2</v>
      </c>
      <c r="R38" s="14">
        <v>40297</v>
      </c>
      <c r="S38" s="13">
        <v>23.220741</v>
      </c>
      <c r="T38" s="13">
        <f t="shared" si="3"/>
        <v>6.0083033327576205E-3</v>
      </c>
      <c r="V38" s="14">
        <v>39311</v>
      </c>
      <c r="W38" s="13">
        <v>78.503163000000001</v>
      </c>
      <c r="X38" s="13">
        <f t="shared" si="4"/>
        <v>1.8143718385479461E-2</v>
      </c>
      <c r="Z38" s="14">
        <v>39567</v>
      </c>
      <c r="AA38" s="13">
        <v>22.853121000000002</v>
      </c>
      <c r="AB38" s="13">
        <f t="shared" si="5"/>
        <v>1.6476501805723007E-2</v>
      </c>
      <c r="AD38" s="14">
        <v>39274</v>
      </c>
      <c r="AE38" s="13">
        <v>27.571936000000001</v>
      </c>
      <c r="AF38" s="13">
        <f t="shared" si="6"/>
        <v>1.233424250226124E-3</v>
      </c>
      <c r="AH38" s="14">
        <v>41563</v>
      </c>
      <c r="AI38" s="13">
        <v>33.090000000000003</v>
      </c>
      <c r="AJ38" s="13">
        <f t="shared" si="7"/>
        <v>-8.6878667259475701E-3</v>
      </c>
      <c r="AL38" s="14">
        <v>41569</v>
      </c>
      <c r="AM38" s="13">
        <v>15.102865</v>
      </c>
      <c r="AN38" s="13">
        <f t="shared" si="8"/>
        <v>-5.0472743466838336E-3</v>
      </c>
      <c r="AP38" s="14">
        <v>41913</v>
      </c>
      <c r="AQ38" s="13">
        <v>203.08000200000001</v>
      </c>
      <c r="AR38" s="13">
        <f t="shared" si="9"/>
        <v>-2.2667073288750735E-2</v>
      </c>
      <c r="AT38" s="14">
        <v>42003</v>
      </c>
      <c r="AU38" s="13">
        <v>43.504046000000002</v>
      </c>
      <c r="AV38" s="13">
        <f t="shared" si="11"/>
        <v>-6.5904878445271929E-3</v>
      </c>
      <c r="AX38" s="14">
        <v>41274</v>
      </c>
      <c r="AY38" s="13">
        <v>6.34</v>
      </c>
      <c r="AZ38" s="13">
        <f t="shared" si="12"/>
        <v>3.4257748776508966E-2</v>
      </c>
      <c r="BB38" s="14">
        <v>36992</v>
      </c>
      <c r="BC38" s="13">
        <v>23.954546000000001</v>
      </c>
      <c r="BD38" s="13">
        <f t="shared" si="13"/>
        <v>6.8260818804101342E-2</v>
      </c>
      <c r="BF38" s="14">
        <v>40302</v>
      </c>
      <c r="BG38" s="13">
        <v>25.652115999999999</v>
      </c>
      <c r="BH38" s="13">
        <f t="shared" si="14"/>
        <v>-2.3655280774720653E-2</v>
      </c>
      <c r="BJ38" s="14">
        <v>38779</v>
      </c>
      <c r="BK38" s="13">
        <v>30.1</v>
      </c>
      <c r="BL38" s="13">
        <f t="shared" si="15"/>
        <v>2.6648900732845386E-3</v>
      </c>
      <c r="BN38" s="14">
        <v>37966</v>
      </c>
      <c r="BO38" s="13">
        <v>23.896462</v>
      </c>
      <c r="BP38" s="13">
        <f t="shared" si="16"/>
        <v>1.4194200174195662E-2</v>
      </c>
      <c r="BR38" s="14">
        <v>40350</v>
      </c>
      <c r="BS38" s="13">
        <v>17.751742</v>
      </c>
      <c r="BT38" s="13">
        <f t="shared" si="17"/>
        <v>2.220929468410994E-3</v>
      </c>
      <c r="BV38" s="14">
        <v>39384</v>
      </c>
      <c r="BW38" s="13">
        <v>33.575001</v>
      </c>
      <c r="BX38" s="13">
        <f t="shared" si="18"/>
        <v>1.9896811658372541E-2</v>
      </c>
      <c r="BZ38" s="14">
        <v>41550</v>
      </c>
      <c r="CA38" s="13">
        <v>40.82</v>
      </c>
      <c r="CB38" s="13">
        <f t="shared" si="19"/>
        <v>1.0896458373044622E-2</v>
      </c>
      <c r="CD38" s="14">
        <v>41520</v>
      </c>
      <c r="CE38" s="13">
        <v>68.059997999999993</v>
      </c>
      <c r="CF38" s="13">
        <f t="shared" si="20"/>
        <v>3.9560057437604088E-2</v>
      </c>
      <c r="CH38" s="14">
        <v>41919</v>
      </c>
      <c r="CI38" s="13">
        <v>37</v>
      </c>
      <c r="CJ38" s="13">
        <f t="shared" si="21"/>
        <v>-3.6709190315022046E-2</v>
      </c>
      <c r="CL38" s="14">
        <v>41869</v>
      </c>
      <c r="CM38" s="13">
        <v>30.66</v>
      </c>
      <c r="CN38" s="13">
        <f t="shared" si="22"/>
        <v>1.1547377484242045E-2</v>
      </c>
      <c r="CP38" s="14">
        <v>37992</v>
      </c>
      <c r="CQ38" s="13">
        <v>10.08</v>
      </c>
      <c r="CR38" s="13">
        <f t="shared" si="23"/>
        <v>-3.9525691699603908E-3</v>
      </c>
      <c r="CT38" s="14">
        <v>40799</v>
      </c>
      <c r="CU38" s="13">
        <v>65.639999000000003</v>
      </c>
      <c r="CV38" s="13">
        <f t="shared" si="24"/>
        <v>1.3729366267153228E-3</v>
      </c>
      <c r="CX38" s="14">
        <v>39238</v>
      </c>
      <c r="CY38" s="13">
        <v>36.331384999999997</v>
      </c>
      <c r="CZ38" s="13">
        <f t="shared" si="25"/>
        <v>-1.9271987903369575E-3</v>
      </c>
      <c r="DB38" s="14">
        <v>42052</v>
      </c>
      <c r="DC38" s="13">
        <v>39.290000999999997</v>
      </c>
      <c r="DD38" s="13">
        <f t="shared" si="26"/>
        <v>1.972494211588223E-2</v>
      </c>
      <c r="DF38" s="14">
        <v>40465</v>
      </c>
      <c r="DG38" s="13">
        <v>31.639999</v>
      </c>
      <c r="DH38" s="13">
        <f t="shared" si="27"/>
        <v>1.1508887100099547E-2</v>
      </c>
      <c r="DJ38" s="14">
        <v>37924</v>
      </c>
      <c r="DK38" s="13">
        <v>18.772282000000001</v>
      </c>
      <c r="DL38" s="13">
        <f t="shared" si="28"/>
        <v>-3.9044110686566698E-3</v>
      </c>
      <c r="DN38" s="14">
        <v>39638</v>
      </c>
      <c r="DO38" s="13">
        <v>77.099999999999994</v>
      </c>
      <c r="DP38" s="13">
        <f t="shared" si="29"/>
        <v>-3.8760076017051808E-3</v>
      </c>
    </row>
    <row r="39" spans="2:120">
      <c r="B39" s="14">
        <v>39000</v>
      </c>
      <c r="C39">
        <v>11.956453</v>
      </c>
      <c r="D39" s="13">
        <f t="shared" si="10"/>
        <v>-2.3904675662779645E-3</v>
      </c>
      <c r="F39" s="14">
        <v>39979</v>
      </c>
      <c r="G39">
        <v>12.786198000000001</v>
      </c>
      <c r="H39" s="13">
        <f t="shared" si="0"/>
        <v>-2.0232956581727975E-2</v>
      </c>
      <c r="J39" s="14">
        <v>41536</v>
      </c>
      <c r="K39">
        <v>58.311858000000001</v>
      </c>
      <c r="L39" s="13">
        <f t="shared" si="1"/>
        <v>-5.303282338285354E-3</v>
      </c>
      <c r="N39" s="14">
        <v>38286</v>
      </c>
      <c r="O39">
        <v>19.813330000000001</v>
      </c>
      <c r="P39" s="13">
        <f t="shared" si="2"/>
        <v>2.0253861997940208E-2</v>
      </c>
      <c r="R39" s="14">
        <v>40296</v>
      </c>
      <c r="S39" s="13">
        <v>23.082056999999999</v>
      </c>
      <c r="T39" s="13">
        <f t="shared" si="3"/>
        <v>1.2547539542313904E-2</v>
      </c>
      <c r="V39" s="14">
        <v>39310</v>
      </c>
      <c r="W39" s="13">
        <v>77.104206000000005</v>
      </c>
      <c r="X39" s="13">
        <f t="shared" si="4"/>
        <v>-2.8913450454844239E-2</v>
      </c>
      <c r="Z39" s="14">
        <v>39566</v>
      </c>
      <c r="AA39" s="13">
        <v>22.482685</v>
      </c>
      <c r="AB39" s="13">
        <f t="shared" si="5"/>
        <v>9.8122898702680851E-3</v>
      </c>
      <c r="AD39" s="14">
        <v>39273</v>
      </c>
      <c r="AE39" s="13">
        <v>27.537970000000001</v>
      </c>
      <c r="AF39" s="13">
        <f t="shared" si="6"/>
        <v>-2.4074601069060744E-2</v>
      </c>
      <c r="AH39" s="14">
        <v>41562</v>
      </c>
      <c r="AI39" s="13">
        <v>33.380001</v>
      </c>
      <c r="AJ39" s="13">
        <f t="shared" si="7"/>
        <v>-1.8235264705882354E-2</v>
      </c>
      <c r="AL39" s="14">
        <v>41568</v>
      </c>
      <c r="AM39" s="13">
        <v>15.17948</v>
      </c>
      <c r="AN39" s="13">
        <f t="shared" si="8"/>
        <v>2.529988924900313E-3</v>
      </c>
      <c r="AP39" s="14">
        <v>41912</v>
      </c>
      <c r="AQ39" s="13">
        <v>207.78999300000001</v>
      </c>
      <c r="AR39" s="13">
        <f t="shared" si="9"/>
        <v>-1.2311112931098187E-2</v>
      </c>
      <c r="AT39" s="14">
        <v>42002</v>
      </c>
      <c r="AU39" s="13">
        <v>43.792661000000003</v>
      </c>
      <c r="AV39" s="13">
        <f t="shared" si="11"/>
        <v>-4.1566146565867922E-3</v>
      </c>
      <c r="AX39" s="14">
        <v>41271</v>
      </c>
      <c r="AY39" s="13">
        <v>6.13</v>
      </c>
      <c r="AZ39" s="13">
        <f t="shared" si="12"/>
        <v>-1.4469453376205766E-2</v>
      </c>
      <c r="BB39" s="14">
        <v>36991</v>
      </c>
      <c r="BC39" s="13">
        <v>22.423874000000001</v>
      </c>
      <c r="BD39" s="13">
        <f t="shared" si="13"/>
        <v>9.211781067916433E-2</v>
      </c>
      <c r="BF39" s="14">
        <v>40301</v>
      </c>
      <c r="BG39" s="13">
        <v>26.273626</v>
      </c>
      <c r="BH39" s="13">
        <f t="shared" si="14"/>
        <v>1.047806130674671E-2</v>
      </c>
      <c r="BJ39" s="14">
        <v>38778</v>
      </c>
      <c r="BK39" s="13">
        <v>30.02</v>
      </c>
      <c r="BL39" s="13">
        <f t="shared" si="15"/>
        <v>-1.9946808510637876E-3</v>
      </c>
      <c r="BN39" s="14">
        <v>37965</v>
      </c>
      <c r="BO39" s="13">
        <v>23.562017999999998</v>
      </c>
      <c r="BP39" s="13">
        <f t="shared" si="16"/>
        <v>5.7451472257470512E-3</v>
      </c>
      <c r="BR39" s="14">
        <v>40347</v>
      </c>
      <c r="BS39" s="13">
        <v>17.712403999999999</v>
      </c>
      <c r="BT39" s="13">
        <f t="shared" si="17"/>
        <v>1.3900528256257038E-3</v>
      </c>
      <c r="BV39" s="14">
        <v>39381</v>
      </c>
      <c r="BW39" s="13">
        <v>32.919998</v>
      </c>
      <c r="BX39" s="13">
        <f t="shared" si="18"/>
        <v>-5.738538032662617E-3</v>
      </c>
      <c r="BZ39" s="14">
        <v>41549</v>
      </c>
      <c r="CA39" s="13">
        <v>40.380001</v>
      </c>
      <c r="CB39" s="13">
        <f t="shared" si="19"/>
        <v>9.5000250000000005E-3</v>
      </c>
      <c r="CD39" s="14">
        <v>41516</v>
      </c>
      <c r="CE39" s="13">
        <v>65.470000999999996</v>
      </c>
      <c r="CF39" s="13">
        <f t="shared" si="20"/>
        <v>-5.7706455814926982E-3</v>
      </c>
      <c r="CH39" s="14">
        <v>41918</v>
      </c>
      <c r="CI39" s="13">
        <v>38.409999999999997</v>
      </c>
      <c r="CJ39" s="13">
        <f t="shared" si="21"/>
        <v>-2.2894962531290784E-2</v>
      </c>
      <c r="CL39" s="14">
        <v>41866</v>
      </c>
      <c r="CM39" s="13">
        <v>30.309999000000001</v>
      </c>
      <c r="CN39" s="13">
        <f t="shared" si="22"/>
        <v>-9.8007837373151087E-3</v>
      </c>
      <c r="CP39" s="14">
        <v>37991</v>
      </c>
      <c r="CQ39" s="13">
        <v>10.119999999999999</v>
      </c>
      <c r="CR39" s="13">
        <f t="shared" si="23"/>
        <v>-3.6190476190476266E-2</v>
      </c>
      <c r="CT39" s="14">
        <v>40798</v>
      </c>
      <c r="CU39" s="13">
        <v>65.550003000000004</v>
      </c>
      <c r="CV39" s="13">
        <f t="shared" si="24"/>
        <v>-1.0667478939309586E-3</v>
      </c>
      <c r="CX39" s="14">
        <v>39237</v>
      </c>
      <c r="CY39" s="13">
        <v>36.401538000000002</v>
      </c>
      <c r="CZ39" s="13">
        <f t="shared" si="25"/>
        <v>-2.4033390232308274E-3</v>
      </c>
      <c r="DB39" s="14">
        <v>42048</v>
      </c>
      <c r="DC39" s="13">
        <v>38.529998999999997</v>
      </c>
      <c r="DD39" s="13">
        <f t="shared" si="26"/>
        <v>6.6722039499502658E-2</v>
      </c>
      <c r="DF39" s="14">
        <v>40464</v>
      </c>
      <c r="DG39" s="13">
        <v>31.280000999999999</v>
      </c>
      <c r="DH39" s="13">
        <f t="shared" si="27"/>
        <v>-2.2328229665072663E-3</v>
      </c>
      <c r="DJ39" s="14">
        <v>37923</v>
      </c>
      <c r="DK39" s="13">
        <v>18.845863999999999</v>
      </c>
      <c r="DL39" s="13">
        <f t="shared" si="28"/>
        <v>1.1352494896781222E-2</v>
      </c>
      <c r="DN39" s="14">
        <v>39637</v>
      </c>
      <c r="DO39" s="13">
        <v>77.400002999999998</v>
      </c>
      <c r="DP39" s="13">
        <f t="shared" si="29"/>
        <v>6.5019503315233941E-3</v>
      </c>
    </row>
    <row r="40" spans="2:120">
      <c r="B40" s="14">
        <v>38999</v>
      </c>
      <c r="C40">
        <v>11.985103000000001</v>
      </c>
      <c r="D40" s="13">
        <f t="shared" si="10"/>
        <v>0</v>
      </c>
      <c r="F40" s="14">
        <v>39976</v>
      </c>
      <c r="G40">
        <v>13.050243</v>
      </c>
      <c r="H40" s="13">
        <f t="shared" si="0"/>
        <v>-2.4465974889640633E-3</v>
      </c>
      <c r="J40" s="14">
        <v>41535</v>
      </c>
      <c r="K40">
        <v>58.622751000000001</v>
      </c>
      <c r="L40" s="13">
        <f t="shared" si="1"/>
        <v>-1.8196950394078089E-3</v>
      </c>
      <c r="N40" s="14">
        <v>38285</v>
      </c>
      <c r="O40">
        <v>19.420000000000002</v>
      </c>
      <c r="P40" s="13">
        <f t="shared" si="2"/>
        <v>-2.575239431884201E-2</v>
      </c>
      <c r="R40" s="14">
        <v>40295</v>
      </c>
      <c r="S40" s="13">
        <v>22.796023000000002</v>
      </c>
      <c r="T40" s="13">
        <f t="shared" si="3"/>
        <v>-3.4153502664464229E-2</v>
      </c>
      <c r="V40" s="14">
        <v>39309</v>
      </c>
      <c r="W40" s="13">
        <v>79.399932000000007</v>
      </c>
      <c r="X40" s="13">
        <f t="shared" si="4"/>
        <v>-4.3854725822571033E-3</v>
      </c>
      <c r="Z40" s="14">
        <v>39563</v>
      </c>
      <c r="AA40" s="13">
        <v>22.264222</v>
      </c>
      <c r="AB40" s="13">
        <f t="shared" si="5"/>
        <v>-3.4013558243793222E-3</v>
      </c>
      <c r="AD40" s="14">
        <v>39272</v>
      </c>
      <c r="AE40" s="13">
        <v>28.217289999999998</v>
      </c>
      <c r="AF40" s="13">
        <f t="shared" si="6"/>
        <v>1.9325183824883962E-2</v>
      </c>
      <c r="AH40" s="14">
        <v>41561</v>
      </c>
      <c r="AI40" s="13">
        <v>34</v>
      </c>
      <c r="AJ40" s="13">
        <f t="shared" si="7"/>
        <v>-4.3924448379241863E-3</v>
      </c>
      <c r="AL40" s="14">
        <v>41565</v>
      </c>
      <c r="AM40" s="13">
        <v>15.141173</v>
      </c>
      <c r="AN40" s="13">
        <f t="shared" si="8"/>
        <v>1.1516364018006233E-2</v>
      </c>
      <c r="AP40" s="14">
        <v>41911</v>
      </c>
      <c r="AQ40" s="13">
        <v>210.38000500000001</v>
      </c>
      <c r="AR40" s="13">
        <f t="shared" si="9"/>
        <v>-1.1000357225458951E-2</v>
      </c>
      <c r="AT40" s="14">
        <v>41999</v>
      </c>
      <c r="AU40" s="13">
        <v>43.975450000000002</v>
      </c>
      <c r="AV40" s="13">
        <f t="shared" si="11"/>
        <v>-2.8359757588334641E-3</v>
      </c>
      <c r="AX40" s="14">
        <v>41270</v>
      </c>
      <c r="AY40" s="13">
        <v>6.22</v>
      </c>
      <c r="AZ40" s="13">
        <f t="shared" si="12"/>
        <v>6.4724919093851196E-3</v>
      </c>
      <c r="BB40" s="14">
        <v>36990</v>
      </c>
      <c r="BC40" s="13">
        <v>20.532468000000001</v>
      </c>
      <c r="BD40" s="13">
        <f t="shared" si="13"/>
        <v>-4.5439121236370783E-2</v>
      </c>
      <c r="BF40" s="14">
        <v>40298</v>
      </c>
      <c r="BG40" s="13">
        <v>26.001183999999999</v>
      </c>
      <c r="BH40" s="13">
        <f t="shared" si="14"/>
        <v>-1.4838695328452821E-2</v>
      </c>
      <c r="BJ40" s="14">
        <v>38777</v>
      </c>
      <c r="BK40" s="13">
        <v>30.08</v>
      </c>
      <c r="BL40" s="13">
        <f t="shared" si="15"/>
        <v>3.335557038025279E-3</v>
      </c>
      <c r="BN40" s="14">
        <v>37964</v>
      </c>
      <c r="BO40" s="13">
        <v>23.427423999999998</v>
      </c>
      <c r="BP40" s="13">
        <f t="shared" si="16"/>
        <v>-4.6480768988128827E-2</v>
      </c>
      <c r="BR40" s="14">
        <v>40346</v>
      </c>
      <c r="BS40" s="13">
        <v>17.687816999999999</v>
      </c>
      <c r="BT40" s="13">
        <f t="shared" si="17"/>
        <v>4.4680208384975566E-3</v>
      </c>
      <c r="BV40" s="14">
        <v>39380</v>
      </c>
      <c r="BW40" s="13">
        <v>33.110000999999997</v>
      </c>
      <c r="BX40" s="13">
        <f t="shared" si="18"/>
        <v>-1.7653195807554128E-2</v>
      </c>
      <c r="BZ40" s="14">
        <v>41548</v>
      </c>
      <c r="CA40" s="13">
        <v>40</v>
      </c>
      <c r="CB40" s="13">
        <f t="shared" si="19"/>
        <v>4.8492736645203829E-2</v>
      </c>
      <c r="CD40" s="14">
        <v>41515</v>
      </c>
      <c r="CE40" s="13">
        <v>65.849997999999999</v>
      </c>
      <c r="CF40" s="13">
        <f t="shared" si="20"/>
        <v>1.7459780323551031E-2</v>
      </c>
      <c r="CH40" s="14">
        <v>41915</v>
      </c>
      <c r="CI40" s="13">
        <v>39.310001</v>
      </c>
      <c r="CJ40" s="13">
        <f t="shared" si="21"/>
        <v>2.2366709431294929E-2</v>
      </c>
      <c r="CL40" s="14">
        <v>41865</v>
      </c>
      <c r="CM40" s="13">
        <v>30.610001</v>
      </c>
      <c r="CN40" s="13">
        <f t="shared" si="22"/>
        <v>3.2377774030354196E-2</v>
      </c>
      <c r="CP40" s="14">
        <v>37988</v>
      </c>
      <c r="CQ40" s="13">
        <v>10.5</v>
      </c>
      <c r="CR40" s="13">
        <f t="shared" si="23"/>
        <v>1.4492753623188441E-2</v>
      </c>
      <c r="CT40" s="14">
        <v>40795</v>
      </c>
      <c r="CU40" s="13">
        <v>65.620002999999997</v>
      </c>
      <c r="CV40" s="13">
        <f t="shared" si="24"/>
        <v>-9.1009818783493165E-2</v>
      </c>
      <c r="CX40" s="14">
        <v>39234</v>
      </c>
      <c r="CY40" s="13">
        <v>36.489234000000003</v>
      </c>
      <c r="CZ40" s="13">
        <f t="shared" si="25"/>
        <v>2.2861361252699414E-2</v>
      </c>
      <c r="DB40" s="14">
        <v>42047</v>
      </c>
      <c r="DC40" s="13">
        <v>36.119999</v>
      </c>
      <c r="DD40" s="13">
        <f t="shared" si="26"/>
        <v>3.4660527069607663E-2</v>
      </c>
      <c r="DF40" s="14">
        <v>40463</v>
      </c>
      <c r="DG40" s="13">
        <v>31.35</v>
      </c>
      <c r="DH40" s="13">
        <f t="shared" si="27"/>
        <v>1.984385165907622E-2</v>
      </c>
      <c r="DJ40" s="14">
        <v>37922</v>
      </c>
      <c r="DK40" s="13">
        <v>18.634318</v>
      </c>
      <c r="DL40" s="13">
        <f t="shared" si="28"/>
        <v>3.7984671676128067E-3</v>
      </c>
      <c r="DN40" s="14">
        <v>39636</v>
      </c>
      <c r="DO40" s="13">
        <v>76.900002999999998</v>
      </c>
      <c r="DP40" s="13">
        <f t="shared" si="29"/>
        <v>-1.9468006776482861E-3</v>
      </c>
    </row>
    <row r="41" spans="2:120">
      <c r="B41" s="14">
        <v>38996</v>
      </c>
      <c r="C41">
        <v>11.985103000000001</v>
      </c>
      <c r="D41" s="13">
        <f t="shared" si="10"/>
        <v>2.4489840926346325E-2</v>
      </c>
      <c r="F41" s="14">
        <v>39975</v>
      </c>
      <c r="G41">
        <v>13.08225</v>
      </c>
      <c r="H41" s="13">
        <f t="shared" si="0"/>
        <v>-6.6827817574499166E-3</v>
      </c>
      <c r="J41" s="14">
        <v>41534</v>
      </c>
      <c r="K41">
        <v>58.729621000000002</v>
      </c>
      <c r="L41" s="13">
        <f t="shared" si="1"/>
        <v>-3.2976245813881892E-3</v>
      </c>
      <c r="N41" s="14">
        <v>38282</v>
      </c>
      <c r="O41">
        <v>19.933330999999999</v>
      </c>
      <c r="P41" s="13">
        <f t="shared" si="2"/>
        <v>0.11525564152039057</v>
      </c>
      <c r="R41" s="14">
        <v>40294</v>
      </c>
      <c r="S41" s="13">
        <v>23.602118000000001</v>
      </c>
      <c r="T41" s="13">
        <f t="shared" si="3"/>
        <v>-2.5641099325894759E-3</v>
      </c>
      <c r="V41" s="14">
        <v>39308</v>
      </c>
      <c r="W41" s="13">
        <v>79.749672000000004</v>
      </c>
      <c r="X41" s="13">
        <f t="shared" si="4"/>
        <v>-5.0704525955898347E-2</v>
      </c>
      <c r="Z41" s="14">
        <v>39562</v>
      </c>
      <c r="AA41" s="13">
        <v>22.340209000000002</v>
      </c>
      <c r="AB41" s="13">
        <f t="shared" si="5"/>
        <v>1.9505876501937504E-2</v>
      </c>
      <c r="AD41" s="14">
        <v>39269</v>
      </c>
      <c r="AE41" s="13">
        <v>27.682324000000001</v>
      </c>
      <c r="AF41" s="13">
        <f t="shared" si="6"/>
        <v>6.1727587347946379E-3</v>
      </c>
      <c r="AH41" s="14">
        <v>41558</v>
      </c>
      <c r="AI41" s="13">
        <v>34.150002000000001</v>
      </c>
      <c r="AJ41" s="13">
        <f t="shared" si="7"/>
        <v>8.2669916819306868E-3</v>
      </c>
      <c r="AL41" s="14">
        <v>41564</v>
      </c>
      <c r="AM41" s="13">
        <v>14.968787000000001</v>
      </c>
      <c r="AN41" s="13">
        <f t="shared" si="8"/>
        <v>1.9230851611266053E-3</v>
      </c>
      <c r="AP41" s="14">
        <v>41908</v>
      </c>
      <c r="AQ41" s="13">
        <v>212.720001</v>
      </c>
      <c r="AR41" s="13">
        <f t="shared" si="9"/>
        <v>3.2420929076618567E-2</v>
      </c>
      <c r="AT41" s="14">
        <v>41997</v>
      </c>
      <c r="AU41" s="13">
        <v>44.100518000000001</v>
      </c>
      <c r="AV41" s="13">
        <f t="shared" si="11"/>
        <v>1.0919264904789806E-3</v>
      </c>
      <c r="AX41" s="14">
        <v>41269</v>
      </c>
      <c r="AY41" s="13">
        <v>6.18</v>
      </c>
      <c r="AZ41" s="13">
        <f t="shared" si="12"/>
        <v>-8.0256821829856675E-3</v>
      </c>
      <c r="BB41" s="14">
        <v>36987</v>
      </c>
      <c r="BC41" s="13">
        <v>21.509857</v>
      </c>
      <c r="BD41" s="13">
        <f t="shared" si="13"/>
        <v>-5.6149723468898842E-2</v>
      </c>
      <c r="BF41" s="14">
        <v>40297</v>
      </c>
      <c r="BG41" s="13">
        <v>26.392818999999999</v>
      </c>
      <c r="BH41" s="13">
        <f t="shared" si="14"/>
        <v>2.911705241267029E-3</v>
      </c>
      <c r="BJ41" s="14">
        <v>38776</v>
      </c>
      <c r="BK41" s="13">
        <v>29.98</v>
      </c>
      <c r="BL41" s="13">
        <f t="shared" si="15"/>
        <v>-1.2516501564015101E-2</v>
      </c>
      <c r="BN41" s="14">
        <v>37963</v>
      </c>
      <c r="BO41" s="13">
        <v>24.569430000000001</v>
      </c>
      <c r="BP41" s="13">
        <f t="shared" si="16"/>
        <v>1.8772215409517366E-2</v>
      </c>
      <c r="BR41" s="14">
        <v>40345</v>
      </c>
      <c r="BS41" s="13">
        <v>17.609138999999999</v>
      </c>
      <c r="BT41" s="13">
        <f t="shared" si="17"/>
        <v>7.8807421318355698E-3</v>
      </c>
      <c r="BV41" s="14">
        <v>39379</v>
      </c>
      <c r="BW41" s="13">
        <v>33.705002</v>
      </c>
      <c r="BX41" s="13">
        <f t="shared" si="18"/>
        <v>9.1317359801355615E-3</v>
      </c>
      <c r="BZ41" s="14">
        <v>41547</v>
      </c>
      <c r="CA41" s="13">
        <v>38.150002000000001</v>
      </c>
      <c r="CB41" s="13">
        <f t="shared" si="19"/>
        <v>1.5437902581847228E-2</v>
      </c>
      <c r="CD41" s="14">
        <v>41514</v>
      </c>
      <c r="CE41" s="13">
        <v>64.720000999999996</v>
      </c>
      <c r="CF41" s="13">
        <f t="shared" si="20"/>
        <v>8.4138516671858742E-3</v>
      </c>
      <c r="CH41" s="14">
        <v>41914</v>
      </c>
      <c r="CI41" s="13">
        <v>38.450001</v>
      </c>
      <c r="CJ41" s="13">
        <f t="shared" si="21"/>
        <v>1.5583729118232286E-2</v>
      </c>
      <c r="CL41" s="14">
        <v>41864</v>
      </c>
      <c r="CM41" s="13">
        <v>29.65</v>
      </c>
      <c r="CN41" s="13">
        <f t="shared" si="22"/>
        <v>2.1357181489590718E-2</v>
      </c>
      <c r="CP41" s="14">
        <v>37986</v>
      </c>
      <c r="CQ41" s="13">
        <v>10.35</v>
      </c>
      <c r="CR41" s="13">
        <f t="shared" si="23"/>
        <v>1.9361084220715947E-3</v>
      </c>
      <c r="CT41" s="14">
        <v>40794</v>
      </c>
      <c r="CU41" s="13">
        <v>72.190002000000007</v>
      </c>
      <c r="CV41" s="13">
        <f t="shared" si="24"/>
        <v>1.29087279181449E-2</v>
      </c>
      <c r="CX41" s="14">
        <v>39233</v>
      </c>
      <c r="CY41" s="13">
        <v>35.673684999999999</v>
      </c>
      <c r="CZ41" s="13">
        <f t="shared" si="25"/>
        <v>3.2487284815785077E-2</v>
      </c>
      <c r="DB41" s="14">
        <v>42046</v>
      </c>
      <c r="DC41" s="13">
        <v>34.909999999999997</v>
      </c>
      <c r="DD41" s="13">
        <f t="shared" si="26"/>
        <v>-7.1103526734926058E-3</v>
      </c>
      <c r="DF41" s="14">
        <v>40462</v>
      </c>
      <c r="DG41" s="13">
        <v>30.74</v>
      </c>
      <c r="DH41" s="13">
        <f t="shared" si="27"/>
        <v>6.2193455390947396E-3</v>
      </c>
      <c r="DJ41" s="14">
        <v>37921</v>
      </c>
      <c r="DK41" s="13">
        <v>18.563804000000001</v>
      </c>
      <c r="DL41" s="13">
        <f t="shared" si="28"/>
        <v>8.2648308426894245E-4</v>
      </c>
      <c r="DN41" s="14">
        <v>39632</v>
      </c>
      <c r="DO41" s="13">
        <v>77.050004000000001</v>
      </c>
      <c r="DP41" s="13">
        <f t="shared" si="29"/>
        <v>5.9835022278817776E-2</v>
      </c>
    </row>
    <row r="42" spans="2:120">
      <c r="B42" s="14">
        <v>38995</v>
      </c>
      <c r="C42">
        <v>11.698606</v>
      </c>
      <c r="D42" s="13">
        <f t="shared" si="10"/>
        <v>2.4549362092764954E-3</v>
      </c>
      <c r="F42" s="14">
        <v>39974</v>
      </c>
      <c r="G42">
        <v>13.170264</v>
      </c>
      <c r="H42" s="13">
        <f t="shared" si="0"/>
        <v>2.4360153046153101E-3</v>
      </c>
      <c r="J42" s="14">
        <v>41533</v>
      </c>
      <c r="K42">
        <v>58.923929999999999</v>
      </c>
      <c r="L42" s="13">
        <f t="shared" si="1"/>
        <v>-3.6142109497524699E-3</v>
      </c>
      <c r="N42" s="14">
        <v>38281</v>
      </c>
      <c r="O42">
        <v>17.873328999999998</v>
      </c>
      <c r="P42" s="13">
        <f t="shared" si="2"/>
        <v>7.0686791030501794E-2</v>
      </c>
      <c r="R42" s="14">
        <v>40291</v>
      </c>
      <c r="S42" s="13">
        <v>23.662792</v>
      </c>
      <c r="T42" s="13">
        <f t="shared" si="3"/>
        <v>-7.9942207179647829E-3</v>
      </c>
      <c r="V42" s="14">
        <v>39307</v>
      </c>
      <c r="W42" s="13">
        <v>84.009325000000004</v>
      </c>
      <c r="X42" s="13">
        <f t="shared" si="4"/>
        <v>-5.8368061082179814E-3</v>
      </c>
      <c r="Z42" s="14">
        <v>39561</v>
      </c>
      <c r="AA42" s="13">
        <v>21.912780999999999</v>
      </c>
      <c r="AB42" s="13">
        <f t="shared" si="5"/>
        <v>4.1064966941949187E-2</v>
      </c>
      <c r="AD42" s="14">
        <v>39268</v>
      </c>
      <c r="AE42" s="13">
        <v>27.512495999999999</v>
      </c>
      <c r="AF42" s="13">
        <f t="shared" si="6"/>
        <v>-1.8483539955440524E-3</v>
      </c>
      <c r="AH42" s="14">
        <v>41557</v>
      </c>
      <c r="AI42" s="13">
        <v>33.869999</v>
      </c>
      <c r="AJ42" s="13">
        <f t="shared" si="7"/>
        <v>2.6052743171932239E-2</v>
      </c>
      <c r="AL42" s="14">
        <v>41563</v>
      </c>
      <c r="AM42" s="13">
        <v>14.940056</v>
      </c>
      <c r="AN42" s="13">
        <f t="shared" si="8"/>
        <v>1.2329640941438671E-2</v>
      </c>
      <c r="AP42" s="14">
        <v>41907</v>
      </c>
      <c r="AQ42" s="13">
        <v>206.03999300000001</v>
      </c>
      <c r="AR42" s="13">
        <f t="shared" si="9"/>
        <v>-2.6414080555354148E-2</v>
      </c>
      <c r="AT42" s="14">
        <v>41996</v>
      </c>
      <c r="AU42" s="13">
        <v>44.052416000000001</v>
      </c>
      <c r="AV42" s="13">
        <f t="shared" si="11"/>
        <v>3.28661401868224E-3</v>
      </c>
      <c r="AX42" s="14">
        <v>41267</v>
      </c>
      <c r="AY42" s="13">
        <v>6.23</v>
      </c>
      <c r="AZ42" s="13">
        <f t="shared" si="12"/>
        <v>-1.4240506329113901E-2</v>
      </c>
      <c r="BB42" s="14">
        <v>36986</v>
      </c>
      <c r="BC42" s="13">
        <v>22.789480000000001</v>
      </c>
      <c r="BD42" s="13">
        <f t="shared" si="13"/>
        <v>0.19108278323983388</v>
      </c>
      <c r="BF42" s="14">
        <v>40296</v>
      </c>
      <c r="BG42" s="13">
        <v>26.316193999999999</v>
      </c>
      <c r="BH42" s="13">
        <f t="shared" si="14"/>
        <v>1.9448613049889512E-3</v>
      </c>
      <c r="BJ42" s="14">
        <v>38775</v>
      </c>
      <c r="BK42" s="13">
        <v>30.360001</v>
      </c>
      <c r="BL42" s="13">
        <f t="shared" si="15"/>
        <v>8.6379069767441533E-3</v>
      </c>
      <c r="BN42" s="14">
        <v>37960</v>
      </c>
      <c r="BO42" s="13">
        <v>24.116706000000001</v>
      </c>
      <c r="BP42" s="13">
        <f t="shared" si="16"/>
        <v>-1.9077601193504712E-2</v>
      </c>
      <c r="BR42" s="14">
        <v>40344</v>
      </c>
      <c r="BS42" s="13">
        <v>17.471450999999998</v>
      </c>
      <c r="BT42" s="13">
        <f t="shared" si="17"/>
        <v>2.5692791481409894E-2</v>
      </c>
      <c r="BV42" s="14">
        <v>39378</v>
      </c>
      <c r="BW42" s="13">
        <v>33.400002000000001</v>
      </c>
      <c r="BX42" s="13">
        <f t="shared" si="18"/>
        <v>1.7827305129584199E-2</v>
      </c>
      <c r="BZ42" s="14">
        <v>41544</v>
      </c>
      <c r="CA42" s="13">
        <v>37.57</v>
      </c>
      <c r="CB42" s="13">
        <f t="shared" si="19"/>
        <v>7.9912091637940189E-4</v>
      </c>
      <c r="CD42" s="14">
        <v>41513</v>
      </c>
      <c r="CE42" s="13">
        <v>64.180000000000007</v>
      </c>
      <c r="CF42" s="13">
        <f t="shared" si="20"/>
        <v>-2.2093510075887952E-2</v>
      </c>
      <c r="CH42" s="14">
        <v>41913</v>
      </c>
      <c r="CI42" s="13">
        <v>37.860000999999997</v>
      </c>
      <c r="CJ42" s="13">
        <f t="shared" si="21"/>
        <v>-2.4980709503955305E-2</v>
      </c>
      <c r="CL42" s="14">
        <v>41863</v>
      </c>
      <c r="CM42" s="13">
        <v>29.030000999999999</v>
      </c>
      <c r="CN42" s="13">
        <f t="shared" si="22"/>
        <v>-3.4435260522207154E-4</v>
      </c>
      <c r="CP42" s="14">
        <v>37985</v>
      </c>
      <c r="CQ42" s="13">
        <v>10.33</v>
      </c>
      <c r="CR42" s="13">
        <f t="shared" si="23"/>
        <v>1.0763209393346324E-2</v>
      </c>
      <c r="CT42" s="14">
        <v>40793</v>
      </c>
      <c r="CU42" s="13">
        <v>71.269997000000004</v>
      </c>
      <c r="CV42" s="13">
        <f t="shared" si="24"/>
        <v>3.9678977111058618E-2</v>
      </c>
      <c r="CX42" s="14">
        <v>39232</v>
      </c>
      <c r="CY42" s="13">
        <v>34.551209999999998</v>
      </c>
      <c r="CZ42" s="13">
        <f t="shared" si="25"/>
        <v>5.8719320379282359E-3</v>
      </c>
      <c r="DB42" s="14">
        <v>42045</v>
      </c>
      <c r="DC42" s="13">
        <v>35.159999999999997</v>
      </c>
      <c r="DD42" s="13">
        <f t="shared" si="26"/>
        <v>-6.6631222013869049E-2</v>
      </c>
      <c r="DF42" s="14">
        <v>40459</v>
      </c>
      <c r="DG42" s="13">
        <v>30.549999</v>
      </c>
      <c r="DH42" s="13">
        <f t="shared" si="27"/>
        <v>2.4480181086519094E-2</v>
      </c>
      <c r="DJ42" s="14">
        <v>37918</v>
      </c>
      <c r="DK42" s="13">
        <v>18.548473999999999</v>
      </c>
      <c r="DL42" s="13">
        <f t="shared" si="28"/>
        <v>-2.4732631429045453E-3</v>
      </c>
      <c r="DN42" s="14">
        <v>39631</v>
      </c>
      <c r="DO42" s="13">
        <v>72.699997999999994</v>
      </c>
      <c r="DP42" s="13">
        <f t="shared" si="29"/>
        <v>-7.9164029871159725E-2</v>
      </c>
    </row>
    <row r="43" spans="2:120">
      <c r="B43" s="14">
        <v>38994</v>
      </c>
      <c r="C43">
        <v>11.669957</v>
      </c>
      <c r="D43" s="13">
        <f t="shared" si="10"/>
        <v>2.7754402957477706E-2</v>
      </c>
      <c r="F43" s="14">
        <v>39973</v>
      </c>
      <c r="G43">
        <v>13.138259</v>
      </c>
      <c r="H43" s="13">
        <f t="shared" si="0"/>
        <v>3.1407052336320955E-2</v>
      </c>
      <c r="J43" s="14">
        <v>41530</v>
      </c>
      <c r="K43">
        <v>59.137666000000003</v>
      </c>
      <c r="L43" s="13">
        <f t="shared" si="1"/>
        <v>1.314908345621587E-2</v>
      </c>
      <c r="N43" s="14">
        <v>38280</v>
      </c>
      <c r="O43">
        <v>16.693331000000001</v>
      </c>
      <c r="P43" s="13">
        <f t="shared" si="2"/>
        <v>4.4121537658151841E-3</v>
      </c>
      <c r="R43" s="14">
        <v>40290</v>
      </c>
      <c r="S43" s="13">
        <v>23.853482</v>
      </c>
      <c r="T43" s="13">
        <f t="shared" si="3"/>
        <v>1.1392896852177864E-2</v>
      </c>
      <c r="V43" s="14">
        <v>39304</v>
      </c>
      <c r="W43" s="13">
        <v>84.502549999999999</v>
      </c>
      <c r="X43" s="13">
        <f t="shared" si="4"/>
        <v>-2.8456489983838103E-2</v>
      </c>
      <c r="Z43" s="14">
        <v>39560</v>
      </c>
      <c r="AA43" s="13">
        <v>21.048428000000001</v>
      </c>
      <c r="AB43" s="13">
        <f t="shared" si="5"/>
        <v>-4.6471604431116836E-2</v>
      </c>
      <c r="AD43" s="14">
        <v>39266</v>
      </c>
      <c r="AE43" s="13">
        <v>27.563442999999999</v>
      </c>
      <c r="AF43" s="13">
        <f t="shared" si="6"/>
        <v>6.1996570587332005E-3</v>
      </c>
      <c r="AH43" s="14">
        <v>41556</v>
      </c>
      <c r="AI43" s="13">
        <v>33.009998000000003</v>
      </c>
      <c r="AJ43" s="13">
        <f t="shared" si="7"/>
        <v>2.42933495293056E-3</v>
      </c>
      <c r="AL43" s="14">
        <v>41562</v>
      </c>
      <c r="AM43" s="13">
        <v>14.758094</v>
      </c>
      <c r="AN43" s="13">
        <f t="shared" si="8"/>
        <v>-5.1645772087609079E-3</v>
      </c>
      <c r="AP43" s="14">
        <v>41906</v>
      </c>
      <c r="AQ43" s="13">
        <v>211.63000500000001</v>
      </c>
      <c r="AR43" s="13">
        <f t="shared" si="9"/>
        <v>2.6283874768502486E-2</v>
      </c>
      <c r="AT43" s="14">
        <v>41995</v>
      </c>
      <c r="AU43" s="13">
        <v>43.908107000000001</v>
      </c>
      <c r="AV43" s="13">
        <f t="shared" si="11"/>
        <v>7.9505498479893588E-3</v>
      </c>
      <c r="AX43" s="14">
        <v>41264</v>
      </c>
      <c r="AY43" s="13">
        <v>6.32</v>
      </c>
      <c r="AZ43" s="13">
        <f t="shared" si="12"/>
        <v>-6.9219440353460934E-2</v>
      </c>
      <c r="BB43" s="14">
        <v>36985</v>
      </c>
      <c r="BC43" s="13">
        <v>19.133413999999998</v>
      </c>
      <c r="BD43" s="13">
        <f t="shared" si="13"/>
        <v>-7.1005892452068023E-2</v>
      </c>
      <c r="BF43" s="14">
        <v>40295</v>
      </c>
      <c r="BG43" s="13">
        <v>26.265111999999998</v>
      </c>
      <c r="BH43" s="13">
        <f t="shared" si="14"/>
        <v>-8.3574365191951463E-3</v>
      </c>
      <c r="BJ43" s="14">
        <v>38772</v>
      </c>
      <c r="BK43" s="13">
        <v>30.1</v>
      </c>
      <c r="BL43" s="13">
        <f t="shared" si="15"/>
        <v>3.3333333333333808E-3</v>
      </c>
      <c r="BN43" s="14">
        <v>37959</v>
      </c>
      <c r="BO43" s="13">
        <v>24.585743000000001</v>
      </c>
      <c r="BP43" s="13">
        <f t="shared" si="16"/>
        <v>1.4952521964609862E-3</v>
      </c>
      <c r="BR43" s="14">
        <v>40343</v>
      </c>
      <c r="BS43" s="13">
        <v>17.033805000000001</v>
      </c>
      <c r="BT43" s="13">
        <f t="shared" si="17"/>
        <v>3.1856839983102595E-3</v>
      </c>
      <c r="BV43" s="14">
        <v>39377</v>
      </c>
      <c r="BW43" s="13">
        <v>32.814999</v>
      </c>
      <c r="BX43" s="13">
        <f t="shared" si="18"/>
        <v>-3.1895202423766673E-3</v>
      </c>
      <c r="BZ43" s="14">
        <v>41543</v>
      </c>
      <c r="CA43" s="13">
        <v>37.540000999999997</v>
      </c>
      <c r="CB43" s="13">
        <f t="shared" si="19"/>
        <v>2.6524500957068535E-2</v>
      </c>
      <c r="CD43" s="14">
        <v>41512</v>
      </c>
      <c r="CE43" s="13">
        <v>65.629997000000003</v>
      </c>
      <c r="CF43" s="13">
        <f t="shared" si="20"/>
        <v>1.3747281858118115E-2</v>
      </c>
      <c r="CH43" s="14">
        <v>41912</v>
      </c>
      <c r="CI43" s="13">
        <v>38.830002</v>
      </c>
      <c r="CJ43" s="13">
        <f t="shared" si="21"/>
        <v>-3.3598755599800884E-2</v>
      </c>
      <c r="CL43" s="14">
        <v>41862</v>
      </c>
      <c r="CM43" s="13">
        <v>29.040001</v>
      </c>
      <c r="CN43" s="13">
        <f t="shared" si="22"/>
        <v>2.6148481489345652E-2</v>
      </c>
      <c r="CP43" s="14">
        <v>37984</v>
      </c>
      <c r="CQ43" s="13">
        <v>10.220000000000001</v>
      </c>
      <c r="CR43" s="13">
        <f t="shared" si="23"/>
        <v>2.7135678391959937E-2</v>
      </c>
      <c r="CT43" s="14">
        <v>40792</v>
      </c>
      <c r="CU43" s="13">
        <v>68.550003000000004</v>
      </c>
      <c r="CV43" s="13">
        <f t="shared" si="24"/>
        <v>5.8197037020639657E-2</v>
      </c>
      <c r="CX43" s="14">
        <v>39231</v>
      </c>
      <c r="CY43" s="13">
        <v>34.349511999999997</v>
      </c>
      <c r="CZ43" s="13">
        <f t="shared" si="25"/>
        <v>-7.653635162528557E-4</v>
      </c>
      <c r="DB43" s="14">
        <v>42044</v>
      </c>
      <c r="DC43" s="13">
        <v>37.669998</v>
      </c>
      <c r="DD43" s="13">
        <f t="shared" si="26"/>
        <v>-7.3782079742237862E-3</v>
      </c>
      <c r="DF43" s="14">
        <v>40458</v>
      </c>
      <c r="DG43" s="13">
        <v>29.82</v>
      </c>
      <c r="DH43" s="13">
        <f t="shared" si="27"/>
        <v>2.352941176470598E-3</v>
      </c>
      <c r="DJ43" s="14">
        <v>37917</v>
      </c>
      <c r="DK43" s="13">
        <v>18.594463000000001</v>
      </c>
      <c r="DL43" s="13">
        <f t="shared" si="28"/>
        <v>-7.6897592653607646E-3</v>
      </c>
      <c r="DN43" s="14">
        <v>39630</v>
      </c>
      <c r="DO43" s="13">
        <v>78.949997999999994</v>
      </c>
      <c r="DP43" s="13">
        <f t="shared" si="29"/>
        <v>-6.2908046731061804E-2</v>
      </c>
    </row>
    <row r="44" spans="2:120">
      <c r="B44" s="14">
        <v>38993</v>
      </c>
      <c r="C44">
        <v>11.354811</v>
      </c>
      <c r="D44" s="13">
        <f t="shared" si="10"/>
        <v>2.5296305190814876E-3</v>
      </c>
      <c r="F44" s="14">
        <v>39972</v>
      </c>
      <c r="G44">
        <v>12.738189999999999</v>
      </c>
      <c r="H44" s="13">
        <f t="shared" si="0"/>
        <v>0</v>
      </c>
      <c r="J44" s="14">
        <v>41529</v>
      </c>
      <c r="K44">
        <v>58.370151999999997</v>
      </c>
      <c r="L44" s="13">
        <f t="shared" si="1"/>
        <v>-1.0051034051323512E-2</v>
      </c>
      <c r="N44" s="14">
        <v>38279</v>
      </c>
      <c r="O44">
        <v>16.620000999999998</v>
      </c>
      <c r="P44" s="13">
        <f t="shared" si="2"/>
        <v>1.6306769550496942E-2</v>
      </c>
      <c r="R44" s="14">
        <v>40289</v>
      </c>
      <c r="S44" s="13">
        <v>23.584783000000002</v>
      </c>
      <c r="T44" s="13">
        <f t="shared" si="3"/>
        <v>-1.4844345854177479E-2</v>
      </c>
      <c r="V44" s="14">
        <v>39303</v>
      </c>
      <c r="W44" s="13">
        <v>86.977627999999996</v>
      </c>
      <c r="X44" s="13">
        <f t="shared" si="4"/>
        <v>8.7363145524619081E-3</v>
      </c>
      <c r="Z44" s="14">
        <v>39559</v>
      </c>
      <c r="AA44" s="13">
        <v>22.074254</v>
      </c>
      <c r="AB44" s="13">
        <f t="shared" si="5"/>
        <v>1.5290539288127292E-2</v>
      </c>
      <c r="AD44" s="14">
        <v>39265</v>
      </c>
      <c r="AE44" s="13">
        <v>27.393612000000001</v>
      </c>
      <c r="AF44" s="13">
        <f t="shared" si="6"/>
        <v>1.6703395909442264E-2</v>
      </c>
      <c r="AH44" s="14">
        <v>41555</v>
      </c>
      <c r="AI44" s="13">
        <v>32.93</v>
      </c>
      <c r="AJ44" s="13">
        <f t="shared" si="7"/>
        <v>-3.5442268173470168E-2</v>
      </c>
      <c r="AL44" s="14">
        <v>41561</v>
      </c>
      <c r="AM44" s="13">
        <v>14.834709</v>
      </c>
      <c r="AN44" s="13">
        <f t="shared" si="8"/>
        <v>1.5072010969972167E-2</v>
      </c>
      <c r="AP44" s="14">
        <v>41905</v>
      </c>
      <c r="AQ44" s="13">
        <v>206.21000699999999</v>
      </c>
      <c r="AR44" s="13">
        <f t="shared" si="9"/>
        <v>-3.2867320957355637E-3</v>
      </c>
      <c r="AT44" s="14">
        <v>41992</v>
      </c>
      <c r="AU44" s="13">
        <v>43.561767000000003</v>
      </c>
      <c r="AV44" s="13">
        <f t="shared" si="11"/>
        <v>2.6572100316619609E-3</v>
      </c>
      <c r="AX44" s="14">
        <v>41263</v>
      </c>
      <c r="AY44" s="13">
        <v>6.79</v>
      </c>
      <c r="AZ44" s="13">
        <f t="shared" si="12"/>
        <v>-4.3988269794721768E-3</v>
      </c>
      <c r="BB44" s="14">
        <v>36984</v>
      </c>
      <c r="BC44" s="13">
        <v>20.595839999999999</v>
      </c>
      <c r="BD44" s="13">
        <f t="shared" si="13"/>
        <v>-2.593660214952058E-2</v>
      </c>
      <c r="BF44" s="14">
        <v>40294</v>
      </c>
      <c r="BG44" s="13">
        <v>26.486471000000002</v>
      </c>
      <c r="BH44" s="13">
        <f t="shared" si="14"/>
        <v>4.8450302787362686E-3</v>
      </c>
      <c r="BJ44" s="14">
        <v>38771</v>
      </c>
      <c r="BK44" s="13">
        <v>30</v>
      </c>
      <c r="BL44" s="13">
        <f t="shared" si="15"/>
        <v>-1.3482407102926674E-2</v>
      </c>
      <c r="BN44" s="14">
        <v>37958</v>
      </c>
      <c r="BO44" s="13">
        <v>24.549036000000001</v>
      </c>
      <c r="BP44" s="13">
        <f t="shared" si="16"/>
        <v>-1.8588032932121919E-2</v>
      </c>
      <c r="BR44" s="14">
        <v>40340</v>
      </c>
      <c r="BS44" s="13">
        <v>16.979713</v>
      </c>
      <c r="BT44" s="13">
        <f t="shared" si="17"/>
        <v>2.4021242588159235E-2</v>
      </c>
      <c r="BV44" s="14">
        <v>39374</v>
      </c>
      <c r="BW44" s="13">
        <v>32.919998</v>
      </c>
      <c r="BX44" s="13">
        <f t="shared" si="18"/>
        <v>-2.7905033048573197E-2</v>
      </c>
      <c r="BZ44" s="14">
        <v>41542</v>
      </c>
      <c r="CA44" s="13">
        <v>36.57</v>
      </c>
      <c r="CB44" s="13">
        <f t="shared" si="19"/>
        <v>1.4705854197950874E-2</v>
      </c>
      <c r="CD44" s="14">
        <v>41509</v>
      </c>
      <c r="CE44" s="13">
        <v>64.739998</v>
      </c>
      <c r="CF44" s="13">
        <f t="shared" si="20"/>
        <v>-7.8161226053639864E-3</v>
      </c>
      <c r="CH44" s="14">
        <v>41911</v>
      </c>
      <c r="CI44" s="13">
        <v>40.18</v>
      </c>
      <c r="CJ44" s="13">
        <f t="shared" si="21"/>
        <v>6.2609566741798151E-3</v>
      </c>
      <c r="CL44" s="14">
        <v>41859</v>
      </c>
      <c r="CM44" s="13">
        <v>28.299999</v>
      </c>
      <c r="CN44" s="13">
        <f t="shared" si="22"/>
        <v>2.87167938931297E-2</v>
      </c>
      <c r="CP44" s="14">
        <v>37981</v>
      </c>
      <c r="CQ44" s="13">
        <v>9.9499999999999993</v>
      </c>
      <c r="CR44" s="13">
        <f t="shared" si="23"/>
        <v>2.789256198347103E-2</v>
      </c>
      <c r="CT44" s="14">
        <v>40788</v>
      </c>
      <c r="CU44" s="13">
        <v>64.779999000000004</v>
      </c>
      <c r="CV44" s="13">
        <f t="shared" si="24"/>
        <v>8.9471915396433149E-2</v>
      </c>
      <c r="CX44" s="14">
        <v>39227</v>
      </c>
      <c r="CY44" s="13">
        <v>34.375821999999999</v>
      </c>
      <c r="CZ44" s="13">
        <f t="shared" si="25"/>
        <v>-6.3371482907846758E-3</v>
      </c>
      <c r="DB44" s="14">
        <v>42041</v>
      </c>
      <c r="DC44" s="13">
        <v>37.950001</v>
      </c>
      <c r="DD44" s="13">
        <f t="shared" si="26"/>
        <v>-1.0430170035471685E-2</v>
      </c>
      <c r="DF44" s="14">
        <v>40457</v>
      </c>
      <c r="DG44" s="13">
        <v>29.75</v>
      </c>
      <c r="DH44" s="13">
        <f t="shared" si="27"/>
        <v>3.730822873082288E-2</v>
      </c>
      <c r="DJ44" s="14">
        <v>37916</v>
      </c>
      <c r="DK44" s="13">
        <v>18.738558000000001</v>
      </c>
      <c r="DL44" s="13">
        <f t="shared" si="28"/>
        <v>-9.2397354836635734E-3</v>
      </c>
      <c r="DN44" s="14">
        <v>39629</v>
      </c>
      <c r="DO44" s="13">
        <v>84.250000999999997</v>
      </c>
      <c r="DP44" s="13">
        <f t="shared" si="29"/>
        <v>-3.8241997716894946E-2</v>
      </c>
    </row>
    <row r="45" spans="2:120">
      <c r="B45" s="14">
        <v>38992</v>
      </c>
      <c r="C45">
        <v>11.32616</v>
      </c>
      <c r="D45" s="13">
        <f t="shared" si="10"/>
        <v>-1.0016730533350114E-2</v>
      </c>
      <c r="F45" s="14">
        <v>39969</v>
      </c>
      <c r="G45">
        <v>12.738189999999999</v>
      </c>
      <c r="H45" s="13">
        <f t="shared" si="0"/>
        <v>-1.3019150923996588E-2</v>
      </c>
      <c r="J45" s="14">
        <v>41528</v>
      </c>
      <c r="K45">
        <v>58.962789000000001</v>
      </c>
      <c r="L45" s="13">
        <f t="shared" si="1"/>
        <v>3.4722138310392596E-3</v>
      </c>
      <c r="N45" s="14">
        <v>38278</v>
      </c>
      <c r="O45">
        <v>16.353331000000001</v>
      </c>
      <c r="P45" s="13">
        <f t="shared" si="2"/>
        <v>-1.6833551479682695E-2</v>
      </c>
      <c r="R45" s="14">
        <v>40288</v>
      </c>
      <c r="S45" s="13">
        <v>23.940159000000001</v>
      </c>
      <c r="T45" s="13">
        <f t="shared" si="3"/>
        <v>1.3206170172982859E-2</v>
      </c>
      <c r="V45" s="14">
        <v>39302</v>
      </c>
      <c r="W45" s="13">
        <v>86.224345</v>
      </c>
      <c r="X45" s="13">
        <f t="shared" si="4"/>
        <v>4.8070678363657894E-2</v>
      </c>
      <c r="Z45" s="14">
        <v>39556</v>
      </c>
      <c r="AA45" s="13">
        <v>21.741810000000001</v>
      </c>
      <c r="AB45" s="13">
        <f t="shared" si="5"/>
        <v>4.4728433583675779E-2</v>
      </c>
      <c r="AD45" s="14">
        <v>39262</v>
      </c>
      <c r="AE45" s="13">
        <v>26.943563000000001</v>
      </c>
      <c r="AF45" s="13">
        <f t="shared" si="6"/>
        <v>3.1523955087253377E-4</v>
      </c>
      <c r="AH45" s="14">
        <v>41554</v>
      </c>
      <c r="AI45" s="13">
        <v>34.139999000000003</v>
      </c>
      <c r="AJ45" s="13">
        <f t="shared" si="7"/>
        <v>-2.1496131312586163E-2</v>
      </c>
      <c r="AL45" s="14">
        <v>41558</v>
      </c>
      <c r="AM45" s="13">
        <v>14.61444</v>
      </c>
      <c r="AN45" s="13">
        <f t="shared" si="8"/>
        <v>-8.4470117932496768E-3</v>
      </c>
      <c r="AP45" s="14">
        <v>41904</v>
      </c>
      <c r="AQ45" s="13">
        <v>206.88999899999999</v>
      </c>
      <c r="AR45" s="13">
        <f t="shared" si="9"/>
        <v>-2.0268025953194373E-2</v>
      </c>
      <c r="AT45" s="14">
        <v>41991</v>
      </c>
      <c r="AU45" s="13">
        <v>43.446320999999998</v>
      </c>
      <c r="AV45" s="13">
        <f t="shared" si="11"/>
        <v>3.3173184666820572E-2</v>
      </c>
      <c r="AX45" s="14">
        <v>41262</v>
      </c>
      <c r="AY45" s="13">
        <v>6.82</v>
      </c>
      <c r="AZ45" s="13">
        <f t="shared" si="12"/>
        <v>1.7910447761194045E-2</v>
      </c>
      <c r="BB45" s="14">
        <v>36983</v>
      </c>
      <c r="BC45" s="13">
        <v>21.14425</v>
      </c>
      <c r="BD45" s="13">
        <f t="shared" si="13"/>
        <v>-8.6842126743035E-2</v>
      </c>
      <c r="BF45" s="14">
        <v>40291</v>
      </c>
      <c r="BG45" s="13">
        <v>26.358761999999999</v>
      </c>
      <c r="BH45" s="13">
        <f t="shared" si="14"/>
        <v>-1.3698670118234921E-2</v>
      </c>
      <c r="BJ45" s="14">
        <v>38770</v>
      </c>
      <c r="BK45" s="13">
        <v>30.41</v>
      </c>
      <c r="BL45" s="13">
        <f t="shared" si="15"/>
        <v>1.9443513241703046E-2</v>
      </c>
      <c r="BN45" s="14">
        <v>37957</v>
      </c>
      <c r="BO45" s="13">
        <v>25.013997</v>
      </c>
      <c r="BP45" s="13">
        <f t="shared" si="16"/>
        <v>2.6157234886991505E-3</v>
      </c>
      <c r="BR45" s="14">
        <v>40339</v>
      </c>
      <c r="BS45" s="13">
        <v>16.581406999999999</v>
      </c>
      <c r="BT45" s="13">
        <f t="shared" si="17"/>
        <v>2.4612654511515505E-2</v>
      </c>
      <c r="BV45" s="14">
        <v>39373</v>
      </c>
      <c r="BW45" s="13">
        <v>33.865001999999997</v>
      </c>
      <c r="BX45" s="13">
        <f t="shared" si="18"/>
        <v>-2.5036523562989993E-3</v>
      </c>
      <c r="BZ45" s="14">
        <v>41541</v>
      </c>
      <c r="CA45" s="13">
        <v>36.040000999999997</v>
      </c>
      <c r="CB45" s="13">
        <f t="shared" si="19"/>
        <v>1.6930079484482954E-2</v>
      </c>
      <c r="CD45" s="14">
        <v>41508</v>
      </c>
      <c r="CE45" s="13">
        <v>65.25</v>
      </c>
      <c r="CF45" s="13">
        <f t="shared" si="20"/>
        <v>1.1471058394944708E-2</v>
      </c>
      <c r="CH45" s="14">
        <v>41908</v>
      </c>
      <c r="CI45" s="13">
        <v>39.93</v>
      </c>
      <c r="CJ45" s="13">
        <f t="shared" si="21"/>
        <v>-9.1811168531294503E-3</v>
      </c>
      <c r="CL45" s="14">
        <v>41858</v>
      </c>
      <c r="CM45" s="13">
        <v>27.51</v>
      </c>
      <c r="CN45" s="13">
        <f t="shared" si="22"/>
        <v>-2.2735346358792079E-2</v>
      </c>
      <c r="CP45" s="14">
        <v>37979</v>
      </c>
      <c r="CQ45" s="13">
        <v>9.68</v>
      </c>
      <c r="CR45" s="13">
        <f t="shared" si="23"/>
        <v>4.1493775933609074E-3</v>
      </c>
      <c r="CT45" s="14">
        <v>40787</v>
      </c>
      <c r="CU45" s="13">
        <v>59.459999000000003</v>
      </c>
      <c r="CV45" s="13">
        <f t="shared" si="24"/>
        <v>7.284431768328623E-3</v>
      </c>
      <c r="CX45" s="14">
        <v>39226</v>
      </c>
      <c r="CY45" s="13">
        <v>34.595056</v>
      </c>
      <c r="CZ45" s="13">
        <f t="shared" si="25"/>
        <v>1.7775405342803363E-3</v>
      </c>
      <c r="DB45" s="14">
        <v>42040</v>
      </c>
      <c r="DC45" s="13">
        <v>38.349997999999999</v>
      </c>
      <c r="DD45" s="13">
        <f t="shared" si="26"/>
        <v>9.1659462235711281E-2</v>
      </c>
      <c r="DF45" s="14">
        <v>40456</v>
      </c>
      <c r="DG45" s="13">
        <v>28.68</v>
      </c>
      <c r="DH45" s="13">
        <f t="shared" si="27"/>
        <v>2.5751109647750698E-2</v>
      </c>
      <c r="DJ45" s="14">
        <v>37915</v>
      </c>
      <c r="DK45" s="13">
        <v>18.913312000000001</v>
      </c>
      <c r="DL45" s="13">
        <f t="shared" si="28"/>
        <v>-5.0000120999429722E-3</v>
      </c>
      <c r="DN45" s="14">
        <v>39626</v>
      </c>
      <c r="DO45" s="13">
        <v>87.6</v>
      </c>
      <c r="DP45" s="13">
        <f t="shared" si="29"/>
        <v>-1.8487405955323218E-2</v>
      </c>
    </row>
    <row r="46" spans="2:120">
      <c r="B46" s="14">
        <v>38989</v>
      </c>
      <c r="C46">
        <v>11.440759</v>
      </c>
      <c r="D46" s="13">
        <f t="shared" si="10"/>
        <v>9.2670860493078312E-3</v>
      </c>
      <c r="F46" s="14">
        <v>39968</v>
      </c>
      <c r="G46">
        <v>12.906218000000001</v>
      </c>
      <c r="H46" s="13">
        <f t="shared" si="0"/>
        <v>1.1919609496265273E-2</v>
      </c>
      <c r="J46" s="14">
        <v>41527</v>
      </c>
      <c r="K46">
        <v>58.758766000000001</v>
      </c>
      <c r="L46" s="13">
        <f t="shared" si="1"/>
        <v>1.9726835544682443E-2</v>
      </c>
      <c r="N46" s="14">
        <v>38275</v>
      </c>
      <c r="O46">
        <v>16.633329</v>
      </c>
      <c r="P46" s="13">
        <f t="shared" si="2"/>
        <v>-1.3444364564391227E-2</v>
      </c>
      <c r="R46" s="14">
        <v>40287</v>
      </c>
      <c r="S46" s="13">
        <v>23.628122000000001</v>
      </c>
      <c r="T46" s="13">
        <f t="shared" si="3"/>
        <v>-8.3666429153768651E-3</v>
      </c>
      <c r="V46" s="14">
        <v>39301</v>
      </c>
      <c r="W46" s="13">
        <v>82.269589999999994</v>
      </c>
      <c r="X46" s="13">
        <f t="shared" si="4"/>
        <v>4.3329882223866842E-2</v>
      </c>
      <c r="Z46" s="14">
        <v>39555</v>
      </c>
      <c r="AA46" s="13">
        <v>20.810967999999999</v>
      </c>
      <c r="AB46" s="13">
        <f t="shared" si="5"/>
        <v>4.1246324633302141E-3</v>
      </c>
      <c r="AD46" s="14">
        <v>39261</v>
      </c>
      <c r="AE46" s="13">
        <v>26.935072000000002</v>
      </c>
      <c r="AF46" s="13">
        <f t="shared" si="6"/>
        <v>4.1707682870453809E-2</v>
      </c>
      <c r="AH46" s="14">
        <v>41551</v>
      </c>
      <c r="AI46" s="13">
        <v>34.889999000000003</v>
      </c>
      <c r="AJ46" s="13">
        <f t="shared" si="7"/>
        <v>2.9811038081138282E-2</v>
      </c>
      <c r="AL46" s="14">
        <v>41557</v>
      </c>
      <c r="AM46" s="13">
        <v>14.738939999999999</v>
      </c>
      <c r="AN46" s="13">
        <f t="shared" si="8"/>
        <v>1.1169492702179156E-2</v>
      </c>
      <c r="AP46" s="14">
        <v>41901</v>
      </c>
      <c r="AQ46" s="13">
        <v>211.16999799999999</v>
      </c>
      <c r="AR46" s="13">
        <f t="shared" si="9"/>
        <v>3.1828883610450953E-3</v>
      </c>
      <c r="AT46" s="14">
        <v>41990</v>
      </c>
      <c r="AU46" s="13">
        <v>42.051344</v>
      </c>
      <c r="AV46" s="13">
        <f t="shared" si="11"/>
        <v>1.4153146122063764E-2</v>
      </c>
      <c r="AX46" s="14">
        <v>41261</v>
      </c>
      <c r="AY46" s="13">
        <v>6.7</v>
      </c>
      <c r="AZ46" s="13">
        <f t="shared" si="12"/>
        <v>1.361573373676246E-2</v>
      </c>
      <c r="BB46" s="14">
        <v>36980</v>
      </c>
      <c r="BC46" s="13">
        <v>23.155087000000002</v>
      </c>
      <c r="BD46" s="13">
        <f t="shared" si="13"/>
        <v>-7.7669900592268651E-2</v>
      </c>
      <c r="BF46" s="14">
        <v>40290</v>
      </c>
      <c r="BG46" s="13">
        <v>26.724857</v>
      </c>
      <c r="BH46" s="13">
        <f t="shared" si="14"/>
        <v>1.9151020774187571E-3</v>
      </c>
      <c r="BJ46" s="14">
        <v>38769</v>
      </c>
      <c r="BK46" s="13">
        <v>29.83</v>
      </c>
      <c r="BL46" s="13">
        <f t="shared" si="15"/>
        <v>-3.0234070221066424E-2</v>
      </c>
      <c r="BN46" s="14">
        <v>37956</v>
      </c>
      <c r="BO46" s="13">
        <v>24.948737999999999</v>
      </c>
      <c r="BP46" s="13">
        <f t="shared" si="16"/>
        <v>1.6281779862964793E-2</v>
      </c>
      <c r="BR46" s="14">
        <v>40338</v>
      </c>
      <c r="BS46" s="13">
        <v>16.183098000000001</v>
      </c>
      <c r="BT46" s="13">
        <f t="shared" si="17"/>
        <v>-1.6437542916259876E-2</v>
      </c>
      <c r="BV46" s="14">
        <v>39372</v>
      </c>
      <c r="BW46" s="13">
        <v>33.950001</v>
      </c>
      <c r="BX46" s="13">
        <f t="shared" si="18"/>
        <v>5.7769217663480527E-3</v>
      </c>
      <c r="BZ46" s="14">
        <v>41540</v>
      </c>
      <c r="CA46" s="13">
        <v>35.439999</v>
      </c>
      <c r="CB46" s="13">
        <f t="shared" si="19"/>
        <v>-6.1694054963543563E-3</v>
      </c>
      <c r="CD46" s="14">
        <v>41507</v>
      </c>
      <c r="CE46" s="13">
        <v>64.510002</v>
      </c>
      <c r="CF46" s="13">
        <f t="shared" si="20"/>
        <v>1.033678967382271E-2</v>
      </c>
      <c r="CH46" s="14">
        <v>41907</v>
      </c>
      <c r="CI46" s="13">
        <v>40.299999</v>
      </c>
      <c r="CJ46" s="13">
        <f t="shared" si="21"/>
        <v>-3.8874338182685431E-2</v>
      </c>
      <c r="CL46" s="14">
        <v>41857</v>
      </c>
      <c r="CM46" s="13">
        <v>28.15</v>
      </c>
      <c r="CN46" s="13">
        <f t="shared" si="22"/>
        <v>2.3264267539076591E-2</v>
      </c>
      <c r="CP46" s="14">
        <v>37978</v>
      </c>
      <c r="CQ46" s="13">
        <v>9.64</v>
      </c>
      <c r="CR46" s="13">
        <f t="shared" si="23"/>
        <v>3.4334763948497882E-2</v>
      </c>
      <c r="CT46" s="14">
        <v>40786</v>
      </c>
      <c r="CU46" s="13">
        <v>59.029998999999997</v>
      </c>
      <c r="CV46" s="13">
        <f t="shared" si="24"/>
        <v>-7.2317525602381321E-3</v>
      </c>
      <c r="CX46" s="14">
        <v>39225</v>
      </c>
      <c r="CY46" s="13">
        <v>34.533670999999998</v>
      </c>
      <c r="CZ46" s="13">
        <f t="shared" si="25"/>
        <v>1.5733817908139471E-2</v>
      </c>
      <c r="DB46" s="14">
        <v>42039</v>
      </c>
      <c r="DC46" s="13">
        <v>35.130001</v>
      </c>
      <c r="DD46" s="13">
        <f t="shared" si="26"/>
        <v>-5.6406097233413832E-2</v>
      </c>
      <c r="DF46" s="14">
        <v>40455</v>
      </c>
      <c r="DG46" s="13">
        <v>27.959999</v>
      </c>
      <c r="DH46" s="13">
        <f t="shared" si="27"/>
        <v>-3.5752593341178035E-4</v>
      </c>
      <c r="DJ46" s="14">
        <v>37914</v>
      </c>
      <c r="DK46" s="13">
        <v>19.008354000000001</v>
      </c>
      <c r="DL46" s="13">
        <f t="shared" si="28"/>
        <v>-3.2154721906071577E-3</v>
      </c>
      <c r="DN46" s="14">
        <v>39625</v>
      </c>
      <c r="DO46" s="13">
        <v>89.250000999999997</v>
      </c>
      <c r="DP46" s="13">
        <f t="shared" si="29"/>
        <v>-6.8857579551382345E-2</v>
      </c>
    </row>
    <row r="47" spans="2:120">
      <c r="B47" s="14">
        <v>38988</v>
      </c>
      <c r="C47">
        <v>11.335710000000001</v>
      </c>
      <c r="D47" s="13">
        <f t="shared" si="10"/>
        <v>2.5337264917914106E-3</v>
      </c>
      <c r="F47" s="14">
        <v>39967</v>
      </c>
      <c r="G47">
        <v>12.754193000000001</v>
      </c>
      <c r="H47" s="13">
        <f t="shared" si="0"/>
        <v>-1.5441676647963871E-2</v>
      </c>
      <c r="J47" s="14">
        <v>41526</v>
      </c>
      <c r="K47">
        <v>57.622064999999999</v>
      </c>
      <c r="L47" s="13">
        <f t="shared" si="1"/>
        <v>1.6626684664889504E-2</v>
      </c>
      <c r="N47" s="14">
        <v>38274</v>
      </c>
      <c r="O47">
        <v>16.860001</v>
      </c>
      <c r="P47" s="13">
        <f t="shared" si="2"/>
        <v>5.6391040100250596E-2</v>
      </c>
      <c r="R47" s="14">
        <v>40284</v>
      </c>
      <c r="S47" s="13">
        <v>23.827477999999999</v>
      </c>
      <c r="T47" s="13">
        <f t="shared" si="3"/>
        <v>-8.6549052041889549E-3</v>
      </c>
      <c r="V47" s="14">
        <v>39300</v>
      </c>
      <c r="W47" s="13">
        <v>78.852902999999998</v>
      </c>
      <c r="X47" s="13">
        <f t="shared" si="4"/>
        <v>1.5475286495147178E-2</v>
      </c>
      <c r="Z47" s="14">
        <v>39554</v>
      </c>
      <c r="AA47" s="13">
        <v>20.725483000000001</v>
      </c>
      <c r="AB47" s="13">
        <f t="shared" si="5"/>
        <v>2.1535537419662958E-2</v>
      </c>
      <c r="AD47" s="14">
        <v>39260</v>
      </c>
      <c r="AE47" s="13">
        <v>25.856650999999999</v>
      </c>
      <c r="AF47" s="13">
        <f t="shared" si="6"/>
        <v>9.9502751846005533E-3</v>
      </c>
      <c r="AH47" s="14">
        <v>41550</v>
      </c>
      <c r="AI47" s="13">
        <v>33.880001</v>
      </c>
      <c r="AJ47" s="13">
        <f t="shared" si="7"/>
        <v>-7.6156416993451888E-3</v>
      </c>
      <c r="AL47" s="14">
        <v>41556</v>
      </c>
      <c r="AM47" s="13">
        <v>14.576131999999999</v>
      </c>
      <c r="AN47" s="13">
        <f t="shared" si="8"/>
        <v>-1.5523931244262958E-2</v>
      </c>
      <c r="AP47" s="14">
        <v>41900</v>
      </c>
      <c r="AQ47" s="13">
        <v>210.5</v>
      </c>
      <c r="AR47" s="13">
        <f t="shared" si="9"/>
        <v>2.1900924363484923E-3</v>
      </c>
      <c r="AT47" s="14">
        <v>41989</v>
      </c>
      <c r="AU47" s="13">
        <v>41.464491000000002</v>
      </c>
      <c r="AV47" s="13">
        <f t="shared" si="11"/>
        <v>-6.9562945681299251E-4</v>
      </c>
      <c r="AX47" s="14">
        <v>41260</v>
      </c>
      <c r="AY47" s="13">
        <v>6.61</v>
      </c>
      <c r="AZ47" s="13">
        <f t="shared" si="12"/>
        <v>-3.5036496350364869E-2</v>
      </c>
      <c r="BB47" s="14">
        <v>36979</v>
      </c>
      <c r="BC47" s="13">
        <v>25.104989</v>
      </c>
      <c r="BD47" s="13">
        <f t="shared" si="13"/>
        <v>-3.2863844158527826E-2</v>
      </c>
      <c r="BF47" s="14">
        <v>40289</v>
      </c>
      <c r="BG47" s="13">
        <v>26.673774000000002</v>
      </c>
      <c r="BH47" s="13">
        <f t="shared" si="14"/>
        <v>-9.5665372101659671E-4</v>
      </c>
      <c r="BJ47" s="14">
        <v>38765</v>
      </c>
      <c r="BK47" s="13">
        <v>30.76</v>
      </c>
      <c r="BL47" s="13">
        <f t="shared" si="15"/>
        <v>-5.3538461538461493E-2</v>
      </c>
      <c r="BN47" s="14">
        <v>37953</v>
      </c>
      <c r="BO47" s="13">
        <v>24.549036000000001</v>
      </c>
      <c r="BP47" s="13">
        <f t="shared" si="16"/>
        <v>7.3639762098475026E-3</v>
      </c>
      <c r="BR47" s="14">
        <v>40337</v>
      </c>
      <c r="BS47" s="13">
        <v>16.453554</v>
      </c>
      <c r="BT47" s="13">
        <f t="shared" si="17"/>
        <v>-2.8455269910932966E-2</v>
      </c>
      <c r="BV47" s="14">
        <v>39371</v>
      </c>
      <c r="BW47" s="13">
        <v>33.755001</v>
      </c>
      <c r="BX47" s="13">
        <f t="shared" si="18"/>
        <v>4.015526591776522E-3</v>
      </c>
      <c r="BZ47" s="14">
        <v>41537</v>
      </c>
      <c r="CA47" s="13">
        <v>35.659999999999997</v>
      </c>
      <c r="CB47" s="13">
        <f t="shared" si="19"/>
        <v>-1.3827433628318585E-2</v>
      </c>
      <c r="CD47" s="14">
        <v>41506</v>
      </c>
      <c r="CE47" s="13">
        <v>63.849997999999999</v>
      </c>
      <c r="CF47" s="13">
        <f t="shared" si="20"/>
        <v>1.70436288156042E-2</v>
      </c>
      <c r="CH47" s="14">
        <v>41906</v>
      </c>
      <c r="CI47" s="13">
        <v>41.93</v>
      </c>
      <c r="CJ47" s="13">
        <f t="shared" si="21"/>
        <v>4.3813843356427351E-2</v>
      </c>
      <c r="CL47" s="14">
        <v>41856</v>
      </c>
      <c r="CM47" s="13">
        <v>27.51</v>
      </c>
      <c r="CN47" s="13">
        <f t="shared" si="22"/>
        <v>-4.3430692849464074E-3</v>
      </c>
      <c r="CP47" s="14">
        <v>37977</v>
      </c>
      <c r="CQ47" s="13">
        <v>9.32</v>
      </c>
      <c r="CR47" s="13">
        <f t="shared" si="23"/>
        <v>2.4175824175824246E-2</v>
      </c>
      <c r="CT47" s="14">
        <v>40785</v>
      </c>
      <c r="CU47" s="13">
        <v>59.459999000000003</v>
      </c>
      <c r="CV47" s="13">
        <f t="shared" si="24"/>
        <v>1.4329580592452814E-2</v>
      </c>
      <c r="CX47" s="14">
        <v>39224</v>
      </c>
      <c r="CY47" s="13">
        <v>33.998741000000003</v>
      </c>
      <c r="CZ47" s="13">
        <f t="shared" si="25"/>
        <v>-1.7237000570254808E-2</v>
      </c>
      <c r="DB47" s="14">
        <v>42038</v>
      </c>
      <c r="DC47" s="13">
        <v>37.229999999999997</v>
      </c>
      <c r="DD47" s="13">
        <f t="shared" si="26"/>
        <v>0.12715716400718027</v>
      </c>
      <c r="DF47" s="14">
        <v>40452</v>
      </c>
      <c r="DG47" s="13">
        <v>27.969999000000001</v>
      </c>
      <c r="DH47" s="13">
        <f t="shared" si="27"/>
        <v>1.3405760869565216E-2</v>
      </c>
      <c r="DJ47" s="14">
        <v>37911</v>
      </c>
      <c r="DK47" s="13">
        <v>19.069672000000001</v>
      </c>
      <c r="DL47" s="13">
        <f t="shared" si="28"/>
        <v>0</v>
      </c>
      <c r="DN47" s="14">
        <v>39624</v>
      </c>
      <c r="DO47" s="13">
        <v>95.85</v>
      </c>
      <c r="DP47" s="13">
        <f t="shared" si="29"/>
        <v>-1.9938700412131926E-2</v>
      </c>
    </row>
    <row r="48" spans="2:120">
      <c r="B48" s="14">
        <v>38987</v>
      </c>
      <c r="C48">
        <v>11.307060999999999</v>
      </c>
      <c r="D48" s="13">
        <f t="shared" si="10"/>
        <v>7.6595795496916339E-3</v>
      </c>
      <c r="F48" s="14">
        <v>39966</v>
      </c>
      <c r="G48">
        <v>12.954228000000001</v>
      </c>
      <c r="H48" s="13">
        <f t="shared" si="0"/>
        <v>-1.8787829668685755E-2</v>
      </c>
      <c r="J48" s="14">
        <v>41523</v>
      </c>
      <c r="K48">
        <v>56.679670000000002</v>
      </c>
      <c r="L48" s="13">
        <f t="shared" si="1"/>
        <v>6.3825944087096617E-3</v>
      </c>
      <c r="N48" s="14">
        <v>38273</v>
      </c>
      <c r="O48">
        <v>15.96</v>
      </c>
      <c r="P48" s="13">
        <f t="shared" si="2"/>
        <v>4.5414618905105134E-2</v>
      </c>
      <c r="R48" s="14">
        <v>40283</v>
      </c>
      <c r="S48" s="13">
        <v>24.035502999999999</v>
      </c>
      <c r="T48" s="13">
        <f t="shared" si="3"/>
        <v>2.8933294740029038E-3</v>
      </c>
      <c r="V48" s="14">
        <v>39297</v>
      </c>
      <c r="W48" s="13">
        <v>77.651228000000003</v>
      </c>
      <c r="X48" s="13">
        <f t="shared" si="4"/>
        <v>-2.4448026283529972E-2</v>
      </c>
      <c r="Z48" s="14">
        <v>39553</v>
      </c>
      <c r="AA48" s="13">
        <v>20.288557999999998</v>
      </c>
      <c r="AB48" s="13">
        <f t="shared" si="5"/>
        <v>-1.7930979601426939E-2</v>
      </c>
      <c r="AD48" s="14">
        <v>39259</v>
      </c>
      <c r="AE48" s="13">
        <v>25.601904999999999</v>
      </c>
      <c r="AF48" s="13">
        <f t="shared" si="6"/>
        <v>2.1687576181892834E-2</v>
      </c>
      <c r="AH48" s="14">
        <v>41549</v>
      </c>
      <c r="AI48" s="13">
        <v>34.139999000000003</v>
      </c>
      <c r="AJ48" s="13">
        <f t="shared" si="7"/>
        <v>-4.9548818141974598E-3</v>
      </c>
      <c r="AL48" s="14">
        <v>41555</v>
      </c>
      <c r="AM48" s="13">
        <v>14.805979000000001</v>
      </c>
      <c r="AN48" s="13">
        <f t="shared" si="8"/>
        <v>-8.338647407092524E-3</v>
      </c>
      <c r="AP48" s="14">
        <v>41899</v>
      </c>
      <c r="AQ48" s="13">
        <v>210.03999300000001</v>
      </c>
      <c r="AR48" s="13">
        <f t="shared" si="9"/>
        <v>-1.101804287084371E-2</v>
      </c>
      <c r="AT48" s="14">
        <v>41988</v>
      </c>
      <c r="AU48" s="13">
        <v>41.493355000000001</v>
      </c>
      <c r="AV48" s="13">
        <f t="shared" si="11"/>
        <v>-1.3043470504599858E-2</v>
      </c>
      <c r="AX48" s="14">
        <v>41257</v>
      </c>
      <c r="AY48" s="13">
        <v>6.85</v>
      </c>
      <c r="AZ48" s="13">
        <f t="shared" si="12"/>
        <v>2.8528528528528455E-2</v>
      </c>
      <c r="BB48" s="14">
        <v>36978</v>
      </c>
      <c r="BC48" s="13">
        <v>25.958071</v>
      </c>
      <c r="BD48" s="13">
        <f t="shared" si="13"/>
        <v>-5.3333349379723088E-2</v>
      </c>
      <c r="BF48" s="14">
        <v>40288</v>
      </c>
      <c r="BG48" s="13">
        <v>26.699316</v>
      </c>
      <c r="BH48" s="13">
        <f t="shared" si="14"/>
        <v>1.030924012014287E-2</v>
      </c>
      <c r="BJ48" s="14">
        <v>38764</v>
      </c>
      <c r="BK48" s="13">
        <v>32.5</v>
      </c>
      <c r="BL48" s="13">
        <f t="shared" si="15"/>
        <v>-2.7615833077632218E-3</v>
      </c>
      <c r="BN48" s="14">
        <v>37951</v>
      </c>
      <c r="BO48" s="13">
        <v>24.369579000000002</v>
      </c>
      <c r="BP48" s="13">
        <f t="shared" si="16"/>
        <v>2.4871370533232216E-2</v>
      </c>
      <c r="BR48" s="14">
        <v>40336</v>
      </c>
      <c r="BS48" s="13">
        <v>16.935457</v>
      </c>
      <c r="BT48" s="13">
        <f t="shared" si="17"/>
        <v>-7.7787228737186687E-3</v>
      </c>
      <c r="BV48" s="14">
        <v>39370</v>
      </c>
      <c r="BW48" s="13">
        <v>33.619999</v>
      </c>
      <c r="BX48" s="13">
        <f t="shared" si="18"/>
        <v>-1.3208130319929566E-2</v>
      </c>
      <c r="BZ48" s="14">
        <v>41536</v>
      </c>
      <c r="CA48" s="13">
        <v>36.159999999999997</v>
      </c>
      <c r="CB48" s="13">
        <f t="shared" si="19"/>
        <v>-3.8567218693312663E-3</v>
      </c>
      <c r="CD48" s="14">
        <v>41505</v>
      </c>
      <c r="CE48" s="13">
        <v>62.779998999999997</v>
      </c>
      <c r="CF48" s="13">
        <f t="shared" si="20"/>
        <v>-8.6847147107306857E-3</v>
      </c>
      <c r="CH48" s="14">
        <v>41905</v>
      </c>
      <c r="CI48" s="13">
        <v>40.169998</v>
      </c>
      <c r="CJ48" s="13">
        <f t="shared" si="21"/>
        <v>-1.3264579053416426E-2</v>
      </c>
      <c r="CL48" s="14">
        <v>41855</v>
      </c>
      <c r="CM48" s="13">
        <v>27.629999000000002</v>
      </c>
      <c r="CN48" s="13">
        <f t="shared" si="22"/>
        <v>-6.8296549245146923E-3</v>
      </c>
      <c r="CP48" s="14">
        <v>37974</v>
      </c>
      <c r="CQ48" s="13">
        <v>9.1</v>
      </c>
      <c r="CR48" s="13">
        <f t="shared" si="23"/>
        <v>-2.1929824561403044E-3</v>
      </c>
      <c r="CT48" s="14">
        <v>40784</v>
      </c>
      <c r="CU48" s="13">
        <v>58.619999</v>
      </c>
      <c r="CV48" s="13">
        <f t="shared" si="24"/>
        <v>5.0349363011120536E-2</v>
      </c>
      <c r="CX48" s="14">
        <v>39223</v>
      </c>
      <c r="CY48" s="13">
        <v>34.595056</v>
      </c>
      <c r="CZ48" s="13">
        <f t="shared" si="25"/>
        <v>6.6344068916475594E-3</v>
      </c>
      <c r="DB48" s="14">
        <v>42037</v>
      </c>
      <c r="DC48" s="13">
        <v>33.029998999999997</v>
      </c>
      <c r="DD48" s="13">
        <f t="shared" si="26"/>
        <v>0.10026645569620243</v>
      </c>
      <c r="DF48" s="14">
        <v>40451</v>
      </c>
      <c r="DG48" s="13">
        <v>27.6</v>
      </c>
      <c r="DH48" s="13">
        <f t="shared" si="27"/>
        <v>-1.4285714285714235E-2</v>
      </c>
      <c r="DJ48" s="14">
        <v>37910</v>
      </c>
      <c r="DK48" s="13">
        <v>19.069672000000001</v>
      </c>
      <c r="DL48" s="13">
        <f t="shared" si="28"/>
        <v>1.610377681362931E-3</v>
      </c>
      <c r="DN48" s="14">
        <v>39623</v>
      </c>
      <c r="DO48" s="13">
        <v>97.800004999999999</v>
      </c>
      <c r="DP48" s="13">
        <f t="shared" si="29"/>
        <v>-1.6591181831899032E-2</v>
      </c>
    </row>
    <row r="49" spans="1:120">
      <c r="B49" s="14">
        <v>38986</v>
      </c>
      <c r="C49">
        <v>11.221112</v>
      </c>
      <c r="D49" s="13">
        <f t="shared" si="10"/>
        <v>2.5305448154336108E-2</v>
      </c>
      <c r="F49" s="14">
        <v>39965</v>
      </c>
      <c r="G49">
        <v>13.20227</v>
      </c>
      <c r="H49" s="13">
        <f t="shared" si="0"/>
        <v>4.9618294817772711E-2</v>
      </c>
      <c r="J49" s="14">
        <v>41522</v>
      </c>
      <c r="K49">
        <v>56.320200999999997</v>
      </c>
      <c r="L49" s="13">
        <f t="shared" si="1"/>
        <v>1.4525752064517361E-2</v>
      </c>
      <c r="N49" s="14">
        <v>38272</v>
      </c>
      <c r="O49">
        <v>15.26667</v>
      </c>
      <c r="P49" s="13">
        <f t="shared" si="2"/>
        <v>-1.7166956473595806E-2</v>
      </c>
      <c r="R49" s="14">
        <v>40282</v>
      </c>
      <c r="S49" s="13">
        <v>23.966161</v>
      </c>
      <c r="T49" s="13">
        <f t="shared" si="3"/>
        <v>3.0178800544822807E-2</v>
      </c>
      <c r="V49" s="14">
        <v>39296</v>
      </c>
      <c r="W49" s="13">
        <v>79.597223</v>
      </c>
      <c r="X49" s="13">
        <f t="shared" si="4"/>
        <v>2.0933981194124766E-2</v>
      </c>
      <c r="Z49" s="14">
        <v>39552</v>
      </c>
      <c r="AA49" s="13">
        <v>20.658994</v>
      </c>
      <c r="AB49" s="13">
        <f t="shared" si="5"/>
        <v>2.3041017435749757E-3</v>
      </c>
      <c r="AD49" s="14">
        <v>39258</v>
      </c>
      <c r="AE49" s="13">
        <v>25.058447999999999</v>
      </c>
      <c r="AF49" s="13">
        <f t="shared" si="6"/>
        <v>3.0591195069254134E-3</v>
      </c>
      <c r="AH49" s="14">
        <v>41548</v>
      </c>
      <c r="AI49" s="13">
        <v>34.310001</v>
      </c>
      <c r="AJ49" s="13">
        <f t="shared" si="7"/>
        <v>3.4368497700843999E-2</v>
      </c>
      <c r="AL49" s="14">
        <v>41554</v>
      </c>
      <c r="AM49" s="13">
        <v>14.930479</v>
      </c>
      <c r="AN49" s="13">
        <f t="shared" si="8"/>
        <v>0</v>
      </c>
      <c r="AP49" s="14">
        <v>41898</v>
      </c>
      <c r="AQ49" s="13">
        <v>212.38000500000001</v>
      </c>
      <c r="AR49" s="13">
        <f t="shared" si="9"/>
        <v>2.2483259557157596E-2</v>
      </c>
      <c r="AT49" s="14">
        <v>41985</v>
      </c>
      <c r="AU49" s="13">
        <v>42.041725</v>
      </c>
      <c r="AV49" s="13">
        <f t="shared" si="11"/>
        <v>-2.215254608446194E-2</v>
      </c>
      <c r="AX49" s="14">
        <v>41256</v>
      </c>
      <c r="AY49" s="13">
        <v>6.66</v>
      </c>
      <c r="AZ49" s="13">
        <f t="shared" si="12"/>
        <v>-7.4515648286139829E-3</v>
      </c>
      <c r="BB49" s="14">
        <v>36977</v>
      </c>
      <c r="BC49" s="13">
        <v>27.420497999999998</v>
      </c>
      <c r="BD49" s="13">
        <f t="shared" si="13"/>
        <v>6.7114345289288179E-3</v>
      </c>
      <c r="BF49" s="14">
        <v>40287</v>
      </c>
      <c r="BG49" s="13">
        <v>26.426874999999999</v>
      </c>
      <c r="BH49" s="13">
        <f t="shared" si="14"/>
        <v>1.206394197150925E-2</v>
      </c>
      <c r="BJ49" s="14">
        <v>38763</v>
      </c>
      <c r="BK49" s="13">
        <v>32.590000000000003</v>
      </c>
      <c r="BL49" s="13">
        <f t="shared" si="15"/>
        <v>5.864135440485552E-3</v>
      </c>
      <c r="BN49" s="14">
        <v>37950</v>
      </c>
      <c r="BO49" s="13">
        <v>23.778182999999999</v>
      </c>
      <c r="BP49" s="13">
        <f t="shared" si="16"/>
        <v>3.1310829435044776E-2</v>
      </c>
      <c r="BR49" s="14">
        <v>40333</v>
      </c>
      <c r="BS49" s="13">
        <v>17.068225999999999</v>
      </c>
      <c r="BT49" s="13">
        <f t="shared" si="17"/>
        <v>-3.3147729762590804E-2</v>
      </c>
      <c r="BV49" s="14">
        <v>39367</v>
      </c>
      <c r="BW49" s="13">
        <v>34.07</v>
      </c>
      <c r="BX49" s="13">
        <f t="shared" si="18"/>
        <v>2.6978177150811689E-2</v>
      </c>
      <c r="BZ49" s="14">
        <v>41535</v>
      </c>
      <c r="CA49" s="13">
        <v>36.299999</v>
      </c>
      <c r="CB49" s="13">
        <f t="shared" si="19"/>
        <v>-1.1437962651471706E-2</v>
      </c>
      <c r="CD49" s="14">
        <v>41502</v>
      </c>
      <c r="CE49" s="13">
        <v>63.330002</v>
      </c>
      <c r="CF49" s="13">
        <f t="shared" si="20"/>
        <v>-7.8333069768664592E-3</v>
      </c>
      <c r="CH49" s="14">
        <v>41904</v>
      </c>
      <c r="CI49" s="13">
        <v>40.709999000000003</v>
      </c>
      <c r="CJ49" s="13">
        <f t="shared" si="21"/>
        <v>-3.7133397283192773E-2</v>
      </c>
      <c r="CL49" s="14">
        <v>41852</v>
      </c>
      <c r="CM49" s="13">
        <v>27.82</v>
      </c>
      <c r="CN49" s="13">
        <f t="shared" si="22"/>
        <v>-3.2684283727399205E-2</v>
      </c>
      <c r="CP49" s="14">
        <v>37973</v>
      </c>
      <c r="CQ49" s="13">
        <v>9.1199999999999992</v>
      </c>
      <c r="CR49" s="13">
        <f t="shared" si="23"/>
        <v>1.2208657047724688E-2</v>
      </c>
      <c r="CT49" s="14">
        <v>40781</v>
      </c>
      <c r="CU49" s="13">
        <v>55.810001</v>
      </c>
      <c r="CV49" s="13">
        <f t="shared" si="24"/>
        <v>-8.5272693457581726E-3</v>
      </c>
      <c r="CX49" s="14">
        <v>39220</v>
      </c>
      <c r="CY49" s="13">
        <v>34.367050999999996</v>
      </c>
      <c r="CZ49" s="13">
        <f t="shared" si="25"/>
        <v>3.0713779945139019E-3</v>
      </c>
      <c r="DB49" s="14">
        <v>42034</v>
      </c>
      <c r="DC49" s="13">
        <v>30.02</v>
      </c>
      <c r="DD49" s="13">
        <f t="shared" si="26"/>
        <v>8.1412103746397624E-2</v>
      </c>
      <c r="DF49" s="14">
        <v>40450</v>
      </c>
      <c r="DG49" s="13">
        <v>28</v>
      </c>
      <c r="DH49" s="13">
        <f t="shared" si="27"/>
        <v>2.639292425245884E-2</v>
      </c>
      <c r="DJ49" s="14">
        <v>37909</v>
      </c>
      <c r="DK49" s="13">
        <v>19.039012</v>
      </c>
      <c r="DL49" s="13">
        <f t="shared" si="28"/>
        <v>-1.1933186610252553E-2</v>
      </c>
      <c r="DN49" s="14">
        <v>39622</v>
      </c>
      <c r="DO49" s="13">
        <v>99.449997999999994</v>
      </c>
      <c r="DP49" s="13">
        <f t="shared" si="29"/>
        <v>1.9999969025641304E-2</v>
      </c>
    </row>
    <row r="50" spans="1:120">
      <c r="B50" s="14">
        <v>38985</v>
      </c>
      <c r="C50">
        <v>10.944165</v>
      </c>
      <c r="D50" s="13">
        <f t="shared" si="10"/>
        <v>2.3214291724617309E-2</v>
      </c>
      <c r="F50" s="14">
        <v>39962</v>
      </c>
      <c r="G50">
        <v>12.578163</v>
      </c>
      <c r="H50" s="13">
        <f t="shared" si="0"/>
        <v>0</v>
      </c>
      <c r="J50" s="14">
        <v>41521</v>
      </c>
      <c r="K50">
        <v>55.513821</v>
      </c>
      <c r="L50" s="13">
        <f t="shared" si="1"/>
        <v>3.3086202476467173E-2</v>
      </c>
      <c r="N50" s="14">
        <v>38271</v>
      </c>
      <c r="O50">
        <v>15.533329999999999</v>
      </c>
      <c r="P50" s="13">
        <f t="shared" si="2"/>
        <v>2.1034185152100184E-2</v>
      </c>
      <c r="R50" s="14">
        <v>40281</v>
      </c>
      <c r="S50" s="13">
        <v>23.264078999999999</v>
      </c>
      <c r="T50" s="13">
        <f t="shared" si="3"/>
        <v>7.885865631472963E-3</v>
      </c>
      <c r="V50" s="14">
        <v>39295</v>
      </c>
      <c r="W50" s="13">
        <v>77.965102999999999</v>
      </c>
      <c r="X50" s="13">
        <f t="shared" si="4"/>
        <v>3.4517091304163731E-4</v>
      </c>
      <c r="Z50" s="14">
        <v>39549</v>
      </c>
      <c r="AA50" s="13">
        <v>20.611502999999999</v>
      </c>
      <c r="AB50" s="13">
        <f t="shared" si="5"/>
        <v>-1.1839656427176401E-2</v>
      </c>
      <c r="AD50" s="14">
        <v>39255</v>
      </c>
      <c r="AE50" s="13">
        <v>24.982025</v>
      </c>
      <c r="AF50" s="13">
        <f t="shared" si="6"/>
        <v>8.9163529539811638E-3</v>
      </c>
      <c r="AH50" s="14">
        <v>41547</v>
      </c>
      <c r="AI50" s="13">
        <v>33.169998</v>
      </c>
      <c r="AJ50" s="13">
        <f t="shared" si="7"/>
        <v>-1.1326408683350483E-2</v>
      </c>
      <c r="AL50" s="14">
        <v>41551</v>
      </c>
      <c r="AM50" s="13">
        <v>14.930479</v>
      </c>
      <c r="AN50" s="13">
        <f t="shared" si="8"/>
        <v>1.3654086738170602E-2</v>
      </c>
      <c r="AP50" s="14">
        <v>41897</v>
      </c>
      <c r="AQ50" s="13">
        <v>207.71000699999999</v>
      </c>
      <c r="AR50" s="13">
        <f t="shared" si="9"/>
        <v>-7.6146398824477241E-2</v>
      </c>
      <c r="AT50" s="14">
        <v>41984</v>
      </c>
      <c r="AU50" s="13">
        <v>42.994154999999999</v>
      </c>
      <c r="AV50" s="13">
        <f t="shared" si="11"/>
        <v>4.7211957807657507E-3</v>
      </c>
      <c r="AX50" s="14">
        <v>41255</v>
      </c>
      <c r="AY50" s="13">
        <v>6.71</v>
      </c>
      <c r="AZ50" s="13">
        <f t="shared" si="12"/>
        <v>-8.8626292466764574E-3</v>
      </c>
      <c r="BB50" s="14">
        <v>36976</v>
      </c>
      <c r="BC50" s="13">
        <v>27.237694000000001</v>
      </c>
      <c r="BD50" s="13">
        <f t="shared" si="13"/>
        <v>-5.0955429769790804E-2</v>
      </c>
      <c r="BF50" s="14">
        <v>40284</v>
      </c>
      <c r="BG50" s="13">
        <v>26.111863</v>
      </c>
      <c r="BH50" s="13">
        <f t="shared" si="14"/>
        <v>-6.4788103251865597E-3</v>
      </c>
      <c r="BJ50" s="14">
        <v>38762</v>
      </c>
      <c r="BK50" s="13">
        <v>32.400002000000001</v>
      </c>
      <c r="BL50" s="13">
        <f t="shared" si="15"/>
        <v>8.7174037583251686E-3</v>
      </c>
      <c r="BN50" s="14">
        <v>37949</v>
      </c>
      <c r="BO50" s="13">
        <v>23.056272</v>
      </c>
      <c r="BP50" s="13">
        <f t="shared" si="16"/>
        <v>2.5208556513065663E-2</v>
      </c>
      <c r="BR50" s="14">
        <v>40332</v>
      </c>
      <c r="BS50" s="13">
        <v>17.653396000000001</v>
      </c>
      <c r="BT50" s="13">
        <f t="shared" si="17"/>
        <v>-2.7777324296829283E-3</v>
      </c>
      <c r="BV50" s="14">
        <v>39366</v>
      </c>
      <c r="BW50" s="13">
        <v>33.174999</v>
      </c>
      <c r="BX50" s="13">
        <f t="shared" si="18"/>
        <v>1.4991524705781712E-2</v>
      </c>
      <c r="BZ50" s="14">
        <v>41534</v>
      </c>
      <c r="CA50" s="13">
        <v>36.720001000000003</v>
      </c>
      <c r="CB50" s="13">
        <f t="shared" si="19"/>
        <v>2.7995519932936169E-2</v>
      </c>
      <c r="CD50" s="14">
        <v>41501</v>
      </c>
      <c r="CE50" s="13">
        <v>63.830002</v>
      </c>
      <c r="CF50" s="13">
        <f t="shared" si="20"/>
        <v>-3.1998785805314449E-2</v>
      </c>
      <c r="CH50" s="14">
        <v>41901</v>
      </c>
      <c r="CI50" s="13">
        <v>42.279998999999997</v>
      </c>
      <c r="CJ50" s="13">
        <f t="shared" si="21"/>
        <v>9.5510503927637574E-3</v>
      </c>
      <c r="CL50" s="14">
        <v>41851</v>
      </c>
      <c r="CM50" s="13">
        <v>28.76</v>
      </c>
      <c r="CN50" s="13">
        <f t="shared" si="22"/>
        <v>-2.0436000666348712E-2</v>
      </c>
      <c r="CP50" s="14">
        <v>37972</v>
      </c>
      <c r="CQ50" s="13">
        <v>9.01</v>
      </c>
      <c r="CR50" s="13">
        <f t="shared" si="23"/>
        <v>-4.4198895027625328E-3</v>
      </c>
      <c r="CT50" s="14">
        <v>40780</v>
      </c>
      <c r="CU50" s="13">
        <v>56.290000999999997</v>
      </c>
      <c r="CV50" s="13">
        <f t="shared" si="24"/>
        <v>-8.9788381862472046E-3</v>
      </c>
      <c r="CX50" s="14">
        <v>39219</v>
      </c>
      <c r="CY50" s="13">
        <v>34.26182</v>
      </c>
      <c r="CZ50" s="13">
        <f t="shared" si="25"/>
        <v>-1.4379400392478162E-2</v>
      </c>
      <c r="DB50" s="14">
        <v>42033</v>
      </c>
      <c r="DC50" s="13">
        <v>27.76</v>
      </c>
      <c r="DD50" s="13">
        <f t="shared" si="26"/>
        <v>-5.7306590257879706E-3</v>
      </c>
      <c r="DF50" s="14">
        <v>40449</v>
      </c>
      <c r="DG50" s="13">
        <v>27.280000999999999</v>
      </c>
      <c r="DH50" s="13">
        <f t="shared" si="27"/>
        <v>-1.5162454326265248E-2</v>
      </c>
      <c r="DJ50" s="14">
        <v>37908</v>
      </c>
      <c r="DK50" s="13">
        <v>19.268951999999999</v>
      </c>
      <c r="DL50" s="13">
        <f t="shared" si="28"/>
        <v>4.9567873763468693E-3</v>
      </c>
      <c r="DN50" s="14">
        <v>39619</v>
      </c>
      <c r="DO50" s="13">
        <v>97.500000999999997</v>
      </c>
      <c r="DP50" s="13">
        <f t="shared" si="29"/>
        <v>-6.6091971280882053E-2</v>
      </c>
    </row>
    <row r="51" spans="1:120">
      <c r="B51" s="14">
        <v>38982</v>
      </c>
      <c r="C51">
        <v>10.695868000000001</v>
      </c>
      <c r="D51" s="13">
        <f t="shared" si="10"/>
        <v>-2.353968493794114E-2</v>
      </c>
      <c r="F51" s="14">
        <v>39961</v>
      </c>
      <c r="G51">
        <v>12.578163</v>
      </c>
      <c r="H51" s="13">
        <f t="shared" si="0"/>
        <v>1.6817612300989302E-2</v>
      </c>
      <c r="J51" s="14">
        <v>41520</v>
      </c>
      <c r="K51">
        <v>53.735903999999998</v>
      </c>
      <c r="L51" s="13">
        <f t="shared" si="1"/>
        <v>2.355958546381215E-3</v>
      </c>
      <c r="N51" s="14">
        <v>38268</v>
      </c>
      <c r="O51">
        <v>15.213329999999999</v>
      </c>
      <c r="P51" s="13">
        <f t="shared" si="2"/>
        <v>-2.3534659820282473E-2</v>
      </c>
      <c r="R51" s="14">
        <v>40280</v>
      </c>
      <c r="S51" s="13">
        <v>23.082056999999999</v>
      </c>
      <c r="T51" s="13">
        <f t="shared" si="3"/>
        <v>9.4769101423445249E-3</v>
      </c>
      <c r="V51" s="14">
        <v>39294</v>
      </c>
      <c r="W51" s="13">
        <v>77.938201000000007</v>
      </c>
      <c r="X51" s="13">
        <f t="shared" si="4"/>
        <v>-2.0842712062957184E-2</v>
      </c>
      <c r="Z51" s="14">
        <v>39548</v>
      </c>
      <c r="AA51" s="13">
        <v>20.858460000000001</v>
      </c>
      <c r="AB51" s="13">
        <f t="shared" si="5"/>
        <v>3.5848980144795255E-2</v>
      </c>
      <c r="AD51" s="14">
        <v>39254</v>
      </c>
      <c r="AE51" s="13">
        <v>24.761244999999999</v>
      </c>
      <c r="AF51" s="13">
        <f t="shared" si="6"/>
        <v>7.6018844463267886E-3</v>
      </c>
      <c r="AH51" s="14">
        <v>41544</v>
      </c>
      <c r="AI51" s="13">
        <v>33.549999</v>
      </c>
      <c r="AJ51" s="13">
        <f t="shared" si="7"/>
        <v>2.4427450381679379E-2</v>
      </c>
      <c r="AL51" s="14">
        <v>41550</v>
      </c>
      <c r="AM51" s="13">
        <v>14.729362999999999</v>
      </c>
      <c r="AN51" s="13">
        <f t="shared" si="8"/>
        <v>-1.0295987379619434E-2</v>
      </c>
      <c r="AP51" s="14">
        <v>41894</v>
      </c>
      <c r="AQ51" s="13">
        <v>224.83000200000001</v>
      </c>
      <c r="AR51" s="13">
        <f t="shared" si="9"/>
        <v>-7.8549004551657173E-3</v>
      </c>
      <c r="AT51" s="14">
        <v>41983</v>
      </c>
      <c r="AU51" s="13">
        <v>42.792124999999999</v>
      </c>
      <c r="AV51" s="13">
        <f t="shared" si="11"/>
        <v>-2.0480082844179567E-2</v>
      </c>
      <c r="AX51" s="14">
        <v>41254</v>
      </c>
      <c r="AY51" s="13">
        <v>6.77</v>
      </c>
      <c r="AZ51" s="13">
        <f t="shared" si="12"/>
        <v>1.4992503748125883E-2</v>
      </c>
      <c r="BB51" s="14">
        <v>36973</v>
      </c>
      <c r="BC51" s="13">
        <v>28.700120999999999</v>
      </c>
      <c r="BD51" s="13">
        <f t="shared" si="13"/>
        <v>5.4280717992264131E-2</v>
      </c>
      <c r="BF51" s="14">
        <v>40283</v>
      </c>
      <c r="BG51" s="13">
        <v>26.282139999999998</v>
      </c>
      <c r="BH51" s="13">
        <f t="shared" si="14"/>
        <v>1.6223589029849871E-3</v>
      </c>
      <c r="BJ51" s="14">
        <v>38761</v>
      </c>
      <c r="BK51" s="13">
        <v>32.119999</v>
      </c>
      <c r="BL51" s="13">
        <f t="shared" si="15"/>
        <v>-3.1129784278562789E-4</v>
      </c>
      <c r="BN51" s="14">
        <v>37946</v>
      </c>
      <c r="BO51" s="13">
        <v>22.489348</v>
      </c>
      <c r="BP51" s="13">
        <f t="shared" si="16"/>
        <v>-1.3595755172017852E-2</v>
      </c>
      <c r="BR51" s="14">
        <v>40331</v>
      </c>
      <c r="BS51" s="13">
        <v>17.702569</v>
      </c>
      <c r="BT51" s="13">
        <f t="shared" si="17"/>
        <v>1.6088079871070929E-2</v>
      </c>
      <c r="BV51" s="14">
        <v>39365</v>
      </c>
      <c r="BW51" s="13">
        <v>32.685001</v>
      </c>
      <c r="BX51" s="13">
        <f t="shared" si="18"/>
        <v>-1.9847022900763437E-3</v>
      </c>
      <c r="BZ51" s="14">
        <v>41533</v>
      </c>
      <c r="CA51" s="13">
        <v>35.720001000000003</v>
      </c>
      <c r="CB51" s="13">
        <f t="shared" si="19"/>
        <v>-1.8411597098422553E-2</v>
      </c>
      <c r="CD51" s="14">
        <v>41500</v>
      </c>
      <c r="CE51" s="13">
        <v>65.940002000000007</v>
      </c>
      <c r="CF51" s="13">
        <f t="shared" si="20"/>
        <v>1.8063996513694499E-2</v>
      </c>
      <c r="CH51" s="14">
        <v>41900</v>
      </c>
      <c r="CI51" s="13">
        <v>41.880001</v>
      </c>
      <c r="CJ51" s="13">
        <f t="shared" si="21"/>
        <v>1.6504853968328782E-2</v>
      </c>
      <c r="CL51" s="14">
        <v>41850</v>
      </c>
      <c r="CM51" s="13">
        <v>29.360001</v>
      </c>
      <c r="CN51" s="13">
        <f t="shared" si="22"/>
        <v>1.2064839710444636E-2</v>
      </c>
      <c r="CP51" s="14">
        <v>37971</v>
      </c>
      <c r="CQ51" s="13">
        <v>9.0500000000000007</v>
      </c>
      <c r="CR51" s="13">
        <f t="shared" si="23"/>
        <v>1.3437849944009071E-2</v>
      </c>
      <c r="CT51" s="14">
        <v>40779</v>
      </c>
      <c r="CU51" s="13">
        <v>56.799999</v>
      </c>
      <c r="CV51" s="13">
        <f t="shared" si="24"/>
        <v>-1.2173930434782614E-2</v>
      </c>
      <c r="CX51" s="14">
        <v>39218</v>
      </c>
      <c r="CY51" s="13">
        <v>34.761671999999997</v>
      </c>
      <c r="CZ51" s="13">
        <f t="shared" si="25"/>
        <v>-1.4175592235446472E-2</v>
      </c>
      <c r="DB51" s="14">
        <v>42032</v>
      </c>
      <c r="DC51" s="13">
        <v>27.92</v>
      </c>
      <c r="DD51" s="13">
        <f t="shared" si="26"/>
        <v>-9.262268443288911E-2</v>
      </c>
      <c r="DF51" s="14">
        <v>40448</v>
      </c>
      <c r="DG51" s="13">
        <v>27.700001</v>
      </c>
      <c r="DH51" s="13">
        <f t="shared" si="27"/>
        <v>-1.0714249999999989E-2</v>
      </c>
      <c r="DJ51" s="14">
        <v>37907</v>
      </c>
      <c r="DK51" s="13">
        <v>19.173911</v>
      </c>
      <c r="DL51" s="13">
        <f t="shared" si="28"/>
        <v>-2.8699215568988535E-3</v>
      </c>
      <c r="DN51" s="14">
        <v>39618</v>
      </c>
      <c r="DO51" s="13">
        <v>104.400003</v>
      </c>
      <c r="DP51" s="13">
        <f t="shared" si="29"/>
        <v>-6.187548491787322E-3</v>
      </c>
    </row>
    <row r="52" spans="1:120">
      <c r="B52" s="14">
        <v>38981</v>
      </c>
      <c r="C52">
        <v>10.953715000000001</v>
      </c>
      <c r="D52" s="13">
        <f t="shared" si="10"/>
        <v>-1.7406654536688984E-3</v>
      </c>
      <c r="F52" s="14">
        <v>39960</v>
      </c>
      <c r="G52">
        <v>12.370127</v>
      </c>
      <c r="H52" s="13">
        <f t="shared" si="0"/>
        <v>-1.29192906032226E-3</v>
      </c>
      <c r="J52" s="14">
        <v>41516</v>
      </c>
      <c r="K52">
        <v>53.609602000000002</v>
      </c>
      <c r="L52" s="13">
        <f t="shared" si="1"/>
        <v>-1.1996398929586628E-2</v>
      </c>
      <c r="N52" s="14">
        <v>38267</v>
      </c>
      <c r="O52">
        <v>15.58</v>
      </c>
      <c r="P52" s="13">
        <f t="shared" si="2"/>
        <v>-4.1820418204182128E-2</v>
      </c>
      <c r="R52" s="14">
        <v>40277</v>
      </c>
      <c r="S52" s="13">
        <v>22.865364</v>
      </c>
      <c r="T52" s="13">
        <f t="shared" si="3"/>
        <v>6.1022108771624124E-3</v>
      </c>
      <c r="V52" s="14">
        <v>39293</v>
      </c>
      <c r="W52" s="13">
        <v>79.597223</v>
      </c>
      <c r="X52" s="13">
        <f t="shared" si="4"/>
        <v>-1.58554190727173E-2</v>
      </c>
      <c r="Z52" s="14">
        <v>39547</v>
      </c>
      <c r="AA52" s="13">
        <v>20.136583999999999</v>
      </c>
      <c r="AB52" s="13">
        <f t="shared" si="5"/>
        <v>-2.0785148421927462E-2</v>
      </c>
      <c r="AD52" s="14">
        <v>39253</v>
      </c>
      <c r="AE52" s="13">
        <v>24.574432999999999</v>
      </c>
      <c r="AF52" s="13">
        <f t="shared" si="6"/>
        <v>-8.9040980976488639E-3</v>
      </c>
      <c r="AH52" s="14">
        <v>41543</v>
      </c>
      <c r="AI52" s="13">
        <v>32.75</v>
      </c>
      <c r="AJ52" s="13">
        <f t="shared" si="7"/>
        <v>4.4990427568602429E-2</v>
      </c>
      <c r="AL52" s="14">
        <v>41549</v>
      </c>
      <c r="AM52" s="13">
        <v>14.882593999999999</v>
      </c>
      <c r="AN52" s="13">
        <f t="shared" si="8"/>
        <v>-6.4308958042451759E-4</v>
      </c>
      <c r="AP52" s="14">
        <v>41893</v>
      </c>
      <c r="AQ52" s="13">
        <v>226.61000100000001</v>
      </c>
      <c r="AR52" s="13">
        <f t="shared" si="9"/>
        <v>-1.9004324675324626E-2</v>
      </c>
      <c r="AT52" s="14">
        <v>41982</v>
      </c>
      <c r="AU52" s="13">
        <v>43.686835000000002</v>
      </c>
      <c r="AV52" s="13">
        <f t="shared" si="11"/>
        <v>2.6495827342111725E-3</v>
      </c>
      <c r="AX52" s="14">
        <v>41253</v>
      </c>
      <c r="AY52" s="13">
        <v>6.67</v>
      </c>
      <c r="AZ52" s="13">
        <f t="shared" si="12"/>
        <v>3.5714285714285643E-2</v>
      </c>
      <c r="BB52" s="14">
        <v>36972</v>
      </c>
      <c r="BC52" s="13">
        <v>27.222466000000001</v>
      </c>
      <c r="BD52" s="13">
        <f t="shared" si="13"/>
        <v>0.13966859664326423</v>
      </c>
      <c r="BF52" s="14">
        <v>40282</v>
      </c>
      <c r="BG52" s="13">
        <v>26.239570000000001</v>
      </c>
      <c r="BH52" s="13">
        <f t="shared" si="14"/>
        <v>1.2151064941934093E-2</v>
      </c>
      <c r="BJ52" s="14">
        <v>38758</v>
      </c>
      <c r="BK52" s="13">
        <v>32.130001</v>
      </c>
      <c r="BL52" s="13">
        <f t="shared" si="15"/>
        <v>-1.8638708252212192E-3</v>
      </c>
      <c r="BN52" s="14">
        <v>37945</v>
      </c>
      <c r="BO52" s="13">
        <v>22.799322</v>
      </c>
      <c r="BP52" s="13">
        <f t="shared" si="16"/>
        <v>-2.032945581378285E-2</v>
      </c>
      <c r="BR52" s="14">
        <v>40330</v>
      </c>
      <c r="BS52" s="13">
        <v>17.422277999999999</v>
      </c>
      <c r="BT52" s="13">
        <f t="shared" si="17"/>
        <v>-1.3641390257693118E-2</v>
      </c>
      <c r="BV52" s="14">
        <v>39364</v>
      </c>
      <c r="BW52" s="13">
        <v>32.75</v>
      </c>
      <c r="BX52" s="13">
        <f t="shared" si="18"/>
        <v>8.9341037872489332E-3</v>
      </c>
      <c r="BZ52" s="14">
        <v>41530</v>
      </c>
      <c r="CA52" s="13">
        <v>36.389999000000003</v>
      </c>
      <c r="CB52" s="13">
        <f t="shared" si="19"/>
        <v>-2.3087275167785151E-2</v>
      </c>
      <c r="CD52" s="14">
        <v>41499</v>
      </c>
      <c r="CE52" s="13">
        <v>64.769997000000004</v>
      </c>
      <c r="CF52" s="13">
        <f t="shared" si="20"/>
        <v>2.4763348943456398E-3</v>
      </c>
      <c r="CH52" s="14">
        <v>41899</v>
      </c>
      <c r="CI52" s="13">
        <v>41.200001</v>
      </c>
      <c r="CJ52" s="13">
        <f t="shared" si="21"/>
        <v>4.3038000000000007E-2</v>
      </c>
      <c r="CL52" s="14">
        <v>41849</v>
      </c>
      <c r="CM52" s="13">
        <v>29.01</v>
      </c>
      <c r="CN52" s="13">
        <f t="shared" si="22"/>
        <v>4.2400287459576115E-2</v>
      </c>
      <c r="CP52" s="14">
        <v>37970</v>
      </c>
      <c r="CQ52" s="13">
        <v>8.93</v>
      </c>
      <c r="CR52" s="13">
        <f t="shared" si="23"/>
        <v>-2.5109170305676901E-2</v>
      </c>
      <c r="CT52" s="14">
        <v>40778</v>
      </c>
      <c r="CU52" s="13">
        <v>57.5</v>
      </c>
      <c r="CV52" s="13">
        <f t="shared" si="24"/>
        <v>7.6577419958809276E-2</v>
      </c>
      <c r="CX52" s="14">
        <v>39217</v>
      </c>
      <c r="CY52" s="13">
        <v>35.261524999999999</v>
      </c>
      <c r="CZ52" s="13">
        <f t="shared" si="25"/>
        <v>-7.1604959545370486E-3</v>
      </c>
      <c r="DB52" s="14">
        <v>42031</v>
      </c>
      <c r="DC52" s="13">
        <v>30.77</v>
      </c>
      <c r="DD52" s="13">
        <f t="shared" si="26"/>
        <v>3.6026901143875356E-2</v>
      </c>
      <c r="DF52" s="14">
        <v>40445</v>
      </c>
      <c r="DG52" s="13">
        <v>28</v>
      </c>
      <c r="DH52" s="13">
        <f t="shared" si="27"/>
        <v>3.5886014210654356E-2</v>
      </c>
      <c r="DJ52" s="14">
        <v>37904</v>
      </c>
      <c r="DK52" s="13">
        <v>19.229096999999999</v>
      </c>
      <c r="DL52" s="13">
        <f t="shared" si="28"/>
        <v>-3.6536487704337309E-3</v>
      </c>
      <c r="DN52" s="14">
        <v>39617</v>
      </c>
      <c r="DO52" s="13">
        <v>105.050005</v>
      </c>
      <c r="DP52" s="13">
        <f t="shared" si="29"/>
        <v>8.6414015753797022E-3</v>
      </c>
    </row>
    <row r="53" spans="1:120" s="2" customFormat="1">
      <c r="A53" s="2" t="s">
        <v>204</v>
      </c>
      <c r="B53" s="21">
        <v>38980</v>
      </c>
      <c r="C53" s="2">
        <v>10.972815000000001</v>
      </c>
      <c r="D53" s="2">
        <f t="shared" si="10"/>
        <v>3.2345035793049301E-2</v>
      </c>
      <c r="F53" s="21">
        <v>39959</v>
      </c>
      <c r="G53" s="2">
        <v>12.386129</v>
      </c>
      <c r="H53" s="2">
        <f t="shared" si="0"/>
        <v>2.8571331293429546E-2</v>
      </c>
      <c r="J53" s="21">
        <v>41515</v>
      </c>
      <c r="K53" s="2">
        <v>54.260533000000002</v>
      </c>
      <c r="L53" s="2">
        <f t="shared" si="1"/>
        <v>1.5085393921475532E-2</v>
      </c>
      <c r="N53" s="21">
        <v>38266</v>
      </c>
      <c r="O53" s="2">
        <v>16.260000000000002</v>
      </c>
      <c r="P53" s="2">
        <f t="shared" si="2"/>
        <v>4.678134051101742E-2</v>
      </c>
      <c r="R53" s="21">
        <v>40276</v>
      </c>
      <c r="S53" s="2">
        <v>22.726680999999999</v>
      </c>
      <c r="T53" s="2">
        <f t="shared" si="3"/>
        <v>-1.354406900835073E-2</v>
      </c>
      <c r="V53" s="21">
        <v>39290</v>
      </c>
      <c r="W53" s="2">
        <v>80.879603000000003</v>
      </c>
      <c r="X53" s="2">
        <f t="shared" si="4"/>
        <v>-4.6352253249607777E-3</v>
      </c>
      <c r="Z53" s="21">
        <v>39546</v>
      </c>
      <c r="AA53" s="2">
        <v>20.56401</v>
      </c>
      <c r="AB53" s="2">
        <f t="shared" si="5"/>
        <v>-2.7403429493782824E-2</v>
      </c>
      <c r="AD53" s="21">
        <v>39252</v>
      </c>
      <c r="AE53" s="2">
        <v>24.795211999999999</v>
      </c>
      <c r="AF53" s="2">
        <f t="shared" si="6"/>
        <v>2.4030786185350473E-3</v>
      </c>
      <c r="AH53" s="21">
        <v>41542</v>
      </c>
      <c r="AI53" s="2">
        <v>31.34</v>
      </c>
      <c r="AJ53" s="2">
        <f t="shared" si="7"/>
        <v>2.2385673169171821E-3</v>
      </c>
      <c r="AL53" s="21">
        <v>41548</v>
      </c>
      <c r="AM53" s="2">
        <v>14.892170999999999</v>
      </c>
      <c r="AN53" s="2">
        <f t="shared" si="8"/>
        <v>-6.4274334509333074E-4</v>
      </c>
      <c r="AP53" s="21">
        <v>41892</v>
      </c>
      <c r="AQ53" s="2">
        <v>231</v>
      </c>
      <c r="AR53" s="2">
        <f t="shared" si="9"/>
        <v>9.8801912678108204E-3</v>
      </c>
      <c r="AT53" s="21">
        <v>41981</v>
      </c>
      <c r="AU53" s="2">
        <v>43.571389000000003</v>
      </c>
      <c r="AV53" s="2">
        <f t="shared" si="11"/>
        <v>-2.1602955783140209E-2</v>
      </c>
      <c r="AX53" s="21">
        <v>41250</v>
      </c>
      <c r="AY53" s="2">
        <v>6.44</v>
      </c>
      <c r="AZ53" s="2">
        <f t="shared" si="12"/>
        <v>4.6801872074883379E-3</v>
      </c>
      <c r="BB53" s="21">
        <v>36971</v>
      </c>
      <c r="BC53" s="2">
        <v>23.886299999999999</v>
      </c>
      <c r="BD53" s="2">
        <f t="shared" si="13"/>
        <v>3.1578935548806045E-2</v>
      </c>
      <c r="BF53" s="21">
        <v>40281</v>
      </c>
      <c r="BG53" s="2">
        <v>25.924558999999999</v>
      </c>
      <c r="BH53" s="2">
        <f t="shared" si="14"/>
        <v>4.2876159758864045E-3</v>
      </c>
      <c r="BJ53" s="21">
        <v>38757</v>
      </c>
      <c r="BK53" s="2">
        <v>32.189999</v>
      </c>
      <c r="BL53" s="2">
        <f t="shared" si="15"/>
        <v>-6.174745482394205E-3</v>
      </c>
      <c r="BN53" s="21">
        <v>37944</v>
      </c>
      <c r="BO53" s="2">
        <v>23.272438000000001</v>
      </c>
      <c r="BP53" s="2">
        <f t="shared" si="16"/>
        <v>9.0186060968602579E-3</v>
      </c>
      <c r="BR53" s="21">
        <v>40326</v>
      </c>
      <c r="BS53" s="2">
        <v>17.663229000000001</v>
      </c>
      <c r="BT53" s="2">
        <f t="shared" si="17"/>
        <v>-8.8301243948921866E-3</v>
      </c>
      <c r="BV53" s="21">
        <v>39363</v>
      </c>
      <c r="BW53" s="2">
        <v>32.459999000000003</v>
      </c>
      <c r="BX53" s="2">
        <f t="shared" si="18"/>
        <v>-7.3395104789139593E-3</v>
      </c>
      <c r="BZ53" s="21">
        <v>41529</v>
      </c>
      <c r="CA53" s="2">
        <v>37.25</v>
      </c>
      <c r="CB53" s="2">
        <f t="shared" si="19"/>
        <v>2.9574350469872866E-2</v>
      </c>
      <c r="CD53" s="21">
        <v>41498</v>
      </c>
      <c r="CE53" s="2">
        <v>64.610000999999997</v>
      </c>
      <c r="CF53" s="2">
        <f t="shared" si="20"/>
        <v>5.6031284046692128E-3</v>
      </c>
      <c r="CH53" s="21">
        <v>41898</v>
      </c>
      <c r="CI53" s="2">
        <v>39.5</v>
      </c>
      <c r="CJ53" s="2">
        <f t="shared" si="21"/>
        <v>1.6992790937178079E-2</v>
      </c>
      <c r="CL53" s="21">
        <v>41848</v>
      </c>
      <c r="CM53" s="2">
        <v>27.83</v>
      </c>
      <c r="CN53" s="2">
        <f t="shared" si="22"/>
        <v>-1.5215852795470745E-2</v>
      </c>
      <c r="CP53" s="21">
        <v>37967</v>
      </c>
      <c r="CQ53" s="2">
        <v>9.16</v>
      </c>
      <c r="CR53" s="2">
        <f t="shared" si="23"/>
        <v>-5.4288816503800987E-3</v>
      </c>
      <c r="CT53" s="21">
        <v>40777</v>
      </c>
      <c r="CU53" s="2">
        <v>53.41</v>
      </c>
      <c r="CV53" s="2">
        <f t="shared" si="24"/>
        <v>-1.7656777959477309E-2</v>
      </c>
      <c r="CX53" s="21">
        <v>39216</v>
      </c>
      <c r="CY53" s="2">
        <v>35.515836</v>
      </c>
      <c r="CZ53" s="2">
        <f t="shared" si="25"/>
        <v>-1.4358746876632893E-2</v>
      </c>
      <c r="DB53" s="21">
        <v>42030</v>
      </c>
      <c r="DC53" s="2">
        <v>29.700001</v>
      </c>
      <c r="DD53" s="2">
        <f t="shared" si="26"/>
        <v>6.0714321428571437E-2</v>
      </c>
      <c r="DF53" s="21">
        <v>40444</v>
      </c>
      <c r="DG53" s="2">
        <v>27.030000999999999</v>
      </c>
      <c r="DH53" s="2">
        <f t="shared" si="27"/>
        <v>5.580431755224287E-3</v>
      </c>
      <c r="DJ53" s="21">
        <v>37903</v>
      </c>
      <c r="DK53" s="2">
        <v>19.299610999999999</v>
      </c>
      <c r="DL53" s="2">
        <f t="shared" si="28"/>
        <v>7.2000073897614441E-3</v>
      </c>
      <c r="DN53" s="21">
        <v>39616</v>
      </c>
      <c r="DO53" s="2">
        <v>104.150003</v>
      </c>
      <c r="DP53" s="2">
        <f t="shared" si="29"/>
        <v>-6.6761754887934791E-3</v>
      </c>
    </row>
    <row r="54" spans="1:120">
      <c r="B54" s="14">
        <v>38979</v>
      </c>
      <c r="C54">
        <v>10.629019</v>
      </c>
      <c r="D54" s="13">
        <f t="shared" si="10"/>
        <v>0</v>
      </c>
      <c r="F54" s="14">
        <v>39955</v>
      </c>
      <c r="G54">
        <v>12.042071</v>
      </c>
      <c r="H54" s="13">
        <f t="shared" si="0"/>
        <v>-8.5639089257455586E-3</v>
      </c>
      <c r="J54" s="14">
        <v>41514</v>
      </c>
      <c r="K54">
        <v>53.454155999999998</v>
      </c>
      <c r="L54" s="13">
        <f t="shared" si="1"/>
        <v>1.8323191565761916E-2</v>
      </c>
      <c r="N54" s="14">
        <v>38265</v>
      </c>
      <c r="O54">
        <v>15.533329999999999</v>
      </c>
      <c r="P54" s="13">
        <f t="shared" si="2"/>
        <v>-5.5486555697823181E-3</v>
      </c>
      <c r="R54" s="14">
        <v>40275</v>
      </c>
      <c r="S54" s="13">
        <v>23.038719</v>
      </c>
      <c r="T54" s="13">
        <f t="shared" si="3"/>
        <v>1.8846393543121595E-3</v>
      </c>
      <c r="V54" s="14">
        <v>39289</v>
      </c>
      <c r="W54" s="13">
        <v>81.256243999999995</v>
      </c>
      <c r="X54" s="13">
        <f t="shared" si="4"/>
        <v>2.3032644106146742E-2</v>
      </c>
      <c r="Z54" s="14">
        <v>39545</v>
      </c>
      <c r="AA54" s="13">
        <v>21.143412000000001</v>
      </c>
      <c r="AB54" s="13">
        <f t="shared" si="5"/>
        <v>-7.5791537950097984E-3</v>
      </c>
      <c r="AD54" s="14">
        <v>39251</v>
      </c>
      <c r="AE54" s="13">
        <v>24.735769999999999</v>
      </c>
      <c r="AF54" s="13">
        <f t="shared" si="6"/>
        <v>-6.4802302950114276E-3</v>
      </c>
      <c r="AH54" s="14">
        <v>41541</v>
      </c>
      <c r="AI54" s="13">
        <v>31.27</v>
      </c>
      <c r="AJ54" s="13">
        <f t="shared" si="7"/>
        <v>3.3377395902181028E-2</v>
      </c>
      <c r="AL54" s="14">
        <v>41547</v>
      </c>
      <c r="AM54" s="13">
        <v>14.901749000000001</v>
      </c>
      <c r="AN54" s="13">
        <f t="shared" si="8"/>
        <v>-1.2836355335622009E-3</v>
      </c>
      <c r="AP54" s="14">
        <v>41891</v>
      </c>
      <c r="AQ54" s="13">
        <v>228.740005</v>
      </c>
      <c r="AR54" s="13">
        <f t="shared" si="9"/>
        <v>-8.0659191309822038E-3</v>
      </c>
      <c r="AT54" s="14">
        <v>41978</v>
      </c>
      <c r="AU54" s="13">
        <v>44.533442999999998</v>
      </c>
      <c r="AV54" s="13">
        <f t="shared" si="11"/>
        <v>5.8670287417664051E-3</v>
      </c>
      <c r="AX54" s="14">
        <v>41249</v>
      </c>
      <c r="AY54" s="13">
        <v>6.41</v>
      </c>
      <c r="AZ54" s="13">
        <f t="shared" si="12"/>
        <v>3.7216828478964473E-2</v>
      </c>
      <c r="BB54" s="14">
        <v>36970</v>
      </c>
      <c r="BC54" s="13">
        <v>23.155087000000002</v>
      </c>
      <c r="BD54" s="13">
        <f t="shared" si="13"/>
        <v>-2.061853533470695E-2</v>
      </c>
      <c r="BF54" s="14">
        <v>40280</v>
      </c>
      <c r="BG54" s="13">
        <v>25.813879</v>
      </c>
      <c r="BH54" s="13">
        <f t="shared" si="14"/>
        <v>-6.5921030182950293E-4</v>
      </c>
      <c r="BJ54" s="14">
        <v>38756</v>
      </c>
      <c r="BK54" s="13">
        <v>32.389999000000003</v>
      </c>
      <c r="BL54" s="13">
        <f t="shared" si="15"/>
        <v>1.3771454968029666E-2</v>
      </c>
      <c r="BN54" s="14">
        <v>37943</v>
      </c>
      <c r="BO54" s="13">
        <v>23.064429000000001</v>
      </c>
      <c r="BP54" s="13">
        <f t="shared" si="16"/>
        <v>-7.1980675330363892E-3</v>
      </c>
      <c r="BR54" s="14">
        <v>40325</v>
      </c>
      <c r="BS54" s="13">
        <v>17.820587</v>
      </c>
      <c r="BT54" s="13">
        <f t="shared" si="17"/>
        <v>4.0781218991494013E-2</v>
      </c>
      <c r="BV54" s="14">
        <v>39360</v>
      </c>
      <c r="BW54" s="13">
        <v>32.700001</v>
      </c>
      <c r="BX54" s="13">
        <f t="shared" si="18"/>
        <v>1.316805495472935E-2</v>
      </c>
      <c r="BZ54" s="14">
        <v>41528</v>
      </c>
      <c r="CA54" s="13">
        <v>36.18</v>
      </c>
      <c r="CB54" s="13">
        <f t="shared" si="19"/>
        <v>-2.2426318423470416E-2</v>
      </c>
      <c r="CD54" s="14">
        <v>41495</v>
      </c>
      <c r="CE54" s="13">
        <v>64.25</v>
      </c>
      <c r="CF54" s="13">
        <f t="shared" si="20"/>
        <v>1.5007914929034995E-2</v>
      </c>
      <c r="CH54" s="14">
        <v>41897</v>
      </c>
      <c r="CI54" s="13">
        <v>38.840000000000003</v>
      </c>
      <c r="CJ54" s="13">
        <f t="shared" si="21"/>
        <v>-5.9336423847507133E-2</v>
      </c>
      <c r="CL54" s="14">
        <v>41845</v>
      </c>
      <c r="CM54" s="13">
        <v>28.26</v>
      </c>
      <c r="CN54" s="13">
        <f t="shared" si="22"/>
        <v>-5.2313883299798747E-2</v>
      </c>
      <c r="CP54" s="14">
        <v>37966</v>
      </c>
      <c r="CQ54" s="13">
        <v>9.2100000000000009</v>
      </c>
      <c r="CR54" s="13">
        <f t="shared" si="23"/>
        <v>2.1064301552106573E-2</v>
      </c>
      <c r="CT54" s="14">
        <v>40774</v>
      </c>
      <c r="CU54" s="13">
        <v>54.369999</v>
      </c>
      <c r="CV54" s="13">
        <f t="shared" si="24"/>
        <v>2.1992443195630762E-2</v>
      </c>
      <c r="CX54" s="14">
        <v>39213</v>
      </c>
      <c r="CY54" s="13">
        <v>36.033228000000001</v>
      </c>
      <c r="CZ54" s="13">
        <f t="shared" si="25"/>
        <v>1.0078661624107579E-2</v>
      </c>
      <c r="DB54" s="14">
        <v>42027</v>
      </c>
      <c r="DC54" s="13">
        <v>28</v>
      </c>
      <c r="DD54" s="13">
        <f t="shared" si="26"/>
        <v>-8.4985835694050445E-3</v>
      </c>
      <c r="DF54" s="14">
        <v>40443</v>
      </c>
      <c r="DG54" s="13">
        <v>26.879999000000002</v>
      </c>
      <c r="DH54" s="13">
        <f t="shared" si="27"/>
        <v>-1.7184680073126138E-2</v>
      </c>
      <c r="DJ54" s="14">
        <v>37902</v>
      </c>
      <c r="DK54" s="13">
        <v>19.161646999999999</v>
      </c>
      <c r="DL54" s="13">
        <f t="shared" si="28"/>
        <v>-3.3487412637972043E-3</v>
      </c>
      <c r="DN54" s="14">
        <v>39615</v>
      </c>
      <c r="DO54" s="13">
        <v>104.85</v>
      </c>
      <c r="DP54" s="13">
        <f t="shared" si="29"/>
        <v>7.8149089170703429E-2</v>
      </c>
    </row>
    <row r="55" spans="1:120">
      <c r="B55" s="14">
        <v>38978</v>
      </c>
      <c r="C55">
        <v>10.629019</v>
      </c>
      <c r="D55" s="13">
        <f t="shared" si="10"/>
        <v>-1.0666704642700449E-2</v>
      </c>
      <c r="F55" s="14">
        <v>39954</v>
      </c>
      <c r="G55">
        <v>12.146089</v>
      </c>
      <c r="H55" s="13">
        <f t="shared" si="0"/>
        <v>-2.5673859188042422E-2</v>
      </c>
      <c r="J55" s="14">
        <v>41513</v>
      </c>
      <c r="K55">
        <v>52.492328999999998</v>
      </c>
      <c r="L55" s="13">
        <f t="shared" si="1"/>
        <v>-4.6080534453237315E-2</v>
      </c>
      <c r="N55" s="14">
        <v>38264</v>
      </c>
      <c r="O55">
        <v>15.62</v>
      </c>
      <c r="P55" s="13">
        <f t="shared" si="2"/>
        <v>8.1717451523545689E-2</v>
      </c>
      <c r="R55" s="14">
        <v>40274</v>
      </c>
      <c r="S55" s="13">
        <v>22.995380999999998</v>
      </c>
      <c r="T55" s="13">
        <f t="shared" si="3"/>
        <v>7.2134031492865321E-3</v>
      </c>
      <c r="V55" s="14">
        <v>39288</v>
      </c>
      <c r="W55" s="13">
        <v>79.426833999999999</v>
      </c>
      <c r="X55" s="13">
        <f t="shared" si="4"/>
        <v>4.0811717769456413E-3</v>
      </c>
      <c r="Z55" s="14">
        <v>39542</v>
      </c>
      <c r="AA55" s="13">
        <v>21.304884999999999</v>
      </c>
      <c r="AB55" s="13">
        <f t="shared" si="5"/>
        <v>1.9082220265203814E-2</v>
      </c>
      <c r="AD55" s="14">
        <v>39248</v>
      </c>
      <c r="AE55" s="13">
        <v>24.897109</v>
      </c>
      <c r="AF55" s="13">
        <f t="shared" si="6"/>
        <v>-3.4096747956415056E-4</v>
      </c>
      <c r="AH55" s="14">
        <v>41540</v>
      </c>
      <c r="AI55" s="13">
        <v>30.26</v>
      </c>
      <c r="AJ55" s="13">
        <f t="shared" si="7"/>
        <v>-2.1661817006142843E-2</v>
      </c>
      <c r="AL55" s="14">
        <v>41544</v>
      </c>
      <c r="AM55" s="13">
        <v>14.920902</v>
      </c>
      <c r="AN55" s="13">
        <f t="shared" si="8"/>
        <v>-5.7434833323837652E-3</v>
      </c>
      <c r="AP55" s="14">
        <v>41890</v>
      </c>
      <c r="AQ55" s="13">
        <v>230.60000600000001</v>
      </c>
      <c r="AR55" s="13">
        <f t="shared" si="9"/>
        <v>4.2241909980361512E-3</v>
      </c>
      <c r="AT55" s="14">
        <v>41977</v>
      </c>
      <c r="AU55" s="13">
        <v>44.273688</v>
      </c>
      <c r="AV55" s="13">
        <f t="shared" si="11"/>
        <v>-1.2234377993085424E-2</v>
      </c>
      <c r="AX55" s="14">
        <v>41248</v>
      </c>
      <c r="AY55" s="13">
        <v>6.18</v>
      </c>
      <c r="AZ55" s="13">
        <f t="shared" si="12"/>
        <v>2.3178807947019816E-2</v>
      </c>
      <c r="BB55" s="14">
        <v>36969</v>
      </c>
      <c r="BC55" s="13">
        <v>23.642562000000002</v>
      </c>
      <c r="BD55" s="13">
        <f t="shared" si="13"/>
        <v>5.7220698943014639E-2</v>
      </c>
      <c r="BF55" s="14">
        <v>40277</v>
      </c>
      <c r="BG55" s="13">
        <v>25.830907</v>
      </c>
      <c r="BH55" s="13">
        <f t="shared" si="14"/>
        <v>1.4037428247986558E-2</v>
      </c>
      <c r="BJ55" s="14">
        <v>38755</v>
      </c>
      <c r="BK55" s="13">
        <v>31.950001</v>
      </c>
      <c r="BL55" s="13">
        <f t="shared" si="15"/>
        <v>6.2992440944881992E-3</v>
      </c>
      <c r="BN55" s="14">
        <v>37942</v>
      </c>
      <c r="BO55" s="13">
        <v>23.231652</v>
      </c>
      <c r="BP55" s="13">
        <f t="shared" si="16"/>
        <v>-7.1465832073799307E-3</v>
      </c>
      <c r="BR55" s="14">
        <v>40324</v>
      </c>
      <c r="BS55" s="13">
        <v>17.122318</v>
      </c>
      <c r="BT55" s="13">
        <f t="shared" si="17"/>
        <v>-3.7589844170242116E-2</v>
      </c>
      <c r="BV55" s="14">
        <v>39359</v>
      </c>
      <c r="BW55" s="13">
        <v>32.275002000000001</v>
      </c>
      <c r="BX55" s="13">
        <f t="shared" si="18"/>
        <v>2.4849200186364451E-3</v>
      </c>
      <c r="BZ55" s="14">
        <v>41527</v>
      </c>
      <c r="CA55" s="13">
        <v>37.009998000000003</v>
      </c>
      <c r="CB55" s="13">
        <f t="shared" si="19"/>
        <v>-1.5429688747007191E-2</v>
      </c>
      <c r="CD55" s="14">
        <v>41494</v>
      </c>
      <c r="CE55" s="13">
        <v>63.299999</v>
      </c>
      <c r="CF55" s="13">
        <f t="shared" si="20"/>
        <v>-6.3152826018319749E-4</v>
      </c>
      <c r="CH55" s="14">
        <v>41894</v>
      </c>
      <c r="CI55" s="13">
        <v>41.290000999999997</v>
      </c>
      <c r="CJ55" s="13">
        <f t="shared" si="21"/>
        <v>1.0276535607451242E-2</v>
      </c>
      <c r="CL55" s="14">
        <v>41844</v>
      </c>
      <c r="CM55" s="13">
        <v>29.82</v>
      </c>
      <c r="CN55" s="13">
        <f t="shared" si="22"/>
        <v>1.1533242876526453E-2</v>
      </c>
      <c r="CP55" s="14">
        <v>37965</v>
      </c>
      <c r="CQ55" s="13">
        <v>9.02</v>
      </c>
      <c r="CR55" s="13">
        <f t="shared" si="23"/>
        <v>1.3483146067415642E-2</v>
      </c>
      <c r="CT55" s="14">
        <v>40773</v>
      </c>
      <c r="CU55" s="13">
        <v>53.200001</v>
      </c>
      <c r="CV55" s="13">
        <f t="shared" si="24"/>
        <v>-4.8640863685295542E-2</v>
      </c>
      <c r="CX55" s="14">
        <v>39212</v>
      </c>
      <c r="CY55" s="13">
        <v>35.673684999999999</v>
      </c>
      <c r="CZ55" s="13">
        <f t="shared" si="25"/>
        <v>-2.2115344314571919E-2</v>
      </c>
      <c r="DB55" s="14">
        <v>42026</v>
      </c>
      <c r="DC55" s="13">
        <v>28.24</v>
      </c>
      <c r="DD55" s="13">
        <f t="shared" si="26"/>
        <v>6.7736544304332685E-3</v>
      </c>
      <c r="DF55" s="14">
        <v>40442</v>
      </c>
      <c r="DG55" s="13">
        <v>27.35</v>
      </c>
      <c r="DH55" s="13">
        <f t="shared" si="27"/>
        <v>-1.2991664128172592E-2</v>
      </c>
      <c r="DJ55" s="14">
        <v>37901</v>
      </c>
      <c r="DK55" s="13">
        <v>19.226030000000002</v>
      </c>
      <c r="DL55" s="13">
        <f t="shared" si="28"/>
        <v>-1.1974180015906213E-2</v>
      </c>
      <c r="DN55" s="14">
        <v>39612</v>
      </c>
      <c r="DO55" s="13">
        <v>97.250000999999997</v>
      </c>
      <c r="DP55" s="13">
        <f t="shared" si="29"/>
        <v>3.3475037194473999E-2</v>
      </c>
    </row>
    <row r="56" spans="1:120">
      <c r="B56" s="14">
        <v>38975</v>
      </c>
      <c r="C56">
        <v>10.743618</v>
      </c>
      <c r="D56" s="13">
        <f t="shared" si="10"/>
        <v>-1.0554035764254538E-2</v>
      </c>
      <c r="F56" s="14">
        <v>39953</v>
      </c>
      <c r="G56">
        <v>12.466143000000001</v>
      </c>
      <c r="H56" s="13">
        <f t="shared" si="0"/>
        <v>-4.4728729955622474E-3</v>
      </c>
      <c r="J56" s="14">
        <v>41512</v>
      </c>
      <c r="K56">
        <v>55.028050999999998</v>
      </c>
      <c r="L56" s="13">
        <f t="shared" si="1"/>
        <v>-3.1678935581098554E-3</v>
      </c>
      <c r="N56" s="14">
        <v>38261</v>
      </c>
      <c r="O56">
        <v>14.44</v>
      </c>
      <c r="P56" s="13">
        <f t="shared" si="2"/>
        <v>7.4404761904761904E-2</v>
      </c>
      <c r="R56" s="14">
        <v>40273</v>
      </c>
      <c r="S56" s="13">
        <v>22.830694000000001</v>
      </c>
      <c r="T56" s="13">
        <f t="shared" si="3"/>
        <v>2.5700911381461244E-2</v>
      </c>
      <c r="V56" s="14">
        <v>39287</v>
      </c>
      <c r="W56" s="13">
        <v>79.103997000000007</v>
      </c>
      <c r="X56" s="13">
        <f t="shared" si="4"/>
        <v>-3.4584689189200733E-2</v>
      </c>
      <c r="Z56" s="14">
        <v>39541</v>
      </c>
      <c r="AA56" s="13">
        <v>20.905953</v>
      </c>
      <c r="AB56" s="13">
        <f t="shared" si="5"/>
        <v>1.7568253668177252E-2</v>
      </c>
      <c r="AD56" s="14">
        <v>39247</v>
      </c>
      <c r="AE56" s="13">
        <v>24.905601000000001</v>
      </c>
      <c r="AF56" s="13">
        <f t="shared" si="6"/>
        <v>4.7961569743799016E-3</v>
      </c>
      <c r="AH56" s="14">
        <v>41537</v>
      </c>
      <c r="AI56" s="13">
        <v>30.93</v>
      </c>
      <c r="AJ56" s="13">
        <f t="shared" si="7"/>
        <v>-3.2227198445787643E-3</v>
      </c>
      <c r="AL56" s="14">
        <v>41543</v>
      </c>
      <c r="AM56" s="13">
        <v>15.007095</v>
      </c>
      <c r="AN56" s="13">
        <f t="shared" si="8"/>
        <v>-3.1806750988709943E-3</v>
      </c>
      <c r="AP56" s="14">
        <v>41887</v>
      </c>
      <c r="AQ56" s="13">
        <v>229.63000500000001</v>
      </c>
      <c r="AR56" s="13">
        <f t="shared" si="9"/>
        <v>9.140856834003239E-3</v>
      </c>
      <c r="AT56" s="14">
        <v>41976</v>
      </c>
      <c r="AU56" s="13">
        <v>44.822057999999998</v>
      </c>
      <c r="AV56" s="13">
        <f t="shared" si="11"/>
        <v>4.3449019403163432E-2</v>
      </c>
      <c r="AX56" s="14">
        <v>41247</v>
      </c>
      <c r="AY56" s="13">
        <v>6.04</v>
      </c>
      <c r="AZ56" s="13">
        <f t="shared" si="12"/>
        <v>1.8549747048903935E-2</v>
      </c>
      <c r="BB56" s="14">
        <v>36966</v>
      </c>
      <c r="BC56" s="13">
        <v>22.362939000000001</v>
      </c>
      <c r="BD56" s="13">
        <f t="shared" si="13"/>
        <v>-6.1381092739561618E-2</v>
      </c>
      <c r="BF56" s="14">
        <v>40276</v>
      </c>
      <c r="BG56" s="13">
        <v>25.473327000000001</v>
      </c>
      <c r="BH56" s="13">
        <f t="shared" si="14"/>
        <v>1.9420770896797009E-2</v>
      </c>
      <c r="BJ56" s="14">
        <v>38754</v>
      </c>
      <c r="BK56" s="13">
        <v>31.75</v>
      </c>
      <c r="BL56" s="13">
        <f t="shared" si="15"/>
        <v>-9.6694008212912953E-3</v>
      </c>
      <c r="BN56" s="14">
        <v>37939</v>
      </c>
      <c r="BO56" s="13">
        <v>23.398873999999999</v>
      </c>
      <c r="BP56" s="13">
        <f t="shared" si="16"/>
        <v>3.6738805409323718E-3</v>
      </c>
      <c r="BR56" s="14">
        <v>40323</v>
      </c>
      <c r="BS56" s="13">
        <v>17.791081999999999</v>
      </c>
      <c r="BT56" s="13">
        <f t="shared" si="17"/>
        <v>-4.6766721813587837E-3</v>
      </c>
      <c r="BV56" s="14">
        <v>39358</v>
      </c>
      <c r="BW56" s="13">
        <v>32.195</v>
      </c>
      <c r="BX56" s="13">
        <f t="shared" si="18"/>
        <v>6.2509452648556512E-3</v>
      </c>
      <c r="BZ56" s="14">
        <v>41526</v>
      </c>
      <c r="CA56" s="13">
        <v>37.590000000000003</v>
      </c>
      <c r="CB56" s="13">
        <f t="shared" si="19"/>
        <v>5.5306037487536243E-2</v>
      </c>
      <c r="CD56" s="14">
        <v>41493</v>
      </c>
      <c r="CE56" s="13">
        <v>63.34</v>
      </c>
      <c r="CF56" s="13">
        <f t="shared" si="20"/>
        <v>1.1497940138900408E-2</v>
      </c>
      <c r="CH56" s="14">
        <v>41893</v>
      </c>
      <c r="CI56" s="13">
        <v>40.869999</v>
      </c>
      <c r="CJ56" s="13">
        <f t="shared" si="21"/>
        <v>2.8434749449685562E-2</v>
      </c>
      <c r="CL56" s="14">
        <v>41843</v>
      </c>
      <c r="CM56" s="13">
        <v>29.48</v>
      </c>
      <c r="CN56" s="13">
        <f t="shared" si="22"/>
        <v>1.166784528716013E-2</v>
      </c>
      <c r="CP56" s="14">
        <v>37964</v>
      </c>
      <c r="CQ56" s="13">
        <v>8.9</v>
      </c>
      <c r="CR56" s="13">
        <f t="shared" si="23"/>
        <v>-3.6796536796536779E-2</v>
      </c>
      <c r="CT56" s="14">
        <v>40772</v>
      </c>
      <c r="CU56" s="13">
        <v>55.919998</v>
      </c>
      <c r="CV56" s="13">
        <f t="shared" si="24"/>
        <v>-2.6123302895273526E-2</v>
      </c>
      <c r="CX56" s="14">
        <v>39211</v>
      </c>
      <c r="CY56" s="13">
        <v>36.480463</v>
      </c>
      <c r="CZ56" s="13">
        <f t="shared" si="25"/>
        <v>-4.3082772019703997E-3</v>
      </c>
      <c r="DB56" s="14">
        <v>42025</v>
      </c>
      <c r="DC56" s="13">
        <v>28.049999</v>
      </c>
      <c r="DD56" s="13">
        <f t="shared" si="26"/>
        <v>5.9289992447129881E-2</v>
      </c>
      <c r="DF56" s="14">
        <v>40441</v>
      </c>
      <c r="DG56" s="13">
        <v>27.709999</v>
      </c>
      <c r="DH56" s="13">
        <f t="shared" si="27"/>
        <v>2.5536602516654339E-2</v>
      </c>
      <c r="DJ56" s="14">
        <v>37900</v>
      </c>
      <c r="DK56" s="13">
        <v>19.459036000000001</v>
      </c>
      <c r="DL56" s="13">
        <f t="shared" si="28"/>
        <v>1.0347016356127205E-2</v>
      </c>
      <c r="DN56" s="14">
        <v>39611</v>
      </c>
      <c r="DO56" s="13">
        <v>94.1</v>
      </c>
      <c r="DP56" s="13">
        <f t="shared" si="29"/>
        <v>-3.5366528171884813E-2</v>
      </c>
    </row>
    <row r="57" spans="1:120">
      <c r="B57" s="14">
        <v>38974</v>
      </c>
      <c r="C57">
        <v>10.858216000000001</v>
      </c>
      <c r="D57" s="13">
        <f t="shared" si="10"/>
        <v>-1.2163394640515324E-2</v>
      </c>
      <c r="F57" s="14">
        <v>39952</v>
      </c>
      <c r="G57">
        <v>12.522152999999999</v>
      </c>
      <c r="H57" s="13">
        <f t="shared" si="0"/>
        <v>8.3762168492919481E-3</v>
      </c>
      <c r="J57" s="14">
        <v>41509</v>
      </c>
      <c r="K57">
        <v>55.202928</v>
      </c>
      <c r="L57" s="13">
        <f t="shared" si="1"/>
        <v>-4.206122079405311E-3</v>
      </c>
      <c r="N57" s="14">
        <v>38260</v>
      </c>
      <c r="O57">
        <v>13.44</v>
      </c>
      <c r="P57" s="13">
        <f t="shared" si="2"/>
        <v>3.9838137490502855E-3</v>
      </c>
      <c r="R57" s="14">
        <v>40269</v>
      </c>
      <c r="S57" s="13">
        <v>22.258627000000001</v>
      </c>
      <c r="T57" s="13">
        <f t="shared" si="3"/>
        <v>7.0588502497081146E-3</v>
      </c>
      <c r="V57" s="14">
        <v>39286</v>
      </c>
      <c r="W57" s="13">
        <v>81.937790000000007</v>
      </c>
      <c r="X57" s="13">
        <f t="shared" si="4"/>
        <v>-1.4134639295655775E-2</v>
      </c>
      <c r="Z57" s="14">
        <v>39540</v>
      </c>
      <c r="AA57" s="13">
        <v>20.545013000000001</v>
      </c>
      <c r="AB57" s="13">
        <f t="shared" si="5"/>
        <v>3.4928213203237544E-2</v>
      </c>
      <c r="AD57" s="14">
        <v>39246</v>
      </c>
      <c r="AE57" s="13">
        <v>24.786719999999999</v>
      </c>
      <c r="AF57" s="13">
        <f t="shared" si="6"/>
        <v>5.5115327435281752E-3</v>
      </c>
      <c r="AH57" s="14">
        <v>41536</v>
      </c>
      <c r="AI57" s="13">
        <v>31.030000999999999</v>
      </c>
      <c r="AJ57" s="13">
        <f t="shared" si="7"/>
        <v>1.9382390953272304E-2</v>
      </c>
      <c r="AL57" s="14">
        <v>41542</v>
      </c>
      <c r="AM57" s="13">
        <v>15.05498</v>
      </c>
      <c r="AN57" s="13">
        <f t="shared" si="8"/>
        <v>1.2739573651595166E-3</v>
      </c>
      <c r="AP57" s="14">
        <v>41886</v>
      </c>
      <c r="AQ57" s="13">
        <v>227.550003</v>
      </c>
      <c r="AR57" s="13">
        <f t="shared" si="9"/>
        <v>1.1108642375801257E-2</v>
      </c>
      <c r="AT57" s="14">
        <v>41975</v>
      </c>
      <c r="AU57" s="13">
        <v>42.955675999999997</v>
      </c>
      <c r="AV57" s="13">
        <f t="shared" si="11"/>
        <v>-1.7884564734330661E-3</v>
      </c>
      <c r="AX57" s="14">
        <v>41246</v>
      </c>
      <c r="AY57" s="13">
        <v>5.93</v>
      </c>
      <c r="AZ57" s="13">
        <f t="shared" si="12"/>
        <v>-6.7001675041876109E-3</v>
      </c>
      <c r="BB57" s="14">
        <v>36965</v>
      </c>
      <c r="BC57" s="13">
        <v>23.825365999999999</v>
      </c>
      <c r="BD57" s="13">
        <f t="shared" si="13"/>
        <v>-5.3268739636531531E-2</v>
      </c>
      <c r="BF57" s="14">
        <v>40275</v>
      </c>
      <c r="BG57" s="13">
        <v>24.988040000000002</v>
      </c>
      <c r="BH57" s="13">
        <f t="shared" si="14"/>
        <v>1.0232149042135731E-3</v>
      </c>
      <c r="BJ57" s="14">
        <v>38751</v>
      </c>
      <c r="BK57" s="13">
        <v>32.060001</v>
      </c>
      <c r="BL57" s="13">
        <f t="shared" si="15"/>
        <v>-8.3514068449485595E-3</v>
      </c>
      <c r="BN57" s="14">
        <v>37938</v>
      </c>
      <c r="BO57" s="13">
        <v>23.313224000000002</v>
      </c>
      <c r="BP57" s="13">
        <f t="shared" si="16"/>
        <v>-8.1037903277581397E-3</v>
      </c>
      <c r="BR57" s="14">
        <v>40322</v>
      </c>
      <c r="BS57" s="13">
        <v>17.874676000000001</v>
      </c>
      <c r="BT57" s="13">
        <f t="shared" si="17"/>
        <v>-6.0158954702364265E-3</v>
      </c>
      <c r="BV57" s="14">
        <v>39357</v>
      </c>
      <c r="BW57" s="13">
        <v>31.995000999999998</v>
      </c>
      <c r="BX57" s="13">
        <f t="shared" si="18"/>
        <v>2.2204537450624163E-2</v>
      </c>
      <c r="BZ57" s="14">
        <v>41523</v>
      </c>
      <c r="CA57" s="13">
        <v>35.619999</v>
      </c>
      <c r="CB57" s="13">
        <f t="shared" si="19"/>
        <v>1.279502489593546E-2</v>
      </c>
      <c r="CD57" s="14">
        <v>41492</v>
      </c>
      <c r="CE57" s="13">
        <v>62.619999</v>
      </c>
      <c r="CF57" s="13">
        <f t="shared" si="20"/>
        <v>-2.8092519012882303E-2</v>
      </c>
      <c r="CH57" s="14">
        <v>41892</v>
      </c>
      <c r="CI57" s="13">
        <v>39.740001999999997</v>
      </c>
      <c r="CJ57" s="13">
        <f t="shared" si="21"/>
        <v>5.5791792130493775E-2</v>
      </c>
      <c r="CL57" s="14">
        <v>41842</v>
      </c>
      <c r="CM57" s="13">
        <v>29.139999</v>
      </c>
      <c r="CN57" s="13">
        <f t="shared" si="22"/>
        <v>5.579706521739123E-2</v>
      </c>
      <c r="CP57" s="14">
        <v>37963</v>
      </c>
      <c r="CQ57" s="13">
        <v>9.24</v>
      </c>
      <c r="CR57" s="13">
        <f t="shared" si="23"/>
        <v>3.2573289902279434E-3</v>
      </c>
      <c r="CT57" s="14">
        <v>40771</v>
      </c>
      <c r="CU57" s="13">
        <v>57.419998</v>
      </c>
      <c r="CV57" s="13">
        <f t="shared" si="24"/>
        <v>-1.2893244383470668E-2</v>
      </c>
      <c r="CX57" s="14">
        <v>39210</v>
      </c>
      <c r="CY57" s="13">
        <v>36.638311000000002</v>
      </c>
      <c r="CZ57" s="13">
        <f t="shared" si="25"/>
        <v>-4.5271107830633277E-3</v>
      </c>
      <c r="DB57" s="14">
        <v>42024</v>
      </c>
      <c r="DC57" s="13">
        <v>26.48</v>
      </c>
      <c r="DD57" s="13">
        <f t="shared" si="26"/>
        <v>-6.3649255175061634E-2</v>
      </c>
      <c r="DF57" s="14">
        <v>40438</v>
      </c>
      <c r="DG57" s="13">
        <v>27.02</v>
      </c>
      <c r="DH57" s="13">
        <f t="shared" si="27"/>
        <v>-1.1090203737160991E-3</v>
      </c>
      <c r="DJ57" s="14">
        <v>37897</v>
      </c>
      <c r="DK57" s="13">
        <v>19.259754999999998</v>
      </c>
      <c r="DL57" s="13">
        <f t="shared" si="28"/>
        <v>3.0336686126252663E-3</v>
      </c>
      <c r="DN57" s="14">
        <v>39610</v>
      </c>
      <c r="DO57" s="13">
        <v>97.550004999999999</v>
      </c>
      <c r="DP57" s="13">
        <f t="shared" si="29"/>
        <v>3.8318329714067748E-2</v>
      </c>
    </row>
    <row r="58" spans="1:120">
      <c r="B58" s="14">
        <v>38973</v>
      </c>
      <c r="C58">
        <v>10.991915000000001</v>
      </c>
      <c r="D58" s="13">
        <f t="shared" si="10"/>
        <v>-2.2090063781715071E-2</v>
      </c>
      <c r="F58" s="14">
        <v>39951</v>
      </c>
      <c r="G58">
        <v>12.418136000000001</v>
      </c>
      <c r="H58" s="13">
        <f t="shared" si="0"/>
        <v>2.1724951989408641E-2</v>
      </c>
      <c r="J58" s="14">
        <v>41508</v>
      </c>
      <c r="K58">
        <v>55.436098999999999</v>
      </c>
      <c r="L58" s="13">
        <f t="shared" si="1"/>
        <v>1.8383052502038678E-2</v>
      </c>
      <c r="N58" s="14">
        <v>38259</v>
      </c>
      <c r="O58">
        <v>13.386670000000001</v>
      </c>
      <c r="P58" s="13">
        <f t="shared" si="2"/>
        <v>5.1859598779570783E-2</v>
      </c>
      <c r="R58" s="14">
        <v>40268</v>
      </c>
      <c r="S58" s="13">
        <v>22.102608</v>
      </c>
      <c r="T58" s="13">
        <f t="shared" si="3"/>
        <v>-8.5536473138091238E-3</v>
      </c>
      <c r="V58" s="14">
        <v>39283</v>
      </c>
      <c r="W58" s="13">
        <v>83.112555999999998</v>
      </c>
      <c r="X58" s="13">
        <f t="shared" si="4"/>
        <v>-1.9155431585776008E-2</v>
      </c>
      <c r="Z58" s="14">
        <v>39539</v>
      </c>
      <c r="AA58" s="13">
        <v>19.851631000000001</v>
      </c>
      <c r="AB58" s="13">
        <f t="shared" si="5"/>
        <v>4.2394015879213751E-2</v>
      </c>
      <c r="AD58" s="14">
        <v>39245</v>
      </c>
      <c r="AE58" s="13">
        <v>24.650856000000001</v>
      </c>
      <c r="AF58" s="13">
        <f t="shared" si="6"/>
        <v>-9.2149854868098183E-3</v>
      </c>
      <c r="AH58" s="14">
        <v>41535</v>
      </c>
      <c r="AI58" s="13">
        <v>30.440000999999999</v>
      </c>
      <c r="AJ58" s="13">
        <f t="shared" si="7"/>
        <v>1.4666699999999958E-2</v>
      </c>
      <c r="AL58" s="14">
        <v>41541</v>
      </c>
      <c r="AM58" s="13">
        <v>15.035825000000001</v>
      </c>
      <c r="AN58" s="13">
        <f t="shared" si="8"/>
        <v>3.8362667645145867E-3</v>
      </c>
      <c r="AP58" s="14">
        <v>41885</v>
      </c>
      <c r="AQ58" s="13">
        <v>225.050003</v>
      </c>
      <c r="AR58" s="13">
        <f t="shared" si="9"/>
        <v>2.2223555555557243E-4</v>
      </c>
      <c r="AT58" s="14">
        <v>41974</v>
      </c>
      <c r="AU58" s="13">
        <v>43.032637999999999</v>
      </c>
      <c r="AV58" s="13">
        <f t="shared" si="11"/>
        <v>-9.30238650939973E-3</v>
      </c>
      <c r="AX58" s="14">
        <v>41243</v>
      </c>
      <c r="AY58" s="13">
        <v>5.97</v>
      </c>
      <c r="AZ58" s="13">
        <f t="shared" si="12"/>
        <v>1.0152284263959324E-2</v>
      </c>
      <c r="BB58" s="14">
        <v>36964</v>
      </c>
      <c r="BC58" s="13">
        <v>25.165922999999999</v>
      </c>
      <c r="BD58" s="13">
        <f t="shared" si="13"/>
        <v>7.9314264896692237E-3</v>
      </c>
      <c r="BF58" s="14">
        <v>40274</v>
      </c>
      <c r="BG58" s="13">
        <v>24.962498</v>
      </c>
      <c r="BH58" s="13">
        <f t="shared" si="14"/>
        <v>1.708231191188398E-3</v>
      </c>
      <c r="BJ58" s="14">
        <v>38750</v>
      </c>
      <c r="BK58" s="13">
        <v>32.330002</v>
      </c>
      <c r="BL58" s="13">
        <f t="shared" si="15"/>
        <v>-2.6791058796175323E-2</v>
      </c>
      <c r="BN58" s="14">
        <v>37937</v>
      </c>
      <c r="BO58" s="13">
        <v>23.503692999999998</v>
      </c>
      <c r="BP58" s="13">
        <f t="shared" si="16"/>
        <v>3.1093643863394704E-2</v>
      </c>
      <c r="BR58" s="14">
        <v>40319</v>
      </c>
      <c r="BS58" s="13">
        <v>17.982859000000001</v>
      </c>
      <c r="BT58" s="13">
        <f t="shared" si="17"/>
        <v>-1.0819626773042537E-2</v>
      </c>
      <c r="BV58" s="14">
        <v>39356</v>
      </c>
      <c r="BW58" s="13">
        <v>31.299999</v>
      </c>
      <c r="BX58" s="13">
        <f t="shared" si="18"/>
        <v>2.6229475409836056E-2</v>
      </c>
      <c r="BZ58" s="14">
        <v>41522</v>
      </c>
      <c r="CA58" s="13">
        <v>35.169998</v>
      </c>
      <c r="CB58" s="13">
        <f t="shared" si="19"/>
        <v>1.7061768822338393E-2</v>
      </c>
      <c r="CD58" s="14">
        <v>41491</v>
      </c>
      <c r="CE58" s="13">
        <v>64.430000000000007</v>
      </c>
      <c r="CF58" s="13">
        <f t="shared" si="20"/>
        <v>-4.6538939598788162E-4</v>
      </c>
      <c r="CH58" s="14">
        <v>41891</v>
      </c>
      <c r="CI58" s="13">
        <v>37.639999000000003</v>
      </c>
      <c r="CJ58" s="13">
        <f t="shared" si="21"/>
        <v>-2.3605707486529289E-2</v>
      </c>
      <c r="CL58" s="14">
        <v>41841</v>
      </c>
      <c r="CM58" s="13">
        <v>27.6</v>
      </c>
      <c r="CN58" s="13">
        <f t="shared" si="22"/>
        <v>-7.1942088918779548E-3</v>
      </c>
      <c r="CP58" s="14">
        <v>37960</v>
      </c>
      <c r="CQ58" s="13">
        <v>9.2100000000000009</v>
      </c>
      <c r="CR58" s="13">
        <f t="shared" si="23"/>
        <v>1.2087912087912222E-2</v>
      </c>
      <c r="CT58" s="14">
        <v>40770</v>
      </c>
      <c r="CU58" s="13">
        <v>58.169998</v>
      </c>
      <c r="CV58" s="13">
        <f t="shared" si="24"/>
        <v>7.3643373938722778E-2</v>
      </c>
      <c r="CX58" s="14">
        <v>39209</v>
      </c>
      <c r="CY58" s="13">
        <v>36.804931000000003</v>
      </c>
      <c r="CZ58" s="13">
        <f t="shared" si="25"/>
        <v>4.767666052544962E-4</v>
      </c>
      <c r="DB58" s="14">
        <v>42020</v>
      </c>
      <c r="DC58" s="13">
        <v>28.280000999999999</v>
      </c>
      <c r="DD58" s="13">
        <f t="shared" si="26"/>
        <v>4.8961500332399821E-2</v>
      </c>
      <c r="DF58" s="14">
        <v>40437</v>
      </c>
      <c r="DG58" s="13">
        <v>27.049999</v>
      </c>
      <c r="DH58" s="13">
        <f t="shared" si="27"/>
        <v>-1.4212900356672694E-2</v>
      </c>
      <c r="DJ58" s="14">
        <v>37896</v>
      </c>
      <c r="DK58" s="13">
        <v>19.201504</v>
      </c>
      <c r="DL58" s="13">
        <f t="shared" si="28"/>
        <v>8.8595625643852968E-3</v>
      </c>
      <c r="DN58" s="14">
        <v>39609</v>
      </c>
      <c r="DO58" s="13">
        <v>93.949997999999994</v>
      </c>
      <c r="DP58" s="13">
        <f t="shared" si="29"/>
        <v>-3.1443329572749222E-2</v>
      </c>
    </row>
    <row r="59" spans="1:120">
      <c r="B59" s="14">
        <v>38972</v>
      </c>
      <c r="C59">
        <v>11.240212</v>
      </c>
      <c r="D59" s="13">
        <f t="shared" si="10"/>
        <v>5.9829798766029892E-3</v>
      </c>
      <c r="F59" s="14">
        <v>39948</v>
      </c>
      <c r="G59">
        <v>12.154089000000001</v>
      </c>
      <c r="H59" s="13">
        <f t="shared" si="0"/>
        <v>-2.2522590629121212E-2</v>
      </c>
      <c r="J59" s="14">
        <v>41507</v>
      </c>
      <c r="K59">
        <v>54.435409999999997</v>
      </c>
      <c r="L59" s="13">
        <f t="shared" si="1"/>
        <v>7.0093315310217853E-3</v>
      </c>
      <c r="N59" s="14">
        <v>38258</v>
      </c>
      <c r="O59">
        <v>12.72667</v>
      </c>
      <c r="P59" s="13">
        <f t="shared" si="2"/>
        <v>-5.2303678613529298E-4</v>
      </c>
      <c r="R59" s="14">
        <v>40267</v>
      </c>
      <c r="S59" s="13">
        <v>22.293296999999999</v>
      </c>
      <c r="T59" s="13">
        <f t="shared" si="3"/>
        <v>3.8896766017509741E-4</v>
      </c>
      <c r="V59" s="14">
        <v>39282</v>
      </c>
      <c r="W59" s="13">
        <v>84.735704999999996</v>
      </c>
      <c r="X59" s="13">
        <f t="shared" si="4"/>
        <v>3.2903306926977002E-2</v>
      </c>
      <c r="Z59" s="14">
        <v>39538</v>
      </c>
      <c r="AA59" s="13">
        <v>19.044267999999999</v>
      </c>
      <c r="AB59" s="13">
        <f t="shared" si="5"/>
        <v>-3.4791921911209232E-3</v>
      </c>
      <c r="AD59" s="14">
        <v>39244</v>
      </c>
      <c r="AE59" s="13">
        <v>24.880126000000001</v>
      </c>
      <c r="AF59" s="13">
        <f t="shared" si="6"/>
        <v>-8.1246458887373058E-3</v>
      </c>
      <c r="AH59" s="14">
        <v>41534</v>
      </c>
      <c r="AI59" s="13">
        <v>30</v>
      </c>
      <c r="AJ59" s="13">
        <f t="shared" si="7"/>
        <v>1.2829135285984681E-2</v>
      </c>
      <c r="AL59" s="14">
        <v>41540</v>
      </c>
      <c r="AM59" s="13">
        <v>14.978363999999999</v>
      </c>
      <c r="AN59" s="13">
        <f t="shared" si="8"/>
        <v>-9.4996580482843949E-3</v>
      </c>
      <c r="AP59" s="14">
        <v>41884</v>
      </c>
      <c r="AQ59" s="13">
        <v>225</v>
      </c>
      <c r="AR59" s="13">
        <f t="shared" si="9"/>
        <v>-3.3222591362126247E-3</v>
      </c>
      <c r="AT59" s="14">
        <v>41971</v>
      </c>
      <c r="AU59" s="13">
        <v>43.436703000000001</v>
      </c>
      <c r="AV59" s="13">
        <f t="shared" si="11"/>
        <v>2.2198177478130856E-3</v>
      </c>
      <c r="AX59" s="14">
        <v>41242</v>
      </c>
      <c r="AY59" s="13">
        <v>5.91</v>
      </c>
      <c r="AZ59" s="13">
        <f t="shared" si="12"/>
        <v>2.4263431542461106E-2</v>
      </c>
      <c r="BB59" s="14">
        <v>36963</v>
      </c>
      <c r="BC59" s="13">
        <v>24.967891999999999</v>
      </c>
      <c r="BD59" s="13">
        <f t="shared" si="13"/>
        <v>5.605695355689444E-2</v>
      </c>
      <c r="BF59" s="14">
        <v>40273</v>
      </c>
      <c r="BG59" s="13">
        <v>24.919929</v>
      </c>
      <c r="BH59" s="13">
        <f t="shared" si="14"/>
        <v>3.7722933648085344E-3</v>
      </c>
      <c r="BJ59" s="14">
        <v>38749</v>
      </c>
      <c r="BK59" s="13">
        <v>33.220001000000003</v>
      </c>
      <c r="BL59" s="13">
        <f t="shared" si="15"/>
        <v>3.9287095799335151E-3</v>
      </c>
      <c r="BN59" s="14">
        <v>37936</v>
      </c>
      <c r="BO59" s="13">
        <v>22.794916000000001</v>
      </c>
      <c r="BP59" s="13">
        <f t="shared" si="16"/>
        <v>-1.9621617708997587E-2</v>
      </c>
      <c r="BR59" s="14">
        <v>40318</v>
      </c>
      <c r="BS59" s="13">
        <v>18.179555000000001</v>
      </c>
      <c r="BT59" s="13">
        <f t="shared" si="17"/>
        <v>-5.2051272037023304E-2</v>
      </c>
      <c r="BV59" s="14">
        <v>39353</v>
      </c>
      <c r="BW59" s="13">
        <v>30.5</v>
      </c>
      <c r="BX59" s="13">
        <f t="shared" si="18"/>
        <v>3.5653615088162463E-2</v>
      </c>
      <c r="BZ59" s="14">
        <v>41521</v>
      </c>
      <c r="CA59" s="13">
        <v>34.580002</v>
      </c>
      <c r="CB59" s="13">
        <f t="shared" si="19"/>
        <v>9.6350948905109587E-3</v>
      </c>
      <c r="CD59" s="14">
        <v>41488</v>
      </c>
      <c r="CE59" s="13">
        <v>64.459998999999996</v>
      </c>
      <c r="CF59" s="13">
        <f t="shared" si="20"/>
        <v>-3.2472399334233853E-3</v>
      </c>
      <c r="CH59" s="14">
        <v>41890</v>
      </c>
      <c r="CI59" s="13">
        <v>38.549999</v>
      </c>
      <c r="CJ59" s="13">
        <f t="shared" si="21"/>
        <v>7.8431111111111028E-3</v>
      </c>
      <c r="CL59" s="14">
        <v>41838</v>
      </c>
      <c r="CM59" s="13">
        <v>27.799999</v>
      </c>
      <c r="CN59" s="13">
        <f t="shared" si="22"/>
        <v>-3.595828967847702E-4</v>
      </c>
      <c r="CP59" s="14">
        <v>37959</v>
      </c>
      <c r="CQ59" s="13">
        <v>9.1</v>
      </c>
      <c r="CR59" s="13">
        <f t="shared" si="23"/>
        <v>2.4774774774774643E-2</v>
      </c>
      <c r="CT59" s="14">
        <v>40767</v>
      </c>
      <c r="CU59" s="13">
        <v>54.18</v>
      </c>
      <c r="CV59" s="13">
        <f t="shared" si="24"/>
        <v>8.100560816052689E-2</v>
      </c>
      <c r="CX59" s="14">
        <v>39206</v>
      </c>
      <c r="CY59" s="13">
        <v>36.787391999999997</v>
      </c>
      <c r="CZ59" s="13">
        <f t="shared" si="25"/>
        <v>1.1932980012325143E-3</v>
      </c>
      <c r="DB59" s="14">
        <v>42019</v>
      </c>
      <c r="DC59" s="13">
        <v>26.959999</v>
      </c>
      <c r="DD59" s="13">
        <f t="shared" si="26"/>
        <v>-4.5325814447592018E-2</v>
      </c>
      <c r="DF59" s="14">
        <v>40436</v>
      </c>
      <c r="DG59" s="13">
        <v>27.440000999999999</v>
      </c>
      <c r="DH59" s="13">
        <f t="shared" si="27"/>
        <v>-7.2358179173595766E-3</v>
      </c>
      <c r="DJ59" s="14">
        <v>37895</v>
      </c>
      <c r="DK59" s="13">
        <v>19.032881</v>
      </c>
      <c r="DL59" s="13">
        <f t="shared" si="28"/>
        <v>2.9078872377341293E-3</v>
      </c>
      <c r="DN59" s="14">
        <v>39608</v>
      </c>
      <c r="DO59" s="13">
        <v>97.000000999999997</v>
      </c>
      <c r="DP59" s="13">
        <f t="shared" si="29"/>
        <v>-6.0532696164015548E-2</v>
      </c>
    </row>
    <row r="60" spans="1:120">
      <c r="B60" s="14">
        <v>38971</v>
      </c>
      <c r="C60">
        <v>11.173361999999999</v>
      </c>
      <c r="D60" s="13">
        <f t="shared" si="10"/>
        <v>2.451832327370173E-2</v>
      </c>
      <c r="F60" s="14">
        <v>39947</v>
      </c>
      <c r="G60">
        <v>12.434138000000001</v>
      </c>
      <c r="H60" s="13">
        <f t="shared" si="0"/>
        <v>2.7098445227778906E-2</v>
      </c>
      <c r="J60" s="14">
        <v>41506</v>
      </c>
      <c r="K60">
        <v>54.056510000000003</v>
      </c>
      <c r="L60" s="13">
        <f t="shared" si="1"/>
        <v>7.9709807937246406E-3</v>
      </c>
      <c r="N60" s="14">
        <v>38257</v>
      </c>
      <c r="O60">
        <v>12.73333</v>
      </c>
      <c r="P60" s="13">
        <f t="shared" si="2"/>
        <v>-3.2911890402053015E-2</v>
      </c>
      <c r="R60" s="14">
        <v>40266</v>
      </c>
      <c r="S60" s="13">
        <v>22.284628999999999</v>
      </c>
      <c r="T60" s="13">
        <f t="shared" si="3"/>
        <v>1.2204707581977822E-2</v>
      </c>
      <c r="V60" s="14">
        <v>39281</v>
      </c>
      <c r="W60" s="13">
        <v>82.036434999999997</v>
      </c>
      <c r="X60" s="13">
        <f t="shared" si="4"/>
        <v>-8.7766588319083232E-3</v>
      </c>
      <c r="Z60" s="14">
        <v>39535</v>
      </c>
      <c r="AA60" s="13">
        <v>19.110758000000001</v>
      </c>
      <c r="AB60" s="13">
        <f t="shared" si="5"/>
        <v>4.9729706298426196E-4</v>
      </c>
      <c r="AD60" s="14">
        <v>39241</v>
      </c>
      <c r="AE60" s="13">
        <v>25.083924</v>
      </c>
      <c r="AF60" s="13">
        <f t="shared" si="6"/>
        <v>1.4771598024951696E-2</v>
      </c>
      <c r="AH60" s="14">
        <v>41533</v>
      </c>
      <c r="AI60" s="13">
        <v>29.620000999999998</v>
      </c>
      <c r="AJ60" s="13">
        <f t="shared" si="7"/>
        <v>1.2303520164046374E-2</v>
      </c>
      <c r="AL60" s="14">
        <v>41537</v>
      </c>
      <c r="AM60" s="13">
        <v>15.122018000000001</v>
      </c>
      <c r="AN60" s="13">
        <f t="shared" si="8"/>
        <v>-8.7884869104126514E-3</v>
      </c>
      <c r="AP60" s="14">
        <v>41880</v>
      </c>
      <c r="AQ60" s="13">
        <v>225.75</v>
      </c>
      <c r="AR60" s="13">
        <f t="shared" si="9"/>
        <v>1.115293852801527E-2</v>
      </c>
      <c r="AT60" s="14">
        <v>41969</v>
      </c>
      <c r="AU60" s="13">
        <v>43.340494999999997</v>
      </c>
      <c r="AV60" s="13">
        <f t="shared" si="11"/>
        <v>2.1078889223040551E-2</v>
      </c>
      <c r="AX60" s="14">
        <v>41241</v>
      </c>
      <c r="AY60" s="13">
        <v>5.77</v>
      </c>
      <c r="AZ60" s="13">
        <f t="shared" si="12"/>
        <v>1.5845070422535187E-2</v>
      </c>
      <c r="BB60" s="14">
        <v>36962</v>
      </c>
      <c r="BC60" s="13">
        <v>23.642562000000002</v>
      </c>
      <c r="BD60" s="13">
        <f t="shared" si="13"/>
        <v>-1.7721557063362134E-2</v>
      </c>
      <c r="BF60" s="14">
        <v>40269</v>
      </c>
      <c r="BG60" s="13">
        <v>24.826277000000001</v>
      </c>
      <c r="BH60" s="13">
        <f t="shared" si="14"/>
        <v>-4.438392382839597E-3</v>
      </c>
      <c r="BJ60" s="14">
        <v>38748</v>
      </c>
      <c r="BK60" s="13">
        <v>33.090000000000003</v>
      </c>
      <c r="BL60" s="13">
        <f t="shared" si="15"/>
        <v>-1.1353480389797419E-2</v>
      </c>
      <c r="BN60" s="14">
        <v>37935</v>
      </c>
      <c r="BO60" s="13">
        <v>23.251141000000001</v>
      </c>
      <c r="BP60" s="13">
        <f t="shared" si="16"/>
        <v>-1.751435183524098E-4</v>
      </c>
      <c r="BR60" s="14">
        <v>40317</v>
      </c>
      <c r="BS60" s="13">
        <v>19.177783000000002</v>
      </c>
      <c r="BT60" s="13">
        <f t="shared" si="17"/>
        <v>1.8808811069389111E-2</v>
      </c>
      <c r="BV60" s="14">
        <v>39352</v>
      </c>
      <c r="BW60" s="13">
        <v>29.450001</v>
      </c>
      <c r="BX60" s="13">
        <f t="shared" si="18"/>
        <v>1.5167218200620431E-2</v>
      </c>
      <c r="BZ60" s="14">
        <v>41520</v>
      </c>
      <c r="CA60" s="13">
        <v>34.25</v>
      </c>
      <c r="CB60" s="13">
        <f t="shared" si="19"/>
        <v>1.0622632358295345E-2</v>
      </c>
      <c r="CD60" s="14">
        <v>41487</v>
      </c>
      <c r="CE60" s="13">
        <v>64.669998000000007</v>
      </c>
      <c r="CF60" s="13">
        <f t="shared" si="20"/>
        <v>3.0929620079526244E-4</v>
      </c>
      <c r="CH60" s="14">
        <v>41887</v>
      </c>
      <c r="CI60" s="13">
        <v>38.25</v>
      </c>
      <c r="CJ60" s="13">
        <f t="shared" si="21"/>
        <v>-2.1238535248795543E-2</v>
      </c>
      <c r="CL60" s="14">
        <v>41837</v>
      </c>
      <c r="CM60" s="13">
        <v>27.809999000000001</v>
      </c>
      <c r="CN60" s="13">
        <f t="shared" si="22"/>
        <v>-2.6260505121166143E-2</v>
      </c>
      <c r="CP60" s="14">
        <v>37958</v>
      </c>
      <c r="CQ60" s="13">
        <v>8.8800000000000008</v>
      </c>
      <c r="CR60" s="13">
        <f t="shared" si="23"/>
        <v>-3.5830618892508145E-2</v>
      </c>
      <c r="CT60" s="14">
        <v>40766</v>
      </c>
      <c r="CU60" s="13">
        <v>50.119999</v>
      </c>
      <c r="CV60" s="13">
        <f t="shared" si="24"/>
        <v>6.4118919920124001E-2</v>
      </c>
      <c r="CX60" s="14">
        <v>39205</v>
      </c>
      <c r="CY60" s="13">
        <v>36.743546000000002</v>
      </c>
      <c r="CZ60" s="13">
        <f t="shared" si="25"/>
        <v>3.1123238419874322E-3</v>
      </c>
      <c r="DB60" s="14">
        <v>42018</v>
      </c>
      <c r="DC60" s="13">
        <v>28.24</v>
      </c>
      <c r="DD60" s="13">
        <f t="shared" si="26"/>
        <v>2.3930384336475714E-2</v>
      </c>
      <c r="DF60" s="14">
        <v>40435</v>
      </c>
      <c r="DG60" s="13">
        <v>27.639999</v>
      </c>
      <c r="DH60" s="13">
        <f t="shared" si="27"/>
        <v>-1.776830198181599E-2</v>
      </c>
      <c r="DJ60" s="14">
        <v>37894</v>
      </c>
      <c r="DK60" s="13">
        <v>18.977696000000002</v>
      </c>
      <c r="DL60" s="13">
        <f t="shared" si="28"/>
        <v>-4.0224952401923227E-3</v>
      </c>
      <c r="DN60" s="14">
        <v>39605</v>
      </c>
      <c r="DO60" s="13">
        <v>103.25000199999999</v>
      </c>
      <c r="DP60" s="13">
        <f t="shared" si="29"/>
        <v>-3.8640604134806245E-2</v>
      </c>
    </row>
    <row r="61" spans="1:120">
      <c r="B61" s="14">
        <v>38968</v>
      </c>
      <c r="C61">
        <v>10.905965999999999</v>
      </c>
      <c r="D61" s="13">
        <f t="shared" si="10"/>
        <v>7.0546680213528891E-3</v>
      </c>
      <c r="F61" s="14">
        <v>39946</v>
      </c>
      <c r="G61">
        <v>12.106082000000001</v>
      </c>
      <c r="H61" s="13">
        <f t="shared" si="0"/>
        <v>-5.2596968650937123E-3</v>
      </c>
      <c r="J61" s="14">
        <v>41505</v>
      </c>
      <c r="K61">
        <v>53.629033999999997</v>
      </c>
      <c r="L61" s="13">
        <f t="shared" si="1"/>
        <v>-1.0929946574500872E-2</v>
      </c>
      <c r="N61" s="14">
        <v>38254</v>
      </c>
      <c r="O61">
        <v>13.16667</v>
      </c>
      <c r="P61" s="13">
        <f t="shared" si="2"/>
        <v>-2.1792719167904973E-2</v>
      </c>
      <c r="R61" s="14">
        <v>40263</v>
      </c>
      <c r="S61" s="13">
        <v>22.015930999999998</v>
      </c>
      <c r="T61" s="13">
        <f t="shared" si="3"/>
        <v>-1.9647068119341116E-3</v>
      </c>
      <c r="V61" s="14">
        <v>39280</v>
      </c>
      <c r="W61" s="13">
        <v>82.762816000000001</v>
      </c>
      <c r="X61" s="13">
        <f t="shared" si="4"/>
        <v>4.1344520857927534E-3</v>
      </c>
      <c r="Z61" s="14">
        <v>39534</v>
      </c>
      <c r="AA61" s="13">
        <v>19.101258999999999</v>
      </c>
      <c r="AB61" s="13">
        <f t="shared" si="5"/>
        <v>-2.9440120402466213E-2</v>
      </c>
      <c r="AD61" s="14">
        <v>39240</v>
      </c>
      <c r="AE61" s="13">
        <v>24.718788</v>
      </c>
      <c r="AF61" s="13">
        <f t="shared" si="6"/>
        <v>-2.5769694457804221E-2</v>
      </c>
      <c r="AH61" s="14">
        <v>41530</v>
      </c>
      <c r="AI61" s="13">
        <v>29.26</v>
      </c>
      <c r="AJ61" s="13">
        <f t="shared" si="7"/>
        <v>-1.3153456998313559E-2</v>
      </c>
      <c r="AL61" s="14">
        <v>41536</v>
      </c>
      <c r="AM61" s="13">
        <v>15.256095999999999</v>
      </c>
      <c r="AN61" s="13">
        <f t="shared" si="8"/>
        <v>-4.3749535832552375E-3</v>
      </c>
      <c r="AP61" s="14">
        <v>41879</v>
      </c>
      <c r="AQ61" s="13">
        <v>223.259995</v>
      </c>
      <c r="AR61" s="13">
        <f t="shared" si="9"/>
        <v>-4.192694079295606E-3</v>
      </c>
      <c r="AT61" s="14">
        <v>41968</v>
      </c>
      <c r="AU61" s="13">
        <v>42.445785000000001</v>
      </c>
      <c r="AV61" s="13">
        <f t="shared" si="11"/>
        <v>1.3617276788107332E-3</v>
      </c>
      <c r="AX61" s="14">
        <v>41240</v>
      </c>
      <c r="AY61" s="13">
        <v>5.68</v>
      </c>
      <c r="AZ61" s="13">
        <f t="shared" si="12"/>
        <v>-3.5087719298246421E-3</v>
      </c>
      <c r="BB61" s="14">
        <v>36959</v>
      </c>
      <c r="BC61" s="13">
        <v>24.069103999999999</v>
      </c>
      <c r="BD61" s="13">
        <f t="shared" si="13"/>
        <v>-8.3526652185569539E-2</v>
      </c>
      <c r="BF61" s="14">
        <v>40268</v>
      </c>
      <c r="BG61" s="13">
        <v>24.936957</v>
      </c>
      <c r="BH61" s="13">
        <f t="shared" si="14"/>
        <v>-1.6123614257611399E-2</v>
      </c>
      <c r="BJ61" s="14">
        <v>38747</v>
      </c>
      <c r="BK61" s="13">
        <v>33.470001000000003</v>
      </c>
      <c r="BL61" s="13">
        <f t="shared" si="15"/>
        <v>-2.3844412037090147E-3</v>
      </c>
      <c r="BN61" s="14">
        <v>37932</v>
      </c>
      <c r="BO61" s="13">
        <v>23.255213999999999</v>
      </c>
      <c r="BP61" s="13">
        <f t="shared" si="16"/>
        <v>-8.7499430733853974E-4</v>
      </c>
      <c r="BR61" s="14">
        <v>40316</v>
      </c>
      <c r="BS61" s="13">
        <v>18.823730999999999</v>
      </c>
      <c r="BT61" s="13">
        <f t="shared" si="17"/>
        <v>1.3078786991578106E-3</v>
      </c>
      <c r="BV61" s="14">
        <v>39351</v>
      </c>
      <c r="BW61" s="13">
        <v>29.01</v>
      </c>
      <c r="BX61" s="13">
        <f t="shared" si="18"/>
        <v>2.7652955409610039E-3</v>
      </c>
      <c r="BZ61" s="14">
        <v>41516</v>
      </c>
      <c r="CA61" s="13">
        <v>33.889999000000003</v>
      </c>
      <c r="CB61" s="13">
        <f t="shared" si="19"/>
        <v>-1.0222049636562343E-2</v>
      </c>
      <c r="CD61" s="14">
        <v>41486</v>
      </c>
      <c r="CE61" s="13">
        <v>64.650002000000001</v>
      </c>
      <c r="CF61" s="13">
        <f t="shared" si="20"/>
        <v>8.1086078953036215E-3</v>
      </c>
      <c r="CH61" s="14">
        <v>41886</v>
      </c>
      <c r="CI61" s="13">
        <v>39.080002</v>
      </c>
      <c r="CJ61" s="13">
        <f t="shared" si="21"/>
        <v>-2.9068273291925458E-2</v>
      </c>
      <c r="CL61" s="14">
        <v>41836</v>
      </c>
      <c r="CM61" s="13">
        <v>28.559999000000001</v>
      </c>
      <c r="CN61" s="13">
        <f t="shared" si="22"/>
        <v>-4.0967157791566136E-2</v>
      </c>
      <c r="CP61" s="14">
        <v>37957</v>
      </c>
      <c r="CQ61" s="13">
        <v>9.2100000000000009</v>
      </c>
      <c r="CR61" s="13">
        <f t="shared" si="23"/>
        <v>-1.6025641025640875E-2</v>
      </c>
      <c r="CT61" s="14">
        <v>40765</v>
      </c>
      <c r="CU61" s="13">
        <v>47.099997999999999</v>
      </c>
      <c r="CV61" s="13">
        <f t="shared" si="24"/>
        <v>-2.3631922734994863E-2</v>
      </c>
      <c r="CX61" s="14">
        <v>39204</v>
      </c>
      <c r="CY61" s="13">
        <v>36.629542999999998</v>
      </c>
      <c r="CZ61" s="13">
        <f t="shared" si="25"/>
        <v>1.089062645146582E-2</v>
      </c>
      <c r="DB61" s="14">
        <v>42017</v>
      </c>
      <c r="DC61" s="13">
        <v>27.58</v>
      </c>
      <c r="DD61" s="13">
        <f t="shared" si="26"/>
        <v>8.4095063985373617E-3</v>
      </c>
      <c r="DF61" s="14">
        <v>40434</v>
      </c>
      <c r="DG61" s="13">
        <v>28.139999</v>
      </c>
      <c r="DH61" s="13">
        <f t="shared" si="27"/>
        <v>-2.127730421002495E-3</v>
      </c>
      <c r="DJ61" s="14">
        <v>37893</v>
      </c>
      <c r="DK61" s="13">
        <v>19.054341999999998</v>
      </c>
      <c r="DL61" s="13">
        <f t="shared" si="28"/>
        <v>1.3866263894318399E-2</v>
      </c>
      <c r="DN61" s="14">
        <v>39604</v>
      </c>
      <c r="DO61" s="13">
        <v>107.400003</v>
      </c>
      <c r="DP61" s="13">
        <f t="shared" si="29"/>
        <v>6.5476167387094872E-2</v>
      </c>
    </row>
    <row r="62" spans="1:120">
      <c r="B62" s="14">
        <v>38967</v>
      </c>
      <c r="C62">
        <v>10.829567000000001</v>
      </c>
      <c r="D62" s="13">
        <f t="shared" si="10"/>
        <v>-3.5148898126807996E-3</v>
      </c>
      <c r="F62" s="14">
        <v>39945</v>
      </c>
      <c r="G62">
        <v>12.170093</v>
      </c>
      <c r="H62" s="13">
        <f t="shared" si="0"/>
        <v>-1.0409888019424086E-2</v>
      </c>
      <c r="J62" s="14">
        <v>41502</v>
      </c>
      <c r="K62">
        <v>54.221674</v>
      </c>
      <c r="L62" s="13">
        <f t="shared" si="1"/>
        <v>-2.3238586036634372E-3</v>
      </c>
      <c r="N62" s="14">
        <v>38253</v>
      </c>
      <c r="O62">
        <v>13.46</v>
      </c>
      <c r="P62" s="13">
        <f t="shared" si="2"/>
        <v>-1.31964809384164E-2</v>
      </c>
      <c r="R62" s="14">
        <v>40262</v>
      </c>
      <c r="S62" s="13">
        <v>22.059270999999999</v>
      </c>
      <c r="T62" s="13">
        <f t="shared" si="3"/>
        <v>-1.3948001068869275E-2</v>
      </c>
      <c r="V62" s="14">
        <v>39279</v>
      </c>
      <c r="W62" s="13">
        <v>82.422045999999995</v>
      </c>
      <c r="X62" s="13">
        <f t="shared" si="4"/>
        <v>-1.1295138828494341E-2</v>
      </c>
      <c r="Z62" s="14">
        <v>39533</v>
      </c>
      <c r="AA62" s="13">
        <v>19.68066</v>
      </c>
      <c r="AB62" s="13">
        <f t="shared" si="5"/>
        <v>-1.0978573730180328E-2</v>
      </c>
      <c r="AD62" s="14">
        <v>39239</v>
      </c>
      <c r="AE62" s="13">
        <v>25.372633</v>
      </c>
      <c r="AF62" s="13">
        <f t="shared" si="6"/>
        <v>-3.6679435174081496E-3</v>
      </c>
      <c r="AH62" s="14">
        <v>41529</v>
      </c>
      <c r="AI62" s="13">
        <v>29.65</v>
      </c>
      <c r="AJ62" s="13">
        <f t="shared" si="7"/>
        <v>1.5758786716040189E-2</v>
      </c>
      <c r="AL62" s="14">
        <v>41535</v>
      </c>
      <c r="AM62" s="13">
        <v>15.323134</v>
      </c>
      <c r="AN62" s="13">
        <f t="shared" si="8"/>
        <v>8.8272102738174967E-3</v>
      </c>
      <c r="AP62" s="14">
        <v>41878</v>
      </c>
      <c r="AQ62" s="13">
        <v>224.199997</v>
      </c>
      <c r="AR62" s="13">
        <f t="shared" si="9"/>
        <v>-5.1473375703437931E-3</v>
      </c>
      <c r="AT62" s="14">
        <v>41967</v>
      </c>
      <c r="AU62" s="13">
        <v>42.388064</v>
      </c>
      <c r="AV62" s="13">
        <f t="shared" si="11"/>
        <v>6.3956647081614545E-3</v>
      </c>
      <c r="AX62" s="14">
        <v>41239</v>
      </c>
      <c r="AY62" s="13">
        <v>5.7</v>
      </c>
      <c r="AZ62" s="13">
        <f t="shared" si="12"/>
        <v>3.5211267605634619E-3</v>
      </c>
      <c r="BB62" s="14">
        <v>36958</v>
      </c>
      <c r="BC62" s="13">
        <v>26.262743</v>
      </c>
      <c r="BD62" s="13">
        <f t="shared" si="13"/>
        <v>4.6620093880564298E-3</v>
      </c>
      <c r="BF62" s="14">
        <v>40267</v>
      </c>
      <c r="BG62" s="13">
        <v>25.34562</v>
      </c>
      <c r="BH62" s="13">
        <f t="shared" si="14"/>
        <v>6.0831511253942256E-3</v>
      </c>
      <c r="BJ62" s="14">
        <v>38744</v>
      </c>
      <c r="BK62" s="13">
        <v>33.549999</v>
      </c>
      <c r="BL62" s="13">
        <f t="shared" si="15"/>
        <v>0</v>
      </c>
      <c r="BN62" s="14">
        <v>37931</v>
      </c>
      <c r="BO62" s="13">
        <v>23.275580000000001</v>
      </c>
      <c r="BP62" s="13">
        <f t="shared" si="16"/>
        <v>-9.0184102547923011E-3</v>
      </c>
      <c r="BR62" s="14">
        <v>40315</v>
      </c>
      <c r="BS62" s="13">
        <v>18.799143999999998</v>
      </c>
      <c r="BT62" s="13">
        <f t="shared" si="17"/>
        <v>1.1911058441493356E-2</v>
      </c>
      <c r="BV62" s="14">
        <v>39350</v>
      </c>
      <c r="BW62" s="13">
        <v>28.93</v>
      </c>
      <c r="BX62" s="13">
        <f t="shared" si="18"/>
        <v>3.1005026051497665E-2</v>
      </c>
      <c r="BZ62" s="14">
        <v>41515</v>
      </c>
      <c r="CA62" s="13">
        <v>34.240001999999997</v>
      </c>
      <c r="CB62" s="13">
        <f t="shared" si="19"/>
        <v>-2.171422857142866E-2</v>
      </c>
      <c r="CD62" s="14">
        <v>41485</v>
      </c>
      <c r="CE62" s="13">
        <v>64.129997000000003</v>
      </c>
      <c r="CF62" s="13">
        <f t="shared" si="20"/>
        <v>2.755963787854521E-2</v>
      </c>
      <c r="CH62" s="14">
        <v>41885</v>
      </c>
      <c r="CI62" s="13">
        <v>40.25</v>
      </c>
      <c r="CJ62" s="13">
        <f t="shared" si="21"/>
        <v>-1.1784925116621579E-2</v>
      </c>
      <c r="CL62" s="14">
        <v>41835</v>
      </c>
      <c r="CM62" s="13">
        <v>29.780000999999999</v>
      </c>
      <c r="CN62" s="13">
        <f t="shared" si="22"/>
        <v>-3.6557715949530944E-2</v>
      </c>
      <c r="CP62" s="14">
        <v>37956</v>
      </c>
      <c r="CQ62" s="13">
        <v>9.36</v>
      </c>
      <c r="CR62" s="13">
        <f t="shared" si="23"/>
        <v>7.0938215102974739E-2</v>
      </c>
      <c r="CT62" s="14">
        <v>40764</v>
      </c>
      <c r="CU62" s="13">
        <v>48.240001999999997</v>
      </c>
      <c r="CV62" s="13">
        <f t="shared" si="24"/>
        <v>7.2953805003420788E-2</v>
      </c>
      <c r="CX62" s="14">
        <v>39203</v>
      </c>
      <c r="CY62" s="13">
        <v>36.234921999999997</v>
      </c>
      <c r="CZ62" s="13">
        <f t="shared" si="25"/>
        <v>-9.1127368242064442E-3</v>
      </c>
      <c r="DB62" s="14">
        <v>42016</v>
      </c>
      <c r="DC62" s="13">
        <v>27.35</v>
      </c>
      <c r="DD62" s="13">
        <f t="shared" si="26"/>
        <v>-0.12563941414196239</v>
      </c>
      <c r="DF62" s="14">
        <v>40431</v>
      </c>
      <c r="DG62" s="13">
        <v>28.200001</v>
      </c>
      <c r="DH62" s="13">
        <f t="shared" si="27"/>
        <v>1.9154354897000309E-2</v>
      </c>
      <c r="DJ62" s="14">
        <v>37890</v>
      </c>
      <c r="DK62" s="13">
        <v>18.793742999999999</v>
      </c>
      <c r="DL62" s="13">
        <f t="shared" si="28"/>
        <v>1.2219237814451098E-2</v>
      </c>
      <c r="DN62" s="14">
        <v>39603</v>
      </c>
      <c r="DO62" s="13">
        <v>100.800005</v>
      </c>
      <c r="DP62" s="13">
        <f t="shared" si="29"/>
        <v>-3.1234981680202705E-2</v>
      </c>
    </row>
    <row r="63" spans="1:120">
      <c r="B63" s="14">
        <v>38966</v>
      </c>
      <c r="C63">
        <v>10.867766</v>
      </c>
      <c r="D63" s="13">
        <f t="shared" si="10"/>
        <v>-2.9010239212784568E-2</v>
      </c>
      <c r="F63" s="14">
        <v>39944</v>
      </c>
      <c r="G63">
        <v>12.298114999999999</v>
      </c>
      <c r="H63" s="13">
        <f t="shared" si="0"/>
        <v>5.2321771990820843E-3</v>
      </c>
      <c r="J63" s="14">
        <v>41501</v>
      </c>
      <c r="K63">
        <v>54.347971000000001</v>
      </c>
      <c r="L63" s="13">
        <f t="shared" si="1"/>
        <v>-3.3183587715163075E-2</v>
      </c>
      <c r="N63" s="14">
        <v>38252</v>
      </c>
      <c r="O63">
        <v>13.64</v>
      </c>
      <c r="P63" s="13">
        <f t="shared" si="2"/>
        <v>-2.5249886910406579E-2</v>
      </c>
      <c r="R63" s="14">
        <v>40261</v>
      </c>
      <c r="S63" s="13">
        <v>22.371306000000001</v>
      </c>
      <c r="T63" s="13">
        <f t="shared" si="3"/>
        <v>-5.5270900562699628E-2</v>
      </c>
      <c r="V63" s="14">
        <v>39276</v>
      </c>
      <c r="W63" s="13">
        <v>83.363650000000007</v>
      </c>
      <c r="X63" s="13">
        <f t="shared" si="4"/>
        <v>-3.1099312331427879E-3</v>
      </c>
      <c r="Z63" s="14">
        <v>39532</v>
      </c>
      <c r="AA63" s="13">
        <v>19.899124</v>
      </c>
      <c r="AB63" s="13">
        <f t="shared" si="5"/>
        <v>2.3923978840831436E-3</v>
      </c>
      <c r="AD63" s="14">
        <v>39238</v>
      </c>
      <c r="AE63" s="13">
        <v>25.466041000000001</v>
      </c>
      <c r="AF63" s="13">
        <f t="shared" si="6"/>
        <v>-1.0883872065301869E-2</v>
      </c>
      <c r="AH63" s="14">
        <v>41528</v>
      </c>
      <c r="AI63" s="13">
        <v>29.190000999999999</v>
      </c>
      <c r="AJ63" s="13">
        <f t="shared" si="7"/>
        <v>-9.837143826322987E-3</v>
      </c>
      <c r="AL63" s="14">
        <v>41534</v>
      </c>
      <c r="AM63" s="13">
        <v>15.189057</v>
      </c>
      <c r="AN63" s="13">
        <f t="shared" si="8"/>
        <v>3.162502667395704E-3</v>
      </c>
      <c r="AP63" s="14">
        <v>41877</v>
      </c>
      <c r="AQ63" s="13">
        <v>225.36000100000001</v>
      </c>
      <c r="AR63" s="13">
        <f t="shared" si="9"/>
        <v>1.2945006525440656E-2</v>
      </c>
      <c r="AT63" s="14">
        <v>41964</v>
      </c>
      <c r="AU63" s="13">
        <v>42.118687000000001</v>
      </c>
      <c r="AV63" s="13">
        <f t="shared" si="11"/>
        <v>1.2488370864801396E-2</v>
      </c>
      <c r="AX63" s="14">
        <v>41236</v>
      </c>
      <c r="AY63" s="13">
        <v>5.68</v>
      </c>
      <c r="AZ63" s="13">
        <f t="shared" si="12"/>
        <v>2.898550724637684E-2</v>
      </c>
      <c r="BB63" s="14">
        <v>36957</v>
      </c>
      <c r="BC63" s="13">
        <v>26.140874</v>
      </c>
      <c r="BD63" s="13">
        <f t="shared" si="13"/>
        <v>1.1792445344714369E-2</v>
      </c>
      <c r="BF63" s="14">
        <v>40266</v>
      </c>
      <c r="BG63" s="13">
        <v>25.192371000000001</v>
      </c>
      <c r="BH63" s="13">
        <f t="shared" si="14"/>
        <v>-2.3600932806504475E-3</v>
      </c>
      <c r="BJ63" s="14">
        <v>38743</v>
      </c>
      <c r="BK63" s="13">
        <v>33.549999</v>
      </c>
      <c r="BL63" s="13">
        <f t="shared" si="15"/>
        <v>1.1937034433722323E-3</v>
      </c>
      <c r="BN63" s="14">
        <v>37930</v>
      </c>
      <c r="BO63" s="13">
        <v>23.487399</v>
      </c>
      <c r="BP63" s="13">
        <f t="shared" si="16"/>
        <v>-3.4566361014877109E-3</v>
      </c>
      <c r="BR63" s="14">
        <v>40312</v>
      </c>
      <c r="BS63" s="13">
        <v>18.577862</v>
      </c>
      <c r="BT63" s="13">
        <f t="shared" si="17"/>
        <v>-4.2817367290263718E-2</v>
      </c>
      <c r="BV63" s="14">
        <v>39349</v>
      </c>
      <c r="BW63" s="13">
        <v>28.059999000000001</v>
      </c>
      <c r="BX63" s="13">
        <f t="shared" si="18"/>
        <v>1.9807378513806297E-2</v>
      </c>
      <c r="BZ63" s="14">
        <v>41514</v>
      </c>
      <c r="CA63" s="13">
        <v>35</v>
      </c>
      <c r="CB63" s="13">
        <f t="shared" si="19"/>
        <v>2.5791354800450025E-2</v>
      </c>
      <c r="CD63" s="14">
        <v>41484</v>
      </c>
      <c r="CE63" s="13">
        <v>62.41</v>
      </c>
      <c r="CF63" s="13">
        <f t="shared" si="20"/>
        <v>-2.3470505398216244E-2</v>
      </c>
      <c r="CH63" s="14">
        <v>41884</v>
      </c>
      <c r="CI63" s="13">
        <v>40.729999999999997</v>
      </c>
      <c r="CJ63" s="13">
        <f t="shared" si="21"/>
        <v>-7.3596667006721114E-4</v>
      </c>
      <c r="CL63" s="14">
        <v>41834</v>
      </c>
      <c r="CM63" s="13">
        <v>30.91</v>
      </c>
      <c r="CN63" s="13">
        <f t="shared" si="22"/>
        <v>9.1413976213319034E-3</v>
      </c>
      <c r="CP63" s="14">
        <v>37953</v>
      </c>
      <c r="CQ63" s="13">
        <v>8.74</v>
      </c>
      <c r="CR63" s="13">
        <f t="shared" si="23"/>
        <v>-6.8181818181818742E-3</v>
      </c>
      <c r="CT63" s="14">
        <v>40763</v>
      </c>
      <c r="CU63" s="13">
        <v>44.959999000000003</v>
      </c>
      <c r="CV63" s="13">
        <f t="shared" si="24"/>
        <v>-3.9521511653033213E-2</v>
      </c>
      <c r="CX63" s="14">
        <v>39202</v>
      </c>
      <c r="CY63" s="13">
        <v>36.568157999999997</v>
      </c>
      <c r="CZ63" s="13">
        <f t="shared" si="25"/>
        <v>-1.9976469138517534E-2</v>
      </c>
      <c r="DB63" s="14">
        <v>42013</v>
      </c>
      <c r="DC63" s="13">
        <v>31.280000999999999</v>
      </c>
      <c r="DD63" s="13">
        <f t="shared" si="26"/>
        <v>1.0662358298469789E-2</v>
      </c>
      <c r="DF63" s="14">
        <v>40430</v>
      </c>
      <c r="DG63" s="13">
        <v>27.67</v>
      </c>
      <c r="DH63" s="13">
        <f t="shared" si="27"/>
        <v>1.5785609397944319E-2</v>
      </c>
      <c r="DJ63" s="14">
        <v>37889</v>
      </c>
      <c r="DK63" s="13">
        <v>18.566870000000002</v>
      </c>
      <c r="DL63" s="13">
        <f t="shared" si="28"/>
        <v>-9.8976258880345059E-4</v>
      </c>
      <c r="DN63" s="14">
        <v>39602</v>
      </c>
      <c r="DO63" s="13">
        <v>104.050005</v>
      </c>
      <c r="DP63" s="13">
        <f t="shared" si="29"/>
        <v>-9.601343938511396E-4</v>
      </c>
    </row>
    <row r="64" spans="1:120">
      <c r="B64" s="14">
        <v>38965</v>
      </c>
      <c r="C64">
        <v>11.192462000000001</v>
      </c>
      <c r="D64" s="13">
        <f t="shared" si="10"/>
        <v>-1.097051051768053E-2</v>
      </c>
      <c r="F64" s="14">
        <v>39941</v>
      </c>
      <c r="G64">
        <v>12.234104</v>
      </c>
      <c r="H64" s="13">
        <f t="shared" si="0"/>
        <v>-3.0437535712389271E-2</v>
      </c>
      <c r="J64" s="14">
        <v>41500</v>
      </c>
      <c r="K64">
        <v>56.213330999999997</v>
      </c>
      <c r="L64" s="13">
        <f t="shared" si="1"/>
        <v>-8.907176777650511E-3</v>
      </c>
      <c r="N64" s="14">
        <v>38251</v>
      </c>
      <c r="O64">
        <v>13.99333</v>
      </c>
      <c r="P64" s="13">
        <f t="shared" si="2"/>
        <v>2.9930807180861864E-2</v>
      </c>
      <c r="R64" s="14">
        <v>40260</v>
      </c>
      <c r="S64" s="13">
        <v>23.680128</v>
      </c>
      <c r="T64" s="13">
        <f t="shared" si="3"/>
        <v>9.2353485327275973E-3</v>
      </c>
      <c r="V64" s="14">
        <v>39275</v>
      </c>
      <c r="W64" s="13">
        <v>83.623714000000007</v>
      </c>
      <c r="X64" s="13">
        <f t="shared" si="4"/>
        <v>2.2926680747899705E-2</v>
      </c>
      <c r="Z64" s="14">
        <v>39531</v>
      </c>
      <c r="AA64" s="13">
        <v>19.851631000000001</v>
      </c>
      <c r="AB64" s="13">
        <f t="shared" si="5"/>
        <v>5.8227812878262133E-2</v>
      </c>
      <c r="AD64" s="14">
        <v>39237</v>
      </c>
      <c r="AE64" s="13">
        <v>25.746259999999999</v>
      </c>
      <c r="AF64" s="13">
        <f t="shared" si="6"/>
        <v>-1.3175601595750311E-3</v>
      </c>
      <c r="AH64" s="14">
        <v>41527</v>
      </c>
      <c r="AI64" s="13">
        <v>29.48</v>
      </c>
      <c r="AJ64" s="13">
        <f t="shared" si="7"/>
        <v>8.2079343365253771E-3</v>
      </c>
      <c r="AL64" s="14">
        <v>41533</v>
      </c>
      <c r="AM64" s="13">
        <v>15.141173</v>
      </c>
      <c r="AN64" s="13">
        <f t="shared" si="8"/>
        <v>6.329801980557516E-4</v>
      </c>
      <c r="AP64" s="14">
        <v>41876</v>
      </c>
      <c r="AQ64" s="13">
        <v>222.479996</v>
      </c>
      <c r="AR64" s="13">
        <f t="shared" si="9"/>
        <v>-1.7314479257450832E-2</v>
      </c>
      <c r="AT64" s="14">
        <v>41963</v>
      </c>
      <c r="AU64" s="13">
        <v>41.599181000000002</v>
      </c>
      <c r="AV64" s="13">
        <f t="shared" si="11"/>
        <v>2.0857524785970858E-3</v>
      </c>
      <c r="AX64" s="14">
        <v>41234</v>
      </c>
      <c r="AY64" s="13">
        <v>5.52</v>
      </c>
      <c r="AZ64" s="13">
        <f t="shared" si="12"/>
        <v>-7.1942446043165541E-3</v>
      </c>
      <c r="BB64" s="14">
        <v>36956</v>
      </c>
      <c r="BC64" s="13">
        <v>25.836202</v>
      </c>
      <c r="BD64" s="13">
        <f t="shared" si="13"/>
        <v>7.3417689333180033E-2</v>
      </c>
      <c r="BF64" s="14">
        <v>40263</v>
      </c>
      <c r="BG64" s="13">
        <v>25.251968000000002</v>
      </c>
      <c r="BH64" s="13">
        <f t="shared" si="14"/>
        <v>-1.1662762092968341E-2</v>
      </c>
      <c r="BJ64" s="14">
        <v>38742</v>
      </c>
      <c r="BK64" s="13">
        <v>33.509998000000003</v>
      </c>
      <c r="BL64" s="13">
        <f t="shared" si="15"/>
        <v>6.9110278518940615E-3</v>
      </c>
      <c r="BN64" s="14">
        <v>37929</v>
      </c>
      <c r="BO64" s="13">
        <v>23.568867999999998</v>
      </c>
      <c r="BP64" s="13">
        <f t="shared" si="16"/>
        <v>-9.2466070426151601E-3</v>
      </c>
      <c r="BR64" s="14">
        <v>40311</v>
      </c>
      <c r="BS64" s="13">
        <v>19.408899999999999</v>
      </c>
      <c r="BT64" s="13">
        <f t="shared" si="17"/>
        <v>-1.6936495158201229E-2</v>
      </c>
      <c r="BV64" s="14">
        <v>39346</v>
      </c>
      <c r="BW64" s="13">
        <v>27.514999</v>
      </c>
      <c r="BX64" s="13">
        <f t="shared" si="18"/>
        <v>3.4645878920495196E-3</v>
      </c>
      <c r="BZ64" s="14">
        <v>41513</v>
      </c>
      <c r="CA64" s="13">
        <v>34.119999</v>
      </c>
      <c r="CB64" s="13">
        <f t="shared" si="19"/>
        <v>-6.7249941648444972E-2</v>
      </c>
      <c r="CD64" s="14">
        <v>41481</v>
      </c>
      <c r="CE64" s="13">
        <v>63.91</v>
      </c>
      <c r="CF64" s="13">
        <f t="shared" si="20"/>
        <v>1.4102162331556926E-3</v>
      </c>
      <c r="CH64" s="14">
        <v>41880</v>
      </c>
      <c r="CI64" s="13">
        <v>40.759998000000003</v>
      </c>
      <c r="CJ64" s="13">
        <f t="shared" si="21"/>
        <v>2.15537833807628E-2</v>
      </c>
      <c r="CL64" s="14">
        <v>41831</v>
      </c>
      <c r="CM64" s="13">
        <v>30.629999000000002</v>
      </c>
      <c r="CN64" s="13">
        <f t="shared" si="22"/>
        <v>-3.3449099607159916E-2</v>
      </c>
      <c r="CP64" s="14">
        <v>37951</v>
      </c>
      <c r="CQ64" s="13">
        <v>8.8000000000000007</v>
      </c>
      <c r="CR64" s="13">
        <f t="shared" si="23"/>
        <v>-2.0044543429844065E-2</v>
      </c>
      <c r="CT64" s="14">
        <v>40760</v>
      </c>
      <c r="CU64" s="13">
        <v>46.810001</v>
      </c>
      <c r="CV64" s="13">
        <f t="shared" si="24"/>
        <v>-1.9069572106672917E-2</v>
      </c>
      <c r="CX64" s="14">
        <v>39199</v>
      </c>
      <c r="CY64" s="13">
        <v>37.313550999999997</v>
      </c>
      <c r="CZ64" s="13">
        <f t="shared" si="25"/>
        <v>-1.4590099514023448E-2</v>
      </c>
      <c r="DB64" s="14">
        <v>42012</v>
      </c>
      <c r="DC64" s="13">
        <v>30.950001</v>
      </c>
      <c r="DD64" s="13">
        <f t="shared" si="26"/>
        <v>5.3796389043364416E-2</v>
      </c>
      <c r="DF64" s="14">
        <v>40429</v>
      </c>
      <c r="DG64" s="13">
        <v>27.24</v>
      </c>
      <c r="DH64" s="13">
        <f t="shared" si="27"/>
        <v>-2.0143849645462262E-2</v>
      </c>
      <c r="DJ64" s="14">
        <v>37888</v>
      </c>
      <c r="DK64" s="13">
        <v>18.585265</v>
      </c>
      <c r="DL64" s="13">
        <f t="shared" si="28"/>
        <v>-7.8559498913808885E-3</v>
      </c>
      <c r="DN64" s="14">
        <v>39601</v>
      </c>
      <c r="DO64" s="13">
        <v>104.150003</v>
      </c>
      <c r="DP64" s="13">
        <f t="shared" si="29"/>
        <v>-2.0686384579219525E-2</v>
      </c>
    </row>
    <row r="65" spans="2:120">
      <c r="B65" s="14">
        <v>38961</v>
      </c>
      <c r="C65">
        <v>11.316611</v>
      </c>
      <c r="D65" s="13">
        <f t="shared" si="10"/>
        <v>1.7167413606782877E-2</v>
      </c>
      <c r="F65" s="14">
        <v>39940</v>
      </c>
      <c r="G65">
        <v>12.618169999999999</v>
      </c>
      <c r="H65" s="13">
        <f t="shared" si="0"/>
        <v>-2.17121465926534E-2</v>
      </c>
      <c r="J65" s="14">
        <v>41499</v>
      </c>
      <c r="K65">
        <v>56.718533000000001</v>
      </c>
      <c r="L65" s="13">
        <f t="shared" si="1"/>
        <v>2.0986385122029098E-2</v>
      </c>
      <c r="N65" s="14">
        <v>38250</v>
      </c>
      <c r="O65">
        <v>13.58667</v>
      </c>
      <c r="P65" s="13">
        <f t="shared" si="2"/>
        <v>-1.9583746225206975E-3</v>
      </c>
      <c r="R65" s="14">
        <v>40259</v>
      </c>
      <c r="S65" s="13">
        <v>23.463435</v>
      </c>
      <c r="T65" s="13">
        <f t="shared" si="3"/>
        <v>1.7669111216120879E-2</v>
      </c>
      <c r="V65" s="14">
        <v>39274</v>
      </c>
      <c r="W65" s="13">
        <v>81.749470000000002</v>
      </c>
      <c r="X65" s="13">
        <f t="shared" si="4"/>
        <v>-5.997104569344801E-3</v>
      </c>
      <c r="Z65" s="14">
        <v>39527</v>
      </c>
      <c r="AA65" s="13">
        <v>18.759316999999999</v>
      </c>
      <c r="AB65" s="13">
        <f t="shared" si="5"/>
        <v>1.3340223865592939E-2</v>
      </c>
      <c r="AD65" s="14">
        <v>39234</v>
      </c>
      <c r="AE65" s="13">
        <v>25.780227</v>
      </c>
      <c r="AF65" s="13">
        <f t="shared" si="6"/>
        <v>1.7767385429931414E-2</v>
      </c>
      <c r="AH65" s="14">
        <v>41526</v>
      </c>
      <c r="AI65" s="13">
        <v>29.24</v>
      </c>
      <c r="AJ65" s="13">
        <f t="shared" si="7"/>
        <v>3.7983670571529876E-2</v>
      </c>
      <c r="AL65" s="14">
        <v>41530</v>
      </c>
      <c r="AM65" s="13">
        <v>15.131595000000001</v>
      </c>
      <c r="AN65" s="13">
        <f t="shared" si="8"/>
        <v>6.3694542866786427E-3</v>
      </c>
      <c r="AP65" s="14">
        <v>41873</v>
      </c>
      <c r="AQ65" s="13">
        <v>226.39999399999999</v>
      </c>
      <c r="AR65" s="13">
        <f t="shared" si="9"/>
        <v>3.284670209188003E-2</v>
      </c>
      <c r="AT65" s="14">
        <v>41962</v>
      </c>
      <c r="AU65" s="13">
        <v>41.512596000000002</v>
      </c>
      <c r="AV65" s="13">
        <f t="shared" si="11"/>
        <v>-1.1975272318144678E-2</v>
      </c>
      <c r="AX65" s="14">
        <v>41233</v>
      </c>
      <c r="AY65" s="13">
        <v>5.56</v>
      </c>
      <c r="AZ65" s="13">
        <f t="shared" si="12"/>
        <v>3.6101083032490204E-3</v>
      </c>
      <c r="BB65" s="14">
        <v>36955</v>
      </c>
      <c r="BC65" s="13">
        <v>24.069103999999999</v>
      </c>
      <c r="BD65" s="13">
        <f t="shared" si="13"/>
        <v>8.5164852009924477E-2</v>
      </c>
      <c r="BF65" s="14">
        <v>40262</v>
      </c>
      <c r="BG65" s="13">
        <v>25.549951</v>
      </c>
      <c r="BH65" s="13">
        <f t="shared" si="14"/>
        <v>1.214164274033182E-2</v>
      </c>
      <c r="BJ65" s="14">
        <v>38741</v>
      </c>
      <c r="BK65" s="13">
        <v>33.279998999999997</v>
      </c>
      <c r="BL65" s="13">
        <f t="shared" si="15"/>
        <v>-2.9958656981467278E-3</v>
      </c>
      <c r="BN65" s="14">
        <v>37928</v>
      </c>
      <c r="BO65" s="13">
        <v>23.788834000000001</v>
      </c>
      <c r="BP65" s="13">
        <f t="shared" si="16"/>
        <v>2.6001462522694307E-2</v>
      </c>
      <c r="BR65" s="14">
        <v>40310</v>
      </c>
      <c r="BS65" s="13">
        <v>19.743282000000001</v>
      </c>
      <c r="BT65" s="13">
        <f t="shared" si="17"/>
        <v>2.2669444577681278E-2</v>
      </c>
      <c r="BV65" s="14">
        <v>39345</v>
      </c>
      <c r="BW65" s="13">
        <v>27.42</v>
      </c>
      <c r="BX65" s="13">
        <f t="shared" si="18"/>
        <v>9.9447513812155851E-3</v>
      </c>
      <c r="BZ65" s="14">
        <v>41512</v>
      </c>
      <c r="CA65" s="13">
        <v>36.580002</v>
      </c>
      <c r="CB65" s="13">
        <f t="shared" si="19"/>
        <v>5.2359151459099543E-2</v>
      </c>
      <c r="CD65" s="14">
        <v>41480</v>
      </c>
      <c r="CE65" s="13">
        <v>63.82</v>
      </c>
      <c r="CF65" s="13">
        <f t="shared" si="20"/>
        <v>8.8523872542644912E-3</v>
      </c>
      <c r="CH65" s="14">
        <v>41879</v>
      </c>
      <c r="CI65" s="13">
        <v>39.900002000000001</v>
      </c>
      <c r="CJ65" s="13">
        <f t="shared" si="21"/>
        <v>8.0848909507382112E-3</v>
      </c>
      <c r="CL65" s="14">
        <v>41830</v>
      </c>
      <c r="CM65" s="13">
        <v>31.690000999999999</v>
      </c>
      <c r="CN65" s="13">
        <f t="shared" si="22"/>
        <v>-4.663059286217848E-2</v>
      </c>
      <c r="CP65" s="14">
        <v>37950</v>
      </c>
      <c r="CQ65" s="13">
        <v>8.98</v>
      </c>
      <c r="CR65" s="13">
        <f t="shared" si="23"/>
        <v>-3.3296337402884974E-3</v>
      </c>
      <c r="CT65" s="14">
        <v>40759</v>
      </c>
      <c r="CU65" s="13">
        <v>47.720001000000003</v>
      </c>
      <c r="CV65" s="13">
        <f t="shared" si="24"/>
        <v>-8.1601194796019905E-2</v>
      </c>
      <c r="CX65" s="14">
        <v>39198</v>
      </c>
      <c r="CY65" s="13">
        <v>37.866019999999999</v>
      </c>
      <c r="CZ65" s="13">
        <f t="shared" si="25"/>
        <v>-2.373954480030457E-2</v>
      </c>
      <c r="DB65" s="14">
        <v>42011</v>
      </c>
      <c r="DC65" s="13">
        <v>29.370000999999998</v>
      </c>
      <c r="DD65" s="13">
        <f t="shared" si="26"/>
        <v>-1.0203741496598677E-3</v>
      </c>
      <c r="DF65" s="14">
        <v>40428</v>
      </c>
      <c r="DG65" s="13">
        <v>27.799999</v>
      </c>
      <c r="DH65" s="13">
        <f t="shared" si="27"/>
        <v>-1.9746191123194982E-2</v>
      </c>
      <c r="DJ65" s="14">
        <v>37887</v>
      </c>
      <c r="DK65" s="13">
        <v>18.732426</v>
      </c>
      <c r="DL65" s="13">
        <f t="shared" si="28"/>
        <v>3.7785519392949806E-3</v>
      </c>
      <c r="DN65" s="14">
        <v>39598</v>
      </c>
      <c r="DO65" s="13">
        <v>106.35</v>
      </c>
      <c r="DP65" s="13">
        <f t="shared" si="29"/>
        <v>5.088934883180532E-2</v>
      </c>
    </row>
    <row r="66" spans="2:120">
      <c r="B66" s="14">
        <v>38960</v>
      </c>
      <c r="C66">
        <v>11.125613</v>
      </c>
      <c r="D66" s="13">
        <f t="shared" si="10"/>
        <v>8.591171172742597E-4</v>
      </c>
      <c r="F66" s="14">
        <v>39939</v>
      </c>
      <c r="G66">
        <v>12.898218</v>
      </c>
      <c r="H66" s="13">
        <f t="shared" si="0"/>
        <v>-2.4752086642279751E-3</v>
      </c>
      <c r="J66" s="14">
        <v>41498</v>
      </c>
      <c r="K66">
        <v>55.552683000000002</v>
      </c>
      <c r="L66" s="13">
        <f t="shared" si="1"/>
        <v>-1.4307850414822349E-2</v>
      </c>
      <c r="N66" s="14">
        <v>38247</v>
      </c>
      <c r="O66">
        <v>13.613329999999999</v>
      </c>
      <c r="P66" s="13">
        <f t="shared" si="2"/>
        <v>3.1312878787878806E-2</v>
      </c>
      <c r="R66" s="14">
        <v>40256</v>
      </c>
      <c r="S66" s="13">
        <v>23.056055000000001</v>
      </c>
      <c r="T66" s="13">
        <f t="shared" si="3"/>
        <v>-1.6999188267357322E-2</v>
      </c>
      <c r="V66" s="14">
        <v>39273</v>
      </c>
      <c r="W66" s="13">
        <v>82.242688000000001</v>
      </c>
      <c r="X66" s="13">
        <f t="shared" si="4"/>
        <v>-4.3192490535081819E-2</v>
      </c>
      <c r="Z66" s="14">
        <v>39526</v>
      </c>
      <c r="AA66" s="13">
        <v>18.512357999999999</v>
      </c>
      <c r="AB66" s="13">
        <f t="shared" si="5"/>
        <v>-6.4779300619799057E-2</v>
      </c>
      <c r="AD66" s="14">
        <v>39233</v>
      </c>
      <c r="AE66" s="13">
        <v>25.330176000000002</v>
      </c>
      <c r="AF66" s="13">
        <f t="shared" si="6"/>
        <v>1.3591556092719417E-2</v>
      </c>
      <c r="AH66" s="14">
        <v>41523</v>
      </c>
      <c r="AI66" s="13">
        <v>28.17</v>
      </c>
      <c r="AJ66" s="13">
        <f t="shared" si="7"/>
        <v>-2.1253985122209962E-3</v>
      </c>
      <c r="AL66" s="14">
        <v>41529</v>
      </c>
      <c r="AM66" s="13">
        <v>15.035825000000001</v>
      </c>
      <c r="AN66" s="13">
        <f t="shared" si="8"/>
        <v>-6.3660641060923526E-4</v>
      </c>
      <c r="AP66" s="14">
        <v>41872</v>
      </c>
      <c r="AQ66" s="13">
        <v>219.199997</v>
      </c>
      <c r="AR66" s="13">
        <f t="shared" si="9"/>
        <v>5.8737105898835577E-3</v>
      </c>
      <c r="AT66" s="14">
        <v>41961</v>
      </c>
      <c r="AU66" s="13">
        <v>42.015746</v>
      </c>
      <c r="AV66" s="13">
        <f t="shared" si="11"/>
        <v>8.4745400643270602E-3</v>
      </c>
      <c r="AX66" s="14">
        <v>41232</v>
      </c>
      <c r="AY66" s="13">
        <v>5.54</v>
      </c>
      <c r="AZ66" s="13">
        <f t="shared" si="12"/>
        <v>1.2797074954296214E-2</v>
      </c>
      <c r="BB66" s="14">
        <v>36952</v>
      </c>
      <c r="BC66" s="13">
        <v>22.180136000000001</v>
      </c>
      <c r="BD66" s="13">
        <f t="shared" si="13"/>
        <v>1.1111122254437599E-2</v>
      </c>
      <c r="BF66" s="14">
        <v>40261</v>
      </c>
      <c r="BG66" s="13">
        <v>25.243454</v>
      </c>
      <c r="BH66" s="13">
        <f t="shared" si="14"/>
        <v>-7.6974296944280233E-3</v>
      </c>
      <c r="BJ66" s="14">
        <v>38740</v>
      </c>
      <c r="BK66" s="13">
        <v>33.380001</v>
      </c>
      <c r="BL66" s="13">
        <f t="shared" si="15"/>
        <v>-3.5820597014925362E-3</v>
      </c>
      <c r="BN66" s="14">
        <v>37925</v>
      </c>
      <c r="BO66" s="13">
        <v>23.185964999999999</v>
      </c>
      <c r="BP66" s="13">
        <f t="shared" si="16"/>
        <v>-1.3689135751989392E-2</v>
      </c>
      <c r="BR66" s="14">
        <v>40309</v>
      </c>
      <c r="BS66" s="13">
        <v>19.305634000000001</v>
      </c>
      <c r="BT66" s="13">
        <f t="shared" si="17"/>
        <v>2.2928530455246312E-2</v>
      </c>
      <c r="BV66" s="14">
        <v>39344</v>
      </c>
      <c r="BW66" s="13">
        <v>27.15</v>
      </c>
      <c r="BX66" s="13">
        <f t="shared" si="18"/>
        <v>-1.272727272727278E-2</v>
      </c>
      <c r="BZ66" s="14">
        <v>41509</v>
      </c>
      <c r="CA66" s="13">
        <v>34.759998000000003</v>
      </c>
      <c r="CB66" s="13">
        <f t="shared" si="19"/>
        <v>2.8851125216389638E-3</v>
      </c>
      <c r="CD66" s="14">
        <v>41479</v>
      </c>
      <c r="CE66" s="13">
        <v>63.259998000000003</v>
      </c>
      <c r="CF66" s="13">
        <f t="shared" si="20"/>
        <v>1.4247269724466892E-3</v>
      </c>
      <c r="CH66" s="14">
        <v>41878</v>
      </c>
      <c r="CI66" s="13">
        <v>39.580002</v>
      </c>
      <c r="CJ66" s="13">
        <f t="shared" si="21"/>
        <v>-1.0747213733927272E-2</v>
      </c>
      <c r="CL66" s="14">
        <v>41829</v>
      </c>
      <c r="CM66" s="13">
        <v>33.240001999999997</v>
      </c>
      <c r="CN66" s="13">
        <f t="shared" si="22"/>
        <v>4.6929196850393602E-2</v>
      </c>
      <c r="CP66" s="14">
        <v>37949</v>
      </c>
      <c r="CQ66" s="13">
        <v>9.01</v>
      </c>
      <c r="CR66" s="13">
        <f t="shared" si="23"/>
        <v>3.8018433179723511E-2</v>
      </c>
      <c r="CT66" s="14">
        <v>40758</v>
      </c>
      <c r="CU66" s="13">
        <v>51.959999000000003</v>
      </c>
      <c r="CV66" s="13">
        <f t="shared" si="24"/>
        <v>-6.5009561472457447E-3</v>
      </c>
      <c r="CX66" s="14">
        <v>39197</v>
      </c>
      <c r="CY66" s="13">
        <v>38.786800999999997</v>
      </c>
      <c r="CZ66" s="13">
        <f t="shared" si="25"/>
        <v>1.1665103355630035E-2</v>
      </c>
      <c r="DB66" s="14">
        <v>42010</v>
      </c>
      <c r="DC66" s="13">
        <v>29.4</v>
      </c>
      <c r="DD66" s="13">
        <f t="shared" si="26"/>
        <v>-1.1432414256893069E-2</v>
      </c>
      <c r="DF66" s="14">
        <v>40424</v>
      </c>
      <c r="DG66" s="13">
        <v>28.360001</v>
      </c>
      <c r="DH66" s="13">
        <f t="shared" si="27"/>
        <v>-3.8636460788074112E-3</v>
      </c>
      <c r="DJ66" s="14">
        <v>37886</v>
      </c>
      <c r="DK66" s="13">
        <v>18.661911</v>
      </c>
      <c r="DL66" s="13">
        <f t="shared" si="28"/>
        <v>-1.7116123211944081E-2</v>
      </c>
      <c r="DN66" s="14">
        <v>39597</v>
      </c>
      <c r="DO66" s="13">
        <v>101.19999799999999</v>
      </c>
      <c r="DP66" s="13">
        <f t="shared" si="29"/>
        <v>-8.7054596301308088E-2</v>
      </c>
    </row>
    <row r="67" spans="2:120">
      <c r="B67" s="14">
        <v>38959</v>
      </c>
      <c r="C67">
        <v>11.116063</v>
      </c>
      <c r="D67" s="13">
        <f t="shared" si="10"/>
        <v>1.837265411914565E-2</v>
      </c>
      <c r="F67" s="14">
        <v>39938</v>
      </c>
      <c r="G67">
        <v>12.930223</v>
      </c>
      <c r="H67" s="13">
        <f t="shared" si="0"/>
        <v>-2.1791802907989578E-2</v>
      </c>
      <c r="J67" s="14">
        <v>41495</v>
      </c>
      <c r="K67">
        <v>56.359059999999999</v>
      </c>
      <c r="L67" s="13">
        <f t="shared" si="1"/>
        <v>-2.4076256270036804E-3</v>
      </c>
      <c r="N67" s="14">
        <v>38246</v>
      </c>
      <c r="O67">
        <v>13.2</v>
      </c>
      <c r="P67" s="13">
        <f t="shared" si="2"/>
        <v>1.4863912131237247E-2</v>
      </c>
      <c r="R67" s="14">
        <v>40255</v>
      </c>
      <c r="S67" s="13">
        <v>23.454767</v>
      </c>
      <c r="T67" s="13">
        <f t="shared" si="3"/>
        <v>-9.1541882080783937E-3</v>
      </c>
      <c r="V67" s="14">
        <v>39272</v>
      </c>
      <c r="W67" s="13">
        <v>85.955312000000006</v>
      </c>
      <c r="X67" s="13">
        <f t="shared" si="4"/>
        <v>-4.1714741847428944E-4</v>
      </c>
      <c r="Z67" s="14">
        <v>39525</v>
      </c>
      <c r="AA67" s="13">
        <v>19.794640999999999</v>
      </c>
      <c r="AB67" s="13">
        <f t="shared" si="5"/>
        <v>6.7632627635178973E-3</v>
      </c>
      <c r="AD67" s="14">
        <v>39232</v>
      </c>
      <c r="AE67" s="13">
        <v>24.990516</v>
      </c>
      <c r="AF67" s="13">
        <f t="shared" si="6"/>
        <v>5.3328556993698012E-2</v>
      </c>
      <c r="AH67" s="14">
        <v>41522</v>
      </c>
      <c r="AI67" s="13">
        <v>28.23</v>
      </c>
      <c r="AJ67" s="13">
        <f t="shared" si="7"/>
        <v>5.7000356252226627E-3</v>
      </c>
      <c r="AL67" s="14">
        <v>41528</v>
      </c>
      <c r="AM67" s="13">
        <v>15.045403</v>
      </c>
      <c r="AN67" s="13">
        <f t="shared" si="8"/>
        <v>1.6828551753902916E-2</v>
      </c>
      <c r="AP67" s="14">
        <v>41871</v>
      </c>
      <c r="AQ67" s="13">
        <v>217.91999799999999</v>
      </c>
      <c r="AR67" s="13">
        <f t="shared" si="9"/>
        <v>5.5834569743703731E-3</v>
      </c>
      <c r="AT67" s="14">
        <v>41960</v>
      </c>
      <c r="AU67" s="13">
        <v>41.662674000000003</v>
      </c>
      <c r="AV67" s="13">
        <f t="shared" si="11"/>
        <v>6.9187992894210876E-3</v>
      </c>
      <c r="AX67" s="14">
        <v>41229</v>
      </c>
      <c r="AY67" s="13">
        <v>5.47</v>
      </c>
      <c r="AZ67" s="13">
        <f t="shared" si="12"/>
        <v>0</v>
      </c>
      <c r="BB67" s="14">
        <v>36951</v>
      </c>
      <c r="BC67" s="13">
        <v>21.936398000000001</v>
      </c>
      <c r="BD67" s="13">
        <f t="shared" si="13"/>
        <v>4.6511626797520265E-2</v>
      </c>
      <c r="BF67" s="14">
        <v>40260</v>
      </c>
      <c r="BG67" s="13">
        <v>25.439271000000002</v>
      </c>
      <c r="BH67" s="13">
        <f t="shared" si="14"/>
        <v>9.4594296985999488E-3</v>
      </c>
      <c r="BJ67" s="14">
        <v>38737</v>
      </c>
      <c r="BK67" s="13">
        <v>33.5</v>
      </c>
      <c r="BL67" s="13">
        <f t="shared" si="15"/>
        <v>3.8957447975949905E-3</v>
      </c>
      <c r="BN67" s="14">
        <v>37924</v>
      </c>
      <c r="BO67" s="13">
        <v>23.507766</v>
      </c>
      <c r="BP67" s="13">
        <f t="shared" si="16"/>
        <v>-7.5666827852140213E-3</v>
      </c>
      <c r="BR67" s="14">
        <v>40308</v>
      </c>
      <c r="BS67" s="13">
        <v>18.872906</v>
      </c>
      <c r="BT67" s="13">
        <f t="shared" si="17"/>
        <v>2.6070613680203436E-4</v>
      </c>
      <c r="BV67" s="14">
        <v>39343</v>
      </c>
      <c r="BW67" s="13">
        <v>27.5</v>
      </c>
      <c r="BX67" s="13">
        <f t="shared" si="18"/>
        <v>1.1029374594508276E-2</v>
      </c>
      <c r="BZ67" s="14">
        <v>41508</v>
      </c>
      <c r="CA67" s="13">
        <v>34.659999999999997</v>
      </c>
      <c r="CB67" s="13">
        <f t="shared" si="19"/>
        <v>-3.829081469781314E-2</v>
      </c>
      <c r="CD67" s="14">
        <v>41478</v>
      </c>
      <c r="CE67" s="13">
        <v>63.169998</v>
      </c>
      <c r="CF67" s="13">
        <f t="shared" si="20"/>
        <v>-2.2741352455775927E-2</v>
      </c>
      <c r="CH67" s="14">
        <v>41877</v>
      </c>
      <c r="CI67" s="13">
        <v>40.009998000000003</v>
      </c>
      <c r="CJ67" s="13">
        <f t="shared" si="21"/>
        <v>0.10769654229503171</v>
      </c>
      <c r="CL67" s="14">
        <v>41828</v>
      </c>
      <c r="CM67" s="13">
        <v>31.75</v>
      </c>
      <c r="CN67" s="13">
        <f t="shared" si="22"/>
        <v>-1.8850462952705007E-2</v>
      </c>
      <c r="CP67" s="14">
        <v>37946</v>
      </c>
      <c r="CQ67" s="13">
        <v>8.68</v>
      </c>
      <c r="CR67" s="13">
        <f t="shared" si="23"/>
        <v>-1.3636363636363748E-2</v>
      </c>
      <c r="CT67" s="14">
        <v>40757</v>
      </c>
      <c r="CU67" s="13">
        <v>52.299999</v>
      </c>
      <c r="CV67" s="13">
        <f t="shared" si="24"/>
        <v>-6.836327383213007E-3</v>
      </c>
      <c r="CX67" s="14">
        <v>39196</v>
      </c>
      <c r="CY67" s="13">
        <v>38.339565999999998</v>
      </c>
      <c r="CZ67" s="13">
        <f t="shared" si="25"/>
        <v>-4.1002234591653699E-3</v>
      </c>
      <c r="DB67" s="14">
        <v>42009</v>
      </c>
      <c r="DC67" s="13">
        <v>29.74</v>
      </c>
      <c r="DD67" s="13">
        <f t="shared" si="26"/>
        <v>-0.10394694498183027</v>
      </c>
      <c r="DF67" s="14">
        <v>40423</v>
      </c>
      <c r="DG67" s="13">
        <v>28.469999000000001</v>
      </c>
      <c r="DH67" s="13">
        <f t="shared" si="27"/>
        <v>-2.2321496486212247E-2</v>
      </c>
      <c r="DJ67" s="14">
        <v>37883</v>
      </c>
      <c r="DK67" s="13">
        <v>18.986892999999998</v>
      </c>
      <c r="DL67" s="13">
        <f t="shared" si="28"/>
        <v>-1.7730759326537366E-3</v>
      </c>
      <c r="DN67" s="14">
        <v>39596</v>
      </c>
      <c r="DO67" s="13">
        <v>110.85</v>
      </c>
      <c r="DP67" s="13">
        <f t="shared" si="29"/>
        <v>0</v>
      </c>
    </row>
    <row r="68" spans="2:120">
      <c r="B68" s="14">
        <v>38958</v>
      </c>
      <c r="C68">
        <v>10.915516</v>
      </c>
      <c r="D68" s="13">
        <f t="shared" si="10"/>
        <v>8.8261414007020714E-3</v>
      </c>
      <c r="F68" s="14">
        <v>39937</v>
      </c>
      <c r="G68">
        <v>13.218273</v>
      </c>
      <c r="H68" s="13">
        <f t="shared" si="0"/>
        <v>5.3763383427381878E-2</v>
      </c>
      <c r="J68" s="14">
        <v>41494</v>
      </c>
      <c r="K68">
        <v>56.495078999999997</v>
      </c>
      <c r="L68" s="13">
        <f t="shared" si="1"/>
        <v>2.3677586893698057E-2</v>
      </c>
      <c r="N68" s="14">
        <v>38245</v>
      </c>
      <c r="O68">
        <v>13.00667</v>
      </c>
      <c r="P68" s="13">
        <f t="shared" si="2"/>
        <v>1.0880826196677197E-2</v>
      </c>
      <c r="R68" s="14">
        <v>40254</v>
      </c>
      <c r="S68" s="13">
        <v>23.67146</v>
      </c>
      <c r="T68" s="13">
        <f t="shared" si="3"/>
        <v>1.4110648541809941E-2</v>
      </c>
      <c r="V68" s="14">
        <v>39269</v>
      </c>
      <c r="W68" s="13">
        <v>85.991183000000007</v>
      </c>
      <c r="X68" s="13">
        <f t="shared" si="4"/>
        <v>-3.1188653281499475E-3</v>
      </c>
      <c r="Z68" s="14">
        <v>39524</v>
      </c>
      <c r="AA68" s="13">
        <v>19.661663999999998</v>
      </c>
      <c r="AB68" s="13">
        <f t="shared" si="5"/>
        <v>-1.8026528220458103E-2</v>
      </c>
      <c r="AD68" s="14">
        <v>39231</v>
      </c>
      <c r="AE68" s="13">
        <v>23.725280999999999</v>
      </c>
      <c r="AF68" s="13">
        <f t="shared" si="6"/>
        <v>2.5321090244171285E-2</v>
      </c>
      <c r="AH68" s="14">
        <v>41521</v>
      </c>
      <c r="AI68" s="13">
        <v>28.07</v>
      </c>
      <c r="AJ68" s="13">
        <f t="shared" si="7"/>
        <v>1.0439128493911922E-2</v>
      </c>
      <c r="AL68" s="14">
        <v>41527</v>
      </c>
      <c r="AM68" s="13">
        <v>14.796400999999999</v>
      </c>
      <c r="AN68" s="13">
        <f t="shared" si="8"/>
        <v>2.114998551753736E-2</v>
      </c>
      <c r="AP68" s="14">
        <v>41870</v>
      </c>
      <c r="AQ68" s="13">
        <v>216.71000699999999</v>
      </c>
      <c r="AR68" s="13">
        <f t="shared" si="9"/>
        <v>-8.9179409326270581E-3</v>
      </c>
      <c r="AT68" s="14">
        <v>41957</v>
      </c>
      <c r="AU68" s="13">
        <v>41.376398999999999</v>
      </c>
      <c r="AV68" s="13">
        <f t="shared" si="11"/>
        <v>1.095829522057809E-2</v>
      </c>
      <c r="AX68" s="14">
        <v>41228</v>
      </c>
      <c r="AY68" s="13">
        <v>5.47</v>
      </c>
      <c r="AZ68" s="13">
        <f t="shared" si="12"/>
        <v>-1.6187050359712206E-2</v>
      </c>
      <c r="BB68" s="14">
        <v>36950</v>
      </c>
      <c r="BC68" s="13">
        <v>20.961447</v>
      </c>
      <c r="BD68" s="13">
        <f t="shared" si="13"/>
        <v>-6.5217410693620637E-2</v>
      </c>
      <c r="BF68" s="14">
        <v>40259</v>
      </c>
      <c r="BG68" s="13">
        <v>25.200885</v>
      </c>
      <c r="BH68" s="13">
        <f t="shared" si="14"/>
        <v>3.3795945605906381E-4</v>
      </c>
      <c r="BJ68" s="14">
        <v>38736</v>
      </c>
      <c r="BK68" s="13">
        <v>33.369999</v>
      </c>
      <c r="BL68" s="13">
        <f t="shared" si="15"/>
        <v>-3.2855734767024171E-3</v>
      </c>
      <c r="BN68" s="14">
        <v>37923</v>
      </c>
      <c r="BO68" s="13">
        <v>23.686997999999999</v>
      </c>
      <c r="BP68" s="13">
        <f t="shared" si="16"/>
        <v>-1.5074513089297874E-2</v>
      </c>
      <c r="BR68" s="14">
        <v>40305</v>
      </c>
      <c r="BS68" s="13">
        <v>18.867986999999999</v>
      </c>
      <c r="BT68" s="13">
        <f t="shared" si="17"/>
        <v>-2.067387524825743E-2</v>
      </c>
      <c r="BV68" s="14">
        <v>39342</v>
      </c>
      <c r="BW68" s="13">
        <v>27.200001</v>
      </c>
      <c r="BX68" s="13">
        <f t="shared" si="18"/>
        <v>-9.1074677920776753E-3</v>
      </c>
      <c r="BZ68" s="14">
        <v>41507</v>
      </c>
      <c r="CA68" s="13">
        <v>36.040000999999997</v>
      </c>
      <c r="CB68" s="13">
        <f t="shared" si="19"/>
        <v>0.33481485185185172</v>
      </c>
      <c r="CD68" s="14">
        <v>41477</v>
      </c>
      <c r="CE68" s="13">
        <v>64.639999000000003</v>
      </c>
      <c r="CF68" s="13">
        <f t="shared" si="20"/>
        <v>-1.3904525850244949E-3</v>
      </c>
      <c r="CH68" s="14">
        <v>41876</v>
      </c>
      <c r="CI68" s="13">
        <v>36.119999</v>
      </c>
      <c r="CJ68" s="13">
        <f t="shared" si="21"/>
        <v>5.2140894136854396E-2</v>
      </c>
      <c r="CL68" s="14">
        <v>41827</v>
      </c>
      <c r="CM68" s="13">
        <v>32.360000999999997</v>
      </c>
      <c r="CN68" s="13">
        <f t="shared" si="22"/>
        <v>-2.5007472883623868E-2</v>
      </c>
      <c r="CP68" s="14">
        <v>37945</v>
      </c>
      <c r="CQ68" s="13">
        <v>8.8000000000000007</v>
      </c>
      <c r="CR68" s="13">
        <f t="shared" si="23"/>
        <v>-2.2222222222222143E-2</v>
      </c>
      <c r="CT68" s="14">
        <v>40756</v>
      </c>
      <c r="CU68" s="13">
        <v>52.66</v>
      </c>
      <c r="CV68" s="13">
        <f t="shared" si="24"/>
        <v>-7.5386542114841493E-3</v>
      </c>
      <c r="CX68" s="14">
        <v>39195</v>
      </c>
      <c r="CY68" s="13">
        <v>38.497413999999999</v>
      </c>
      <c r="CZ68" s="13">
        <f t="shared" si="25"/>
        <v>-8.5817009435871592E-3</v>
      </c>
      <c r="DB68" s="14">
        <v>42006</v>
      </c>
      <c r="DC68" s="13">
        <v>33.189999</v>
      </c>
      <c r="DD68" s="13">
        <f t="shared" si="26"/>
        <v>5.7575454545454622E-3</v>
      </c>
      <c r="DF68" s="14">
        <v>40422</v>
      </c>
      <c r="DG68" s="13">
        <v>29.120000999999998</v>
      </c>
      <c r="DH68" s="13">
        <f t="shared" si="27"/>
        <v>8.252791821561338E-2</v>
      </c>
      <c r="DJ68" s="14">
        <v>37882</v>
      </c>
      <c r="DK68" s="13">
        <v>19.020617999999999</v>
      </c>
      <c r="DL68" s="13">
        <f t="shared" si="28"/>
        <v>1.7049190215598739E-2</v>
      </c>
      <c r="DN68" s="14">
        <v>39595</v>
      </c>
      <c r="DO68" s="13">
        <v>110.85</v>
      </c>
      <c r="DP68" s="13">
        <f t="shared" si="29"/>
        <v>-5.4180879301884727E-2</v>
      </c>
    </row>
    <row r="69" spans="2:120">
      <c r="B69" s="14">
        <v>38957</v>
      </c>
      <c r="C69">
        <v>10.820017</v>
      </c>
      <c r="D69" s="13">
        <f t="shared" si="10"/>
        <v>8.9047358585253172E-3</v>
      </c>
      <c r="F69" s="14">
        <v>39934</v>
      </c>
      <c r="G69">
        <v>12.543872</v>
      </c>
      <c r="H69" s="13">
        <f t="shared" si="0"/>
        <v>1.9011876052760499E-3</v>
      </c>
      <c r="J69" s="14">
        <v>41493</v>
      </c>
      <c r="K69">
        <v>55.188352000000002</v>
      </c>
      <c r="L69" s="13">
        <f t="shared" si="1"/>
        <v>-1.2638497285023665E-2</v>
      </c>
      <c r="N69" s="14">
        <v>38244</v>
      </c>
      <c r="O69">
        <v>12.866669999999999</v>
      </c>
      <c r="P69" s="13">
        <f t="shared" si="2"/>
        <v>2.2245756820509267E-2</v>
      </c>
      <c r="R69" s="14">
        <v>40253</v>
      </c>
      <c r="S69" s="13">
        <v>23.342088</v>
      </c>
      <c r="T69" s="13">
        <f t="shared" si="3"/>
        <v>2.2011385431869729E-2</v>
      </c>
      <c r="V69" s="14">
        <v>39268</v>
      </c>
      <c r="W69" s="13">
        <v>86.260216999999997</v>
      </c>
      <c r="X69" s="13">
        <f t="shared" si="4"/>
        <v>1.7991376834594123E-2</v>
      </c>
      <c r="Z69" s="14">
        <v>39521</v>
      </c>
      <c r="AA69" s="13">
        <v>20.022601999999999</v>
      </c>
      <c r="AB69" s="13">
        <f t="shared" si="5"/>
        <v>-2.9465890740979699E-2</v>
      </c>
      <c r="AD69" s="14">
        <v>39227</v>
      </c>
      <c r="AE69" s="13">
        <v>23.139367</v>
      </c>
      <c r="AF69" s="13">
        <f t="shared" si="6"/>
        <v>2.2897935864578445E-2</v>
      </c>
      <c r="AH69" s="14">
        <v>41520</v>
      </c>
      <c r="AI69" s="13">
        <v>27.780000999999999</v>
      </c>
      <c r="AJ69" s="13">
        <f t="shared" si="7"/>
        <v>2.4336282288485174E-2</v>
      </c>
      <c r="AL69" s="14">
        <v>41526</v>
      </c>
      <c r="AM69" s="13">
        <v>14.489939</v>
      </c>
      <c r="AN69" s="13">
        <f t="shared" si="8"/>
        <v>1.68010770137079E-2</v>
      </c>
      <c r="AP69" s="14">
        <v>41869</v>
      </c>
      <c r="AQ69" s="13">
        <v>218.66000399999999</v>
      </c>
      <c r="AR69" s="13">
        <f t="shared" si="9"/>
        <v>-5.4580050693260234E-3</v>
      </c>
      <c r="AT69" s="14">
        <v>41956</v>
      </c>
      <c r="AU69" s="13">
        <v>40.927898999999996</v>
      </c>
      <c r="AV69" s="13">
        <f t="shared" si="11"/>
        <v>-1.1295555814735896E-2</v>
      </c>
      <c r="AX69" s="14">
        <v>41227</v>
      </c>
      <c r="AY69" s="13">
        <v>5.56</v>
      </c>
      <c r="AZ69" s="13">
        <f t="shared" si="12"/>
        <v>-3.1358885017421706E-2</v>
      </c>
      <c r="BB69" s="14">
        <v>36949</v>
      </c>
      <c r="BC69" s="13">
        <v>22.423874000000001</v>
      </c>
      <c r="BD69" s="13">
        <f t="shared" si="13"/>
        <v>-4.1666664885950354E-2</v>
      </c>
      <c r="BF69" s="14">
        <v>40256</v>
      </c>
      <c r="BG69" s="13">
        <v>25.192371000000001</v>
      </c>
      <c r="BH69" s="13">
        <f t="shared" si="14"/>
        <v>-6.7546235433854726E-4</v>
      </c>
      <c r="BJ69" s="14">
        <v>38735</v>
      </c>
      <c r="BK69" s="13">
        <v>33.479999999999997</v>
      </c>
      <c r="BL69" s="13">
        <f t="shared" si="15"/>
        <v>-2.3838199528064042E-3</v>
      </c>
      <c r="BN69" s="14">
        <v>37922</v>
      </c>
      <c r="BO69" s="13">
        <v>24.049533</v>
      </c>
      <c r="BP69" s="13">
        <f t="shared" si="16"/>
        <v>3.3070850921115391E-2</v>
      </c>
      <c r="BR69" s="14">
        <v>40304</v>
      </c>
      <c r="BS69" s="13">
        <v>19.266296000000001</v>
      </c>
      <c r="BT69" s="13">
        <f t="shared" si="17"/>
        <v>-2.5615460846815381E-2</v>
      </c>
      <c r="BV69" s="14">
        <v>39339</v>
      </c>
      <c r="BW69" s="13">
        <v>27.450001</v>
      </c>
      <c r="BX69" s="13">
        <f t="shared" si="18"/>
        <v>4.02344550109731E-3</v>
      </c>
      <c r="BZ69" s="14">
        <v>41506</v>
      </c>
      <c r="CA69" s="13">
        <v>27</v>
      </c>
      <c r="CB69" s="13">
        <f t="shared" si="19"/>
        <v>1.8099547511312233E-2</v>
      </c>
      <c r="CD69" s="14">
        <v>41474</v>
      </c>
      <c r="CE69" s="13">
        <v>64.730002999999996</v>
      </c>
      <c r="CF69" s="13">
        <f t="shared" si="20"/>
        <v>2.5507034624636108E-2</v>
      </c>
      <c r="CH69" s="14">
        <v>41873</v>
      </c>
      <c r="CI69" s="13">
        <v>34.330002</v>
      </c>
      <c r="CJ69" s="13">
        <f t="shared" si="21"/>
        <v>4.6825873387525722E-3</v>
      </c>
      <c r="CL69" s="14">
        <v>41823</v>
      </c>
      <c r="CM69" s="13">
        <v>33.189999</v>
      </c>
      <c r="CN69" s="13">
        <f t="shared" si="22"/>
        <v>-1.014017328184222E-2</v>
      </c>
      <c r="CP69" s="14">
        <v>37944</v>
      </c>
      <c r="CQ69" s="13">
        <v>9</v>
      </c>
      <c r="CR69" s="13">
        <f t="shared" si="23"/>
        <v>1.6949152542372923E-2</v>
      </c>
      <c r="CT69" s="14">
        <v>40753</v>
      </c>
      <c r="CU69" s="13">
        <v>53.060001</v>
      </c>
      <c r="CV69" s="13">
        <f t="shared" si="24"/>
        <v>8.1702449521139035E-3</v>
      </c>
      <c r="CX69" s="14">
        <v>39192</v>
      </c>
      <c r="CY69" s="13">
        <v>38.830646999999999</v>
      </c>
      <c r="CZ69" s="13">
        <f t="shared" si="25"/>
        <v>1.4200635683993316E-2</v>
      </c>
      <c r="DB69" s="14">
        <v>42004</v>
      </c>
      <c r="DC69" s="13">
        <v>33</v>
      </c>
      <c r="DD69" s="13">
        <f t="shared" si="26"/>
        <v>-9.6038415366146539E-3</v>
      </c>
      <c r="DF69" s="14">
        <v>40421</v>
      </c>
      <c r="DG69" s="13">
        <v>26.9</v>
      </c>
      <c r="DH69" s="13">
        <f t="shared" si="27"/>
        <v>-1.4848180592124023E-3</v>
      </c>
      <c r="DJ69" s="14">
        <v>37881</v>
      </c>
      <c r="DK69" s="13">
        <v>18.701768000000001</v>
      </c>
      <c r="DL69" s="13">
        <f t="shared" si="28"/>
        <v>-9.8263033286612742E-4</v>
      </c>
      <c r="DN69" s="14">
        <v>39591</v>
      </c>
      <c r="DO69" s="13">
        <v>117.19999900000001</v>
      </c>
      <c r="DP69" s="13">
        <f t="shared" si="29"/>
        <v>4.8300480845237949E-2</v>
      </c>
    </row>
    <row r="70" spans="2:120">
      <c r="B70" s="14">
        <v>38954</v>
      </c>
      <c r="C70">
        <v>10.724518</v>
      </c>
      <c r="D70" s="13">
        <f t="shared" si="10"/>
        <v>8.9127657684083224E-4</v>
      </c>
      <c r="F70" s="14">
        <v>39933</v>
      </c>
      <c r="G70">
        <v>12.520068999999999</v>
      </c>
      <c r="H70" s="13">
        <f t="shared" si="0"/>
        <v>2.8013036644275187E-2</v>
      </c>
      <c r="J70" s="14">
        <v>41492</v>
      </c>
      <c r="K70">
        <v>55.894778000000002</v>
      </c>
      <c r="L70" s="13">
        <f t="shared" si="1"/>
        <v>5.9212906970745396E-3</v>
      </c>
      <c r="N70" s="14">
        <v>38243</v>
      </c>
      <c r="O70">
        <v>12.58667</v>
      </c>
      <c r="P70" s="13">
        <f t="shared" si="2"/>
        <v>2.1645292207792169E-2</v>
      </c>
      <c r="R70" s="14">
        <v>40252</v>
      </c>
      <c r="S70" s="13">
        <v>22.839362000000001</v>
      </c>
      <c r="T70" s="13">
        <f t="shared" si="3"/>
        <v>-9.770765934226237E-3</v>
      </c>
      <c r="V70" s="14">
        <v>39266</v>
      </c>
      <c r="W70" s="13">
        <v>84.735704999999996</v>
      </c>
      <c r="X70" s="13">
        <f t="shared" si="4"/>
        <v>-1.5524126481424315E-2</v>
      </c>
      <c r="Z70" s="14">
        <v>39520</v>
      </c>
      <c r="AA70" s="13">
        <v>20.630497999999999</v>
      </c>
      <c r="AB70" s="13">
        <f t="shared" si="5"/>
        <v>1.6853834560346826E-2</v>
      </c>
      <c r="AD70" s="14">
        <v>39226</v>
      </c>
      <c r="AE70" s="13">
        <v>22.621383999999999</v>
      </c>
      <c r="AF70" s="13">
        <f t="shared" si="6"/>
        <v>-3.7397550459563984E-3</v>
      </c>
      <c r="AH70" s="14">
        <v>41516</v>
      </c>
      <c r="AI70" s="13">
        <v>27.120000999999998</v>
      </c>
      <c r="AJ70" s="13">
        <f t="shared" si="7"/>
        <v>-6.5933335748474282E-3</v>
      </c>
      <c r="AL70" s="14">
        <v>41523</v>
      </c>
      <c r="AM70" s="13">
        <v>14.250515</v>
      </c>
      <c r="AN70" s="13">
        <f t="shared" si="8"/>
        <v>-4.0160117685408463E-3</v>
      </c>
      <c r="AP70" s="14">
        <v>41866</v>
      </c>
      <c r="AQ70" s="13">
        <v>219.86000100000001</v>
      </c>
      <c r="AR70" s="13">
        <f t="shared" si="9"/>
        <v>6.8693899667091494E-3</v>
      </c>
      <c r="AT70" s="14">
        <v>41955</v>
      </c>
      <c r="AU70" s="13">
        <v>41.395484000000003</v>
      </c>
      <c r="AV70" s="13">
        <f t="shared" si="11"/>
        <v>0</v>
      </c>
      <c r="AX70" s="14">
        <v>41226</v>
      </c>
      <c r="AY70" s="13">
        <v>5.74</v>
      </c>
      <c r="AZ70" s="13">
        <f t="shared" si="12"/>
        <v>3.0520646319569106E-2</v>
      </c>
      <c r="BB70" s="14">
        <v>36948</v>
      </c>
      <c r="BC70" s="13">
        <v>23.398824999999999</v>
      </c>
      <c r="BD70" s="13">
        <f t="shared" si="13"/>
        <v>-2.5380694379483922E-2</v>
      </c>
      <c r="BF70" s="14">
        <v>40255</v>
      </c>
      <c r="BG70" s="13">
        <v>25.209399000000001</v>
      </c>
      <c r="BH70" s="13">
        <f t="shared" si="14"/>
        <v>-6.7492718448998489E-4</v>
      </c>
      <c r="BJ70" s="14">
        <v>38734</v>
      </c>
      <c r="BK70" s="13">
        <v>33.560001</v>
      </c>
      <c r="BL70" s="13">
        <f t="shared" si="15"/>
        <v>-9.4451000754102784E-3</v>
      </c>
      <c r="BN70" s="14">
        <v>37921</v>
      </c>
      <c r="BO70" s="13">
        <v>23.279655000000002</v>
      </c>
      <c r="BP70" s="13">
        <f t="shared" si="16"/>
        <v>2.4193588479516821E-2</v>
      </c>
      <c r="BR70" s="14">
        <v>40303</v>
      </c>
      <c r="BS70" s="13">
        <v>19.772784999999999</v>
      </c>
      <c r="BT70" s="13">
        <f t="shared" si="17"/>
        <v>4.3602396516748437E-2</v>
      </c>
      <c r="BV70" s="14">
        <v>39338</v>
      </c>
      <c r="BW70" s="13">
        <v>27.34</v>
      </c>
      <c r="BX70" s="13">
        <f t="shared" si="18"/>
        <v>8.4839170607186407E-3</v>
      </c>
      <c r="BZ70" s="14">
        <v>41505</v>
      </c>
      <c r="CA70" s="13">
        <v>26.52</v>
      </c>
      <c r="CB70" s="13">
        <f t="shared" si="19"/>
        <v>-5.6242969628797195E-3</v>
      </c>
      <c r="CD70" s="14">
        <v>41473</v>
      </c>
      <c r="CE70" s="13">
        <v>63.119999</v>
      </c>
      <c r="CF70" s="13">
        <f t="shared" si="20"/>
        <v>7.6628353713734387E-3</v>
      </c>
      <c r="CH70" s="14">
        <v>41872</v>
      </c>
      <c r="CI70" s="13">
        <v>34.169998</v>
      </c>
      <c r="CJ70" s="13">
        <f t="shared" si="21"/>
        <v>-3.1462614270482178E-2</v>
      </c>
      <c r="CL70" s="14">
        <v>41822</v>
      </c>
      <c r="CM70" s="13">
        <v>33.529998999999997</v>
      </c>
      <c r="CN70" s="13">
        <f t="shared" si="22"/>
        <v>-1.0622602851065487E-2</v>
      </c>
      <c r="CP70" s="14">
        <v>37943</v>
      </c>
      <c r="CQ70" s="13">
        <v>8.85</v>
      </c>
      <c r="CR70" s="13">
        <f t="shared" si="23"/>
        <v>5.6818181818180605E-3</v>
      </c>
      <c r="CT70" s="14">
        <v>40752</v>
      </c>
      <c r="CU70" s="13">
        <v>52.630001</v>
      </c>
      <c r="CV70" s="13">
        <f t="shared" si="24"/>
        <v>-3.7988602545543308E-4</v>
      </c>
      <c r="CX70" s="14">
        <v>39191</v>
      </c>
      <c r="CY70" s="13">
        <v>38.286948000000002</v>
      </c>
      <c r="CZ70" s="13">
        <f t="shared" si="25"/>
        <v>-1.4224466494322843E-2</v>
      </c>
      <c r="DB70" s="14">
        <v>42003</v>
      </c>
      <c r="DC70" s="13">
        <v>33.32</v>
      </c>
      <c r="DD70" s="13">
        <f t="shared" si="26"/>
        <v>-2.2587268993839924E-2</v>
      </c>
      <c r="DF70" s="14">
        <v>40420</v>
      </c>
      <c r="DG70" s="13">
        <v>26.940000999999999</v>
      </c>
      <c r="DH70" s="13">
        <f t="shared" si="27"/>
        <v>7.1028411214952803E-3</v>
      </c>
      <c r="DJ70" s="14">
        <v>37880</v>
      </c>
      <c r="DK70" s="13">
        <v>18.720162999999999</v>
      </c>
      <c r="DL70" s="13">
        <f t="shared" si="28"/>
        <v>4.6068227450019403E-3</v>
      </c>
      <c r="DN70" s="14">
        <v>39590</v>
      </c>
      <c r="DO70" s="13">
        <v>111.800005</v>
      </c>
      <c r="DP70" s="13">
        <f t="shared" si="29"/>
        <v>-4.4444418043685131E-2</v>
      </c>
    </row>
    <row r="71" spans="2:120">
      <c r="B71" s="14">
        <v>38953</v>
      </c>
      <c r="C71">
        <v>10.714968000000001</v>
      </c>
      <c r="D71" s="13">
        <f t="shared" si="10"/>
        <v>1.0810754718939138E-2</v>
      </c>
      <c r="F71" s="14">
        <v>39932</v>
      </c>
      <c r="G71">
        <v>12.178901</v>
      </c>
      <c r="H71" s="13">
        <f t="shared" si="0"/>
        <v>1.9933544244698221E-2</v>
      </c>
      <c r="J71" s="14">
        <v>41491</v>
      </c>
      <c r="K71">
        <v>55.565756999999998</v>
      </c>
      <c r="L71" s="13">
        <f t="shared" si="1"/>
        <v>-1.5094348652382496E-2</v>
      </c>
      <c r="N71" s="14">
        <v>38240</v>
      </c>
      <c r="O71">
        <v>12.32</v>
      </c>
      <c r="P71" s="13">
        <f t="shared" si="2"/>
        <v>2.2689257695280074E-2</v>
      </c>
      <c r="R71" s="14">
        <v>40249</v>
      </c>
      <c r="S71" s="13">
        <v>23.064722</v>
      </c>
      <c r="T71" s="13">
        <f t="shared" si="3"/>
        <v>4.1509615171538275E-3</v>
      </c>
      <c r="V71" s="14">
        <v>39265</v>
      </c>
      <c r="W71" s="13">
        <v>86.071895999999995</v>
      </c>
      <c r="X71" s="13">
        <f t="shared" si="4"/>
        <v>4.9305802034650091E-2</v>
      </c>
      <c r="Z71" s="14">
        <v>39519</v>
      </c>
      <c r="AA71" s="13">
        <v>20.288557999999998</v>
      </c>
      <c r="AB71" s="13">
        <f t="shared" si="5"/>
        <v>-3.7837808614472411E-2</v>
      </c>
      <c r="AD71" s="14">
        <v>39225</v>
      </c>
      <c r="AE71" s="13">
        <v>22.706299999999999</v>
      </c>
      <c r="AF71" s="13">
        <f t="shared" si="6"/>
        <v>-1.3284116100499703E-2</v>
      </c>
      <c r="AH71" s="14">
        <v>41515</v>
      </c>
      <c r="AI71" s="13">
        <v>27.299999</v>
      </c>
      <c r="AJ71" s="13">
        <f t="shared" si="7"/>
        <v>7.0084099222275653E-3</v>
      </c>
      <c r="AL71" s="14">
        <v>41522</v>
      </c>
      <c r="AM71" s="13">
        <v>14.307976</v>
      </c>
      <c r="AN71" s="13">
        <f t="shared" si="8"/>
        <v>2.6845051556556531E-3</v>
      </c>
      <c r="AP71" s="14">
        <v>41865</v>
      </c>
      <c r="AQ71" s="13">
        <v>218.36000100000001</v>
      </c>
      <c r="AR71" s="13">
        <f t="shared" si="9"/>
        <v>1.4967007599549271E-2</v>
      </c>
      <c r="AT71" s="14">
        <v>41954</v>
      </c>
      <c r="AU71" s="13">
        <v>41.395484000000003</v>
      </c>
      <c r="AV71" s="13">
        <f t="shared" si="11"/>
        <v>-2.5293218493138217E-3</v>
      </c>
      <c r="AX71" s="14">
        <v>41225</v>
      </c>
      <c r="AY71" s="13">
        <v>5.57</v>
      </c>
      <c r="AZ71" s="13">
        <f t="shared" si="12"/>
        <v>-8.8967971530248789E-3</v>
      </c>
      <c r="BB71" s="14">
        <v>36945</v>
      </c>
      <c r="BC71" s="13">
        <v>24.008168999999999</v>
      </c>
      <c r="BD71" s="13">
        <f t="shared" si="13"/>
        <v>5.1020459426533299E-3</v>
      </c>
      <c r="BF71" s="14">
        <v>40254</v>
      </c>
      <c r="BG71" s="13">
        <v>25.226424999999999</v>
      </c>
      <c r="BH71" s="13">
        <f t="shared" si="14"/>
        <v>8.8524854241547185E-3</v>
      </c>
      <c r="BJ71" s="14">
        <v>38730</v>
      </c>
      <c r="BK71" s="13">
        <v>33.880001</v>
      </c>
      <c r="BL71" s="13">
        <f t="shared" si="15"/>
        <v>-3.5293823529411756E-3</v>
      </c>
      <c r="BN71" s="14">
        <v>37918</v>
      </c>
      <c r="BO71" s="13">
        <v>22.729741000000001</v>
      </c>
      <c r="BP71" s="13">
        <f t="shared" si="16"/>
        <v>-1.3437070761023172E-2</v>
      </c>
      <c r="BR71" s="14">
        <v>40302</v>
      </c>
      <c r="BS71" s="13">
        <v>18.946664999999999</v>
      </c>
      <c r="BT71" s="13">
        <f t="shared" si="17"/>
        <v>-3.093562679043145E-2</v>
      </c>
      <c r="BV71" s="14">
        <v>39337</v>
      </c>
      <c r="BW71" s="13">
        <v>27.110001</v>
      </c>
      <c r="BX71" s="13">
        <f t="shared" si="18"/>
        <v>8.9318939735060672E-3</v>
      </c>
      <c r="BZ71" s="14">
        <v>41502</v>
      </c>
      <c r="CA71" s="13">
        <v>26.67</v>
      </c>
      <c r="CB71" s="13">
        <f t="shared" si="19"/>
        <v>2.6315789473684314E-3</v>
      </c>
      <c r="CD71" s="14">
        <v>41472</v>
      </c>
      <c r="CE71" s="13">
        <v>62.639999000000003</v>
      </c>
      <c r="CF71" s="13">
        <f t="shared" si="20"/>
        <v>-3.024080756833292E-3</v>
      </c>
      <c r="CH71" s="14">
        <v>41871</v>
      </c>
      <c r="CI71" s="13">
        <v>35.279998999999997</v>
      </c>
      <c r="CJ71" s="13">
        <f t="shared" si="21"/>
        <v>-1.2041445310597931E-2</v>
      </c>
      <c r="CL71" s="14">
        <v>41821</v>
      </c>
      <c r="CM71" s="13">
        <v>33.889999000000003</v>
      </c>
      <c r="CN71" s="13">
        <f t="shared" si="22"/>
        <v>8.9360267137246402E-2</v>
      </c>
      <c r="CP71" s="14">
        <v>37942</v>
      </c>
      <c r="CQ71" s="13">
        <v>8.8000000000000007</v>
      </c>
      <c r="CR71" s="13">
        <f t="shared" si="23"/>
        <v>-1.785714285714287E-2</v>
      </c>
      <c r="CT71" s="14">
        <v>40751</v>
      </c>
      <c r="CU71" s="13">
        <v>52.650002000000001</v>
      </c>
      <c r="CV71" s="13">
        <f t="shared" si="24"/>
        <v>-1.6255568011958193E-2</v>
      </c>
      <c r="CX71" s="14">
        <v>39190</v>
      </c>
      <c r="CY71" s="13">
        <v>38.839418000000002</v>
      </c>
      <c r="CZ71" s="13">
        <f t="shared" si="25"/>
        <v>-1.3805357605528194E-2</v>
      </c>
      <c r="DB71" s="14">
        <v>42002</v>
      </c>
      <c r="DC71" s="13">
        <v>34.090000000000003</v>
      </c>
      <c r="DD71" s="13">
        <f t="shared" si="26"/>
        <v>2.94198276304916E-3</v>
      </c>
      <c r="DF71" s="14">
        <v>40417</v>
      </c>
      <c r="DG71" s="13">
        <v>26.75</v>
      </c>
      <c r="DH71" s="13">
        <f t="shared" si="27"/>
        <v>8.4312930685042489E-2</v>
      </c>
      <c r="DJ71" s="14">
        <v>37879</v>
      </c>
      <c r="DK71" s="13">
        <v>18.634318</v>
      </c>
      <c r="DL71" s="13">
        <f t="shared" si="28"/>
        <v>-6.2132212770842424E-3</v>
      </c>
      <c r="DN71" s="14">
        <v>39589</v>
      </c>
      <c r="DO71" s="13">
        <v>117.00000199999999</v>
      </c>
      <c r="DP71" s="13">
        <f t="shared" si="29"/>
        <v>-2.3372311211506243E-2</v>
      </c>
    </row>
    <row r="72" spans="2:120">
      <c r="B72" s="14">
        <v>38952</v>
      </c>
      <c r="C72">
        <v>10.60037</v>
      </c>
      <c r="D72" s="13">
        <f t="shared" si="10"/>
        <v>-3.5906144895991687E-3</v>
      </c>
      <c r="F72" s="14">
        <v>39931</v>
      </c>
      <c r="G72">
        <v>11.940877</v>
      </c>
      <c r="H72" s="13">
        <f t="shared" si="0"/>
        <v>-1.5052342741229683E-2</v>
      </c>
      <c r="J72" s="14">
        <v>41488</v>
      </c>
      <c r="K72">
        <v>56.417340000000003</v>
      </c>
      <c r="L72" s="13">
        <f t="shared" si="1"/>
        <v>-2.0540754410520328E-3</v>
      </c>
      <c r="N72" s="14">
        <v>38239</v>
      </c>
      <c r="O72">
        <v>12.046670000000001</v>
      </c>
      <c r="P72" s="13">
        <f t="shared" si="2"/>
        <v>6.1252801016926754E-3</v>
      </c>
      <c r="R72" s="14">
        <v>40248</v>
      </c>
      <c r="S72" s="13">
        <v>22.969377000000001</v>
      </c>
      <c r="T72" s="13">
        <f t="shared" si="3"/>
        <v>-1.4869906332902782E-2</v>
      </c>
      <c r="V72" s="14">
        <v>39262</v>
      </c>
      <c r="W72" s="13">
        <v>82.027466000000004</v>
      </c>
      <c r="X72" s="13">
        <f t="shared" si="4"/>
        <v>1.1948242016545194E-2</v>
      </c>
      <c r="Z72" s="14">
        <v>39518</v>
      </c>
      <c r="AA72" s="13">
        <v>21.086421999999999</v>
      </c>
      <c r="AB72" s="13">
        <f t="shared" si="5"/>
        <v>3.2558130424573874E-2</v>
      </c>
      <c r="AD72" s="14">
        <v>39224</v>
      </c>
      <c r="AE72" s="13">
        <v>23.011994000000001</v>
      </c>
      <c r="AF72" s="13">
        <f t="shared" si="6"/>
        <v>-1.0587771296779134E-2</v>
      </c>
      <c r="AH72" s="14">
        <v>41514</v>
      </c>
      <c r="AI72" s="13">
        <v>27.110001</v>
      </c>
      <c r="AJ72" s="13">
        <f t="shared" si="7"/>
        <v>4.0741111111111282E-3</v>
      </c>
      <c r="AL72" s="14">
        <v>41521</v>
      </c>
      <c r="AM72" s="13">
        <v>14.269669</v>
      </c>
      <c r="AN72" s="13">
        <f t="shared" si="8"/>
        <v>9.485064368015118E-3</v>
      </c>
      <c r="AP72" s="14">
        <v>41864</v>
      </c>
      <c r="AQ72" s="13">
        <v>215.13999899999999</v>
      </c>
      <c r="AR72" s="13">
        <f t="shared" si="9"/>
        <v>8.2481673950658002E-3</v>
      </c>
      <c r="AT72" s="14">
        <v>41953</v>
      </c>
      <c r="AU72" s="13">
        <v>41.500452000000003</v>
      </c>
      <c r="AV72" s="13">
        <f t="shared" si="11"/>
        <v>8.113157744768059E-3</v>
      </c>
      <c r="AX72" s="14">
        <v>41222</v>
      </c>
      <c r="AY72" s="13">
        <v>5.62</v>
      </c>
      <c r="AZ72" s="13">
        <f t="shared" si="12"/>
        <v>-1.2302284710017623E-2</v>
      </c>
      <c r="BB72" s="14">
        <v>36944</v>
      </c>
      <c r="BC72" s="13">
        <v>23.886299999999999</v>
      </c>
      <c r="BD72" s="13">
        <f t="shared" si="13"/>
        <v>3.7037030605102467E-2</v>
      </c>
      <c r="BF72" s="14">
        <v>40253</v>
      </c>
      <c r="BG72" s="13">
        <v>25.005068000000001</v>
      </c>
      <c r="BH72" s="13">
        <f t="shared" si="14"/>
        <v>2.7313276435453537E-3</v>
      </c>
      <c r="BJ72" s="14">
        <v>38729</v>
      </c>
      <c r="BK72" s="13">
        <v>34</v>
      </c>
      <c r="BL72" s="13">
        <f t="shared" si="15"/>
        <v>-6.1385269260020546E-3</v>
      </c>
      <c r="BN72" s="14">
        <v>37917</v>
      </c>
      <c r="BO72" s="13">
        <v>23.039321999999999</v>
      </c>
      <c r="BP72" s="13">
        <f t="shared" si="16"/>
        <v>1.3620084804309819E-2</v>
      </c>
      <c r="BR72" s="14">
        <v>40301</v>
      </c>
      <c r="BS72" s="13">
        <v>19.551503</v>
      </c>
      <c r="BT72" s="13">
        <f t="shared" si="17"/>
        <v>1.2591338027981662E-3</v>
      </c>
      <c r="BV72" s="14">
        <v>39336</v>
      </c>
      <c r="BW72" s="13">
        <v>26.870000999999998</v>
      </c>
      <c r="BX72" s="13">
        <f t="shared" si="18"/>
        <v>3.1734552921410613E-3</v>
      </c>
      <c r="BZ72" s="14">
        <v>41501</v>
      </c>
      <c r="CA72" s="13">
        <v>26.6</v>
      </c>
      <c r="CB72" s="13">
        <f t="shared" si="19"/>
        <v>-2.5640989950219347E-2</v>
      </c>
      <c r="CD72" s="14">
        <v>41471</v>
      </c>
      <c r="CE72" s="13">
        <v>62.830002</v>
      </c>
      <c r="CF72" s="13">
        <f t="shared" si="20"/>
        <v>-1.8587864038794054E-2</v>
      </c>
      <c r="CH72" s="14">
        <v>41870</v>
      </c>
      <c r="CI72" s="13">
        <v>35.709999000000003</v>
      </c>
      <c r="CJ72" s="13">
        <f t="shared" si="21"/>
        <v>-6.9521692700825711E-3</v>
      </c>
      <c r="CL72" s="14">
        <v>41820</v>
      </c>
      <c r="CM72" s="13">
        <v>31.110001</v>
      </c>
      <c r="CN72" s="13">
        <f t="shared" si="22"/>
        <v>4.1164726946610636E-2</v>
      </c>
      <c r="CP72" s="14">
        <v>37939</v>
      </c>
      <c r="CQ72" s="13">
        <v>8.9600000000000009</v>
      </c>
      <c r="CR72" s="13">
        <f t="shared" si="23"/>
        <v>7.4340527577937771E-2</v>
      </c>
      <c r="CT72" s="14">
        <v>40750</v>
      </c>
      <c r="CU72" s="13">
        <v>53.52</v>
      </c>
      <c r="CV72" s="13">
        <f t="shared" si="24"/>
        <v>-3.827496717789871E-2</v>
      </c>
      <c r="CX72" s="14">
        <v>39189</v>
      </c>
      <c r="CY72" s="13">
        <v>39.383116000000001</v>
      </c>
      <c r="CZ72" s="13">
        <f t="shared" si="25"/>
        <v>-1.999997972735334E-3</v>
      </c>
      <c r="DB72" s="14">
        <v>41999</v>
      </c>
      <c r="DC72" s="13">
        <v>33.990001999999997</v>
      </c>
      <c r="DD72" s="13">
        <f t="shared" si="26"/>
        <v>-7.5911824817519145E-3</v>
      </c>
      <c r="DF72" s="14">
        <v>40416</v>
      </c>
      <c r="DG72" s="13">
        <v>24.67</v>
      </c>
      <c r="DH72" s="13">
        <f t="shared" si="27"/>
        <v>-1.3594562175129941E-2</v>
      </c>
      <c r="DJ72" s="14">
        <v>37876</v>
      </c>
      <c r="DK72" s="13">
        <v>18.750820999999998</v>
      </c>
      <c r="DL72" s="13">
        <f t="shared" si="28"/>
        <v>1.0909091497230426E-2</v>
      </c>
      <c r="DN72" s="14">
        <v>39588</v>
      </c>
      <c r="DO72" s="13">
        <v>119.800005</v>
      </c>
      <c r="DP72" s="13">
        <f t="shared" si="29"/>
        <v>-2.084180629342048E-2</v>
      </c>
    </row>
    <row r="73" spans="2:120">
      <c r="B73" s="14">
        <v>38951</v>
      </c>
      <c r="C73">
        <v>10.638569</v>
      </c>
      <c r="D73" s="13">
        <f t="shared" si="10"/>
        <v>1.7985833378297816E-3</v>
      </c>
      <c r="F73" s="14">
        <v>39930</v>
      </c>
      <c r="G73">
        <v>12.123362</v>
      </c>
      <c r="H73" s="13">
        <f t="shared" si="0"/>
        <v>-2.1766991257974204E-2</v>
      </c>
      <c r="J73" s="14">
        <v>41487</v>
      </c>
      <c r="K73">
        <v>56.533464000000002</v>
      </c>
      <c r="L73" s="13">
        <f t="shared" si="1"/>
        <v>5.9869350282154857E-2</v>
      </c>
      <c r="N73" s="14">
        <v>38238</v>
      </c>
      <c r="O73">
        <v>11.973330000000001</v>
      </c>
      <c r="P73" s="13">
        <f t="shared" si="2"/>
        <v>2.2315841987768526E-3</v>
      </c>
      <c r="R73" s="14">
        <v>40247</v>
      </c>
      <c r="S73" s="13">
        <v>23.316085000000001</v>
      </c>
      <c r="T73" s="13">
        <f t="shared" si="3"/>
        <v>1.0518393699408766E-2</v>
      </c>
      <c r="V73" s="14">
        <v>39261</v>
      </c>
      <c r="W73" s="13">
        <v>81.058954</v>
      </c>
      <c r="X73" s="13">
        <f t="shared" si="4"/>
        <v>2.7159090672935437E-2</v>
      </c>
      <c r="Z73" s="14">
        <v>39517</v>
      </c>
      <c r="AA73" s="13">
        <v>20.421534999999999</v>
      </c>
      <c r="AB73" s="13">
        <f t="shared" si="5"/>
        <v>-4.4444407011192018E-2</v>
      </c>
      <c r="AD73" s="14">
        <v>39223</v>
      </c>
      <c r="AE73" s="13">
        <v>23.258247000000001</v>
      </c>
      <c r="AF73" s="13">
        <f t="shared" si="6"/>
        <v>2.3542548847365157E-2</v>
      </c>
      <c r="AH73" s="14">
        <v>41513</v>
      </c>
      <c r="AI73" s="13">
        <v>27</v>
      </c>
      <c r="AJ73" s="13">
        <f t="shared" si="7"/>
        <v>-2.527079331152372E-2</v>
      </c>
      <c r="AL73" s="14">
        <v>41520</v>
      </c>
      <c r="AM73" s="13">
        <v>14.135592000000001</v>
      </c>
      <c r="AN73" s="13">
        <f t="shared" si="8"/>
        <v>6.779689813440074E-4</v>
      </c>
      <c r="AP73" s="14">
        <v>41863</v>
      </c>
      <c r="AQ73" s="13">
        <v>213.38000500000001</v>
      </c>
      <c r="AR73" s="13">
        <f t="shared" si="9"/>
        <v>2.2546313458328181E-3</v>
      </c>
      <c r="AT73" s="14">
        <v>41950</v>
      </c>
      <c r="AU73" s="13">
        <v>41.166462000000003</v>
      </c>
      <c r="AV73" s="13">
        <f t="shared" si="11"/>
        <v>-8.5037563282862813E-3</v>
      </c>
      <c r="AX73" s="14">
        <v>41221</v>
      </c>
      <c r="AY73" s="13">
        <v>5.69</v>
      </c>
      <c r="AZ73" s="13">
        <f t="shared" si="12"/>
        <v>-3.722504230118439E-2</v>
      </c>
      <c r="BB73" s="14">
        <v>36943</v>
      </c>
      <c r="BC73" s="13">
        <v>23.033218000000002</v>
      </c>
      <c r="BD73" s="13">
        <f t="shared" si="13"/>
        <v>-2.8277641902374036E-2</v>
      </c>
      <c r="BF73" s="14">
        <v>40252</v>
      </c>
      <c r="BG73" s="13">
        <v>24.936957</v>
      </c>
      <c r="BH73" s="13">
        <f t="shared" si="14"/>
        <v>6.8330852788544552E-4</v>
      </c>
      <c r="BJ73" s="14">
        <v>38728</v>
      </c>
      <c r="BK73" s="13">
        <v>34.209999000000003</v>
      </c>
      <c r="BL73" s="13">
        <f t="shared" si="15"/>
        <v>-1.5822756951827201E-2</v>
      </c>
      <c r="BN73" s="14">
        <v>37916</v>
      </c>
      <c r="BO73" s="13">
        <v>22.729741000000001</v>
      </c>
      <c r="BP73" s="13">
        <f t="shared" si="16"/>
        <v>-3.023983854269275E-2</v>
      </c>
      <c r="BR73" s="14">
        <v>40298</v>
      </c>
      <c r="BS73" s="13">
        <v>19.526916</v>
      </c>
      <c r="BT73" s="13">
        <f t="shared" si="17"/>
        <v>-1.7079295972655437E-2</v>
      </c>
      <c r="BV73" s="14">
        <v>39335</v>
      </c>
      <c r="BW73" s="13">
        <v>26.785</v>
      </c>
      <c r="BX73" s="13">
        <f t="shared" si="18"/>
        <v>-1.180593986349383E-2</v>
      </c>
      <c r="BZ73" s="14">
        <v>41500</v>
      </c>
      <c r="CA73" s="13">
        <v>27.299999</v>
      </c>
      <c r="CB73" s="13">
        <f t="shared" si="19"/>
        <v>-1.0977314306622251E-3</v>
      </c>
      <c r="CD73" s="14">
        <v>41470</v>
      </c>
      <c r="CE73" s="13">
        <v>64.019997000000004</v>
      </c>
      <c r="CF73" s="13">
        <f t="shared" si="20"/>
        <v>-1.2189492738450472E-2</v>
      </c>
      <c r="CH73" s="14">
        <v>41869</v>
      </c>
      <c r="CI73" s="13">
        <v>35.959999000000003</v>
      </c>
      <c r="CJ73" s="13">
        <f t="shared" si="21"/>
        <v>-4.7052863353088939E-3</v>
      </c>
      <c r="CL73" s="14">
        <v>41817</v>
      </c>
      <c r="CM73" s="13">
        <v>29.879999000000002</v>
      </c>
      <c r="CN73" s="13">
        <f t="shared" si="22"/>
        <v>2.963470020675403E-2</v>
      </c>
      <c r="CP73" s="14">
        <v>37938</v>
      </c>
      <c r="CQ73" s="13">
        <v>8.34</v>
      </c>
      <c r="CR73" s="13">
        <f t="shared" si="23"/>
        <v>6.0313630880579876E-3</v>
      </c>
      <c r="CT73" s="14">
        <v>40749</v>
      </c>
      <c r="CU73" s="13">
        <v>55.650002000000001</v>
      </c>
      <c r="CV73" s="13">
        <f t="shared" si="24"/>
        <v>-3.1668678759897755E-2</v>
      </c>
      <c r="CX73" s="14">
        <v>39188</v>
      </c>
      <c r="CY73" s="13">
        <v>39.462040000000002</v>
      </c>
      <c r="CZ73" s="13">
        <f t="shared" si="25"/>
        <v>8.7423997068304983E-3</v>
      </c>
      <c r="DB73" s="14">
        <v>41997</v>
      </c>
      <c r="DC73" s="13">
        <v>34.25</v>
      </c>
      <c r="DD73" s="13">
        <f t="shared" si="26"/>
        <v>-3.6025866479759729E-2</v>
      </c>
      <c r="DF73" s="14">
        <v>40415</v>
      </c>
      <c r="DG73" s="13">
        <v>25.01</v>
      </c>
      <c r="DH73" s="13">
        <f t="shared" si="27"/>
        <v>7.249295207410523E-3</v>
      </c>
      <c r="DJ73" s="14">
        <v>37875</v>
      </c>
      <c r="DK73" s="13">
        <v>18.548473999999999</v>
      </c>
      <c r="DL73" s="13">
        <f t="shared" si="28"/>
        <v>-3.4590605837676053E-3</v>
      </c>
      <c r="DN73" s="14">
        <v>39587</v>
      </c>
      <c r="DO73" s="13">
        <v>122.35</v>
      </c>
      <c r="DP73" s="13">
        <f t="shared" si="29"/>
        <v>-1.4498614228789055E-2</v>
      </c>
    </row>
    <row r="74" spans="2:120">
      <c r="B74" s="14">
        <v>38950</v>
      </c>
      <c r="C74">
        <v>10.619469</v>
      </c>
      <c r="D74" s="13">
        <f t="shared" si="10"/>
        <v>2.7050785491585828E-3</v>
      </c>
      <c r="F74" s="14">
        <v>39927</v>
      </c>
      <c r="G74">
        <v>12.393122999999999</v>
      </c>
      <c r="H74" s="13">
        <f t="shared" si="0"/>
        <v>5.795297164396346E-3</v>
      </c>
      <c r="J74" s="14">
        <v>41486</v>
      </c>
      <c r="K74">
        <v>53.340031000000003</v>
      </c>
      <c r="L74" s="13">
        <f t="shared" si="1"/>
        <v>1.0819744584153591E-2</v>
      </c>
      <c r="N74" s="14">
        <v>38237</v>
      </c>
      <c r="O74">
        <v>11.946669999999999</v>
      </c>
      <c r="P74" s="13">
        <f t="shared" si="2"/>
        <v>1.117877407228281E-3</v>
      </c>
      <c r="R74" s="14">
        <v>40246</v>
      </c>
      <c r="S74" s="13">
        <v>23.07339</v>
      </c>
      <c r="T74" s="13">
        <f t="shared" si="3"/>
        <v>-3.754864655259751E-4</v>
      </c>
      <c r="V74" s="14">
        <v>39260</v>
      </c>
      <c r="W74" s="13">
        <v>78.915676000000005</v>
      </c>
      <c r="X74" s="13">
        <f t="shared" si="4"/>
        <v>1.569713886429518E-2</v>
      </c>
      <c r="Z74" s="14">
        <v>39514</v>
      </c>
      <c r="AA74" s="13">
        <v>21.371372999999998</v>
      </c>
      <c r="AB74" s="13">
        <f t="shared" si="5"/>
        <v>3.1207866177170008E-3</v>
      </c>
      <c r="AD74" s="14">
        <v>39220</v>
      </c>
      <c r="AE74" s="13">
        <v>22.723282999999999</v>
      </c>
      <c r="AF74" s="13">
        <f t="shared" si="6"/>
        <v>1.5174487168587433E-2</v>
      </c>
      <c r="AH74" s="14">
        <v>41512</v>
      </c>
      <c r="AI74" s="13">
        <v>27.700001</v>
      </c>
      <c r="AJ74" s="13">
        <f t="shared" si="7"/>
        <v>-1.0360807431225371E-2</v>
      </c>
      <c r="AL74" s="14">
        <v>41516</v>
      </c>
      <c r="AM74" s="13">
        <v>14.126015000000001</v>
      </c>
      <c r="AN74" s="13">
        <f t="shared" si="8"/>
        <v>-1.3541018845372977E-3</v>
      </c>
      <c r="AP74" s="14">
        <v>41862</v>
      </c>
      <c r="AQ74" s="13">
        <v>212.89999399999999</v>
      </c>
      <c r="AR74" s="13">
        <f t="shared" si="9"/>
        <v>2.2967514486054087E-2</v>
      </c>
      <c r="AT74" s="14">
        <v>41949</v>
      </c>
      <c r="AU74" s="13">
        <v>41.519534</v>
      </c>
      <c r="AV74" s="13">
        <f t="shared" si="11"/>
        <v>-1.8353261751236302E-3</v>
      </c>
      <c r="AX74" s="14">
        <v>41220</v>
      </c>
      <c r="AY74" s="13">
        <v>5.91</v>
      </c>
      <c r="AZ74" s="13">
        <f t="shared" si="12"/>
        <v>-2.9556650246305372E-2</v>
      </c>
      <c r="BB74" s="14">
        <v>36942</v>
      </c>
      <c r="BC74" s="13">
        <v>23.703496999999999</v>
      </c>
      <c r="BD74" s="13">
        <f t="shared" si="13"/>
        <v>-3.9506171538826136E-2</v>
      </c>
      <c r="BF74" s="14">
        <v>40249</v>
      </c>
      <c r="BG74" s="13">
        <v>24.919929</v>
      </c>
      <c r="BH74" s="13">
        <f t="shared" si="14"/>
        <v>3.0842917236655475E-3</v>
      </c>
      <c r="BJ74" s="14">
        <v>38727</v>
      </c>
      <c r="BK74" s="13">
        <v>34.759998000000003</v>
      </c>
      <c r="BL74" s="13">
        <f t="shared" si="15"/>
        <v>3.6065545039211576E-2</v>
      </c>
      <c r="BN74" s="14">
        <v>37915</v>
      </c>
      <c r="BO74" s="13">
        <v>23.438517999999998</v>
      </c>
      <c r="BP74" s="13">
        <f t="shared" si="16"/>
        <v>6.1199916019725091E-3</v>
      </c>
      <c r="BR74" s="14">
        <v>40297</v>
      </c>
      <c r="BS74" s="13">
        <v>19.866216999999999</v>
      </c>
      <c r="BT74" s="13">
        <f t="shared" si="17"/>
        <v>-6.882956790982349E-3</v>
      </c>
      <c r="BV74" s="14">
        <v>39332</v>
      </c>
      <c r="BW74" s="13">
        <v>27.105</v>
      </c>
      <c r="BX74" s="13">
        <f t="shared" si="18"/>
        <v>-7.3732718894007644E-4</v>
      </c>
      <c r="BZ74" s="14">
        <v>41499</v>
      </c>
      <c r="CA74" s="13">
        <v>27.33</v>
      </c>
      <c r="CB74" s="13">
        <f t="shared" si="19"/>
        <v>2.935779816513699E-3</v>
      </c>
      <c r="CD74" s="14">
        <v>41467</v>
      </c>
      <c r="CE74" s="13">
        <v>64.809997999999993</v>
      </c>
      <c r="CF74" s="13">
        <f t="shared" si="20"/>
        <v>7.4792687807507155E-2</v>
      </c>
      <c r="CH74" s="14">
        <v>41866</v>
      </c>
      <c r="CI74" s="13">
        <v>36.130001</v>
      </c>
      <c r="CJ74" s="13">
        <f t="shared" si="21"/>
        <v>-1.2301830929369558E-2</v>
      </c>
      <c r="CL74" s="14">
        <v>41816</v>
      </c>
      <c r="CM74" s="13">
        <v>29.02</v>
      </c>
      <c r="CN74" s="13">
        <f t="shared" si="22"/>
        <v>5.1956700659622811E-3</v>
      </c>
      <c r="CP74" s="14">
        <v>37937</v>
      </c>
      <c r="CQ74" s="13">
        <v>8.2899999999999991</v>
      </c>
      <c r="CR74" s="13">
        <f t="shared" si="23"/>
        <v>3.6249999999999893E-2</v>
      </c>
      <c r="CT74" s="14">
        <v>40746</v>
      </c>
      <c r="CU74" s="13">
        <v>57.470001000000003</v>
      </c>
      <c r="CV74" s="13">
        <f t="shared" si="24"/>
        <v>8.7082900978164082E-4</v>
      </c>
      <c r="CX74" s="14">
        <v>39185</v>
      </c>
      <c r="CY74" s="13">
        <v>39.120037000000004</v>
      </c>
      <c r="CZ74" s="13">
        <f t="shared" si="25"/>
        <v>2.9303197651549234E-2</v>
      </c>
      <c r="DB74" s="14">
        <v>41996</v>
      </c>
      <c r="DC74" s="13">
        <v>35.529998999999997</v>
      </c>
      <c r="DD74" s="13">
        <f t="shared" si="26"/>
        <v>4.3771972862162958E-2</v>
      </c>
      <c r="DF74" s="14">
        <v>40414</v>
      </c>
      <c r="DG74" s="13">
        <v>24.83</v>
      </c>
      <c r="DH74" s="13">
        <f t="shared" si="27"/>
        <v>-2.7037617554858985E-2</v>
      </c>
      <c r="DJ74" s="14">
        <v>37874</v>
      </c>
      <c r="DK74" s="13">
        <v>18.612857000000002</v>
      </c>
      <c r="DL74" s="13">
        <f t="shared" si="28"/>
        <v>5.9651984063114902E-3</v>
      </c>
      <c r="DN74" s="14">
        <v>39584</v>
      </c>
      <c r="DO74" s="13">
        <v>124.150003</v>
      </c>
      <c r="DP74" s="13">
        <f t="shared" si="29"/>
        <v>4.2839124618264397E-2</v>
      </c>
    </row>
    <row r="75" spans="2:120">
      <c r="B75" s="14">
        <v>38947</v>
      </c>
      <c r="C75">
        <v>10.590820000000001</v>
      </c>
      <c r="D75" s="13">
        <f t="shared" si="10"/>
        <v>-3.5938405980833004E-3</v>
      </c>
      <c r="F75" s="14">
        <v>39926</v>
      </c>
      <c r="G75">
        <v>12.321714999999999</v>
      </c>
      <c r="H75" s="13">
        <f t="shared" si="0"/>
        <v>-8.9343553830297639E-3</v>
      </c>
      <c r="J75" s="14">
        <v>41485</v>
      </c>
      <c r="K75">
        <v>52.769083000000002</v>
      </c>
      <c r="L75" s="13">
        <f t="shared" si="1"/>
        <v>-1.5704018603200164E-2</v>
      </c>
      <c r="N75" s="14">
        <v>38233</v>
      </c>
      <c r="O75">
        <v>11.93333</v>
      </c>
      <c r="P75" s="13">
        <f t="shared" si="2"/>
        <v>-6.0367716535433033E-2</v>
      </c>
      <c r="R75" s="14">
        <v>40245</v>
      </c>
      <c r="S75" s="13">
        <v>23.082056999999999</v>
      </c>
      <c r="T75" s="13">
        <f t="shared" si="3"/>
        <v>-2.9951107056257003E-3</v>
      </c>
      <c r="V75" s="14">
        <v>39259</v>
      </c>
      <c r="W75" s="13">
        <v>77.696070000000006</v>
      </c>
      <c r="X75" s="13">
        <f t="shared" si="4"/>
        <v>3.0692388106911689E-2</v>
      </c>
      <c r="Z75" s="14">
        <v>39513</v>
      </c>
      <c r="AA75" s="13">
        <v>21.304884999999999</v>
      </c>
      <c r="AB75" s="13">
        <f t="shared" si="5"/>
        <v>-2.3933839537430644E-2</v>
      </c>
      <c r="AD75" s="14">
        <v>39219</v>
      </c>
      <c r="AE75" s="13">
        <v>22.383623</v>
      </c>
      <c r="AF75" s="13">
        <f t="shared" si="6"/>
        <v>-3.4026642954041631E-3</v>
      </c>
      <c r="AH75" s="14">
        <v>41509</v>
      </c>
      <c r="AI75" s="13">
        <v>27.99</v>
      </c>
      <c r="AJ75" s="13">
        <f t="shared" si="7"/>
        <v>3.2258064516128985E-3</v>
      </c>
      <c r="AL75" s="14">
        <v>41515</v>
      </c>
      <c r="AM75" s="13">
        <v>14.145168999999999</v>
      </c>
      <c r="AN75" s="13">
        <f t="shared" si="8"/>
        <v>-2.0270356077015154E-3</v>
      </c>
      <c r="AP75" s="14">
        <v>41859</v>
      </c>
      <c r="AQ75" s="13">
        <v>208.11999499999999</v>
      </c>
      <c r="AR75" s="13">
        <f t="shared" si="9"/>
        <v>6.5776747576337738E-3</v>
      </c>
      <c r="AT75" s="14">
        <v>41948</v>
      </c>
      <c r="AU75" s="13">
        <v>41.595875999999997</v>
      </c>
      <c r="AV75" s="13">
        <f t="shared" si="11"/>
        <v>1.6557800291008725E-2</v>
      </c>
      <c r="AX75" s="14">
        <v>41219</v>
      </c>
      <c r="AY75" s="13">
        <v>6.09</v>
      </c>
      <c r="AZ75" s="13">
        <f t="shared" si="12"/>
        <v>4.2808219178082189E-2</v>
      </c>
      <c r="BB75" s="14">
        <v>36938</v>
      </c>
      <c r="BC75" s="13">
        <v>24.678447999999999</v>
      </c>
      <c r="BD75" s="13">
        <f t="shared" si="13"/>
        <v>-3.1100489364285035E-2</v>
      </c>
      <c r="BF75" s="14">
        <v>40248</v>
      </c>
      <c r="BG75" s="13">
        <v>24.843305000000001</v>
      </c>
      <c r="BH75" s="13">
        <f t="shared" si="14"/>
        <v>7.2489163986770777E-3</v>
      </c>
      <c r="BJ75" s="14">
        <v>38726</v>
      </c>
      <c r="BK75" s="13">
        <v>33.549999</v>
      </c>
      <c r="BL75" s="13">
        <f t="shared" si="15"/>
        <v>3.8899164506233674E-3</v>
      </c>
      <c r="BN75" s="14">
        <v>37914</v>
      </c>
      <c r="BO75" s="13">
        <v>23.295947000000002</v>
      </c>
      <c r="BP75" s="13">
        <f t="shared" si="16"/>
        <v>-4.8721478219311267E-3</v>
      </c>
      <c r="BR75" s="14">
        <v>40296</v>
      </c>
      <c r="BS75" s="13">
        <v>20.003903000000001</v>
      </c>
      <c r="BT75" s="13">
        <f t="shared" si="17"/>
        <v>7.6790310114676248E-3</v>
      </c>
      <c r="BV75" s="14">
        <v>39331</v>
      </c>
      <c r="BW75" s="13">
        <v>27.125</v>
      </c>
      <c r="BX75" s="13">
        <f t="shared" si="18"/>
        <v>5.0018525379770867E-3</v>
      </c>
      <c r="BZ75" s="14">
        <v>41498</v>
      </c>
      <c r="CA75" s="13">
        <v>27.25</v>
      </c>
      <c r="CB75" s="13">
        <f t="shared" si="19"/>
        <v>-1.4657749554498065E-3</v>
      </c>
      <c r="CD75" s="14">
        <v>41466</v>
      </c>
      <c r="CE75" s="13">
        <v>60.299999</v>
      </c>
      <c r="CF75" s="13">
        <f t="shared" si="20"/>
        <v>-4.1288192259094835E-3</v>
      </c>
      <c r="CH75" s="14">
        <v>41865</v>
      </c>
      <c r="CI75" s="13">
        <v>36.580002</v>
      </c>
      <c r="CJ75" s="13">
        <f t="shared" si="21"/>
        <v>2.0647377232142768E-2</v>
      </c>
      <c r="CL75" s="14">
        <v>41815</v>
      </c>
      <c r="CM75" s="13">
        <v>28.870000999999998</v>
      </c>
      <c r="CN75" s="13">
        <f t="shared" si="22"/>
        <v>-4.4827241379310871E-3</v>
      </c>
      <c r="CP75" s="14">
        <v>37936</v>
      </c>
      <c r="CQ75" s="13">
        <v>8</v>
      </c>
      <c r="CR75" s="13">
        <f t="shared" si="23"/>
        <v>-0.36758893280632415</v>
      </c>
      <c r="CT75" s="14">
        <v>40745</v>
      </c>
      <c r="CU75" s="13">
        <v>57.419998</v>
      </c>
      <c r="CV75" s="13">
        <f t="shared" si="24"/>
        <v>-1.6949186783085036E-2</v>
      </c>
      <c r="CX75" s="14">
        <v>39184</v>
      </c>
      <c r="CY75" s="13">
        <v>38.006329999999998</v>
      </c>
      <c r="CZ75" s="13">
        <f t="shared" si="25"/>
        <v>6.9265360897742578E-4</v>
      </c>
      <c r="DB75" s="14">
        <v>41995</v>
      </c>
      <c r="DC75" s="13">
        <v>34.040000999999997</v>
      </c>
      <c r="DD75" s="13">
        <f t="shared" si="26"/>
        <v>-7.8694255940127515E-3</v>
      </c>
      <c r="DF75" s="14">
        <v>40413</v>
      </c>
      <c r="DG75" s="13">
        <v>25.52</v>
      </c>
      <c r="DH75" s="13">
        <f t="shared" si="27"/>
        <v>4.5901639344262342E-2</v>
      </c>
      <c r="DJ75" s="14">
        <v>37873</v>
      </c>
      <c r="DK75" s="13">
        <v>18.502486000000001</v>
      </c>
      <c r="DL75" s="13">
        <f t="shared" si="28"/>
        <v>-1.4693892679115519E-2</v>
      </c>
      <c r="DN75" s="14">
        <v>39583</v>
      </c>
      <c r="DO75" s="13">
        <v>119.050005</v>
      </c>
      <c r="DP75" s="13">
        <f t="shared" si="29"/>
        <v>-1.4894455937112087E-2</v>
      </c>
    </row>
    <row r="76" spans="2:120">
      <c r="B76" s="14">
        <v>38946</v>
      </c>
      <c r="C76">
        <v>10.629019</v>
      </c>
      <c r="D76" s="13">
        <f t="shared" si="10"/>
        <v>1.4585221140332841E-2</v>
      </c>
      <c r="F76" s="14">
        <v>39925</v>
      </c>
      <c r="G76">
        <v>12.432793999999999</v>
      </c>
      <c r="H76" s="13">
        <f t="shared" si="0"/>
        <v>2.0182352514003771E-2</v>
      </c>
      <c r="J76" s="14">
        <v>41484</v>
      </c>
      <c r="K76">
        <v>53.610990999999999</v>
      </c>
      <c r="L76" s="13">
        <f t="shared" si="1"/>
        <v>-2.8070160108204456E-2</v>
      </c>
      <c r="N76" s="14">
        <v>38232</v>
      </c>
      <c r="O76">
        <v>12.7</v>
      </c>
      <c r="P76" s="13">
        <f t="shared" si="2"/>
        <v>1.3298141834612181E-2</v>
      </c>
      <c r="R76" s="14">
        <v>40242</v>
      </c>
      <c r="S76" s="13">
        <v>23.151398</v>
      </c>
      <c r="T76" s="13">
        <f t="shared" si="3"/>
        <v>1.8688034561667899E-2</v>
      </c>
      <c r="V76" s="14">
        <v>39258</v>
      </c>
      <c r="W76" s="13">
        <v>75.382403999999994</v>
      </c>
      <c r="X76" s="13">
        <f t="shared" si="4"/>
        <v>-1.0695688597119957E-3</v>
      </c>
      <c r="Z76" s="14">
        <v>39512</v>
      </c>
      <c r="AA76" s="13">
        <v>21.827296</v>
      </c>
      <c r="AB76" s="13">
        <f t="shared" si="5"/>
        <v>2.0426246931388066E-2</v>
      </c>
      <c r="AD76" s="14">
        <v>39218</v>
      </c>
      <c r="AE76" s="13">
        <v>22.460046999999999</v>
      </c>
      <c r="AF76" s="13">
        <f t="shared" si="6"/>
        <v>1.5745009642999793E-2</v>
      </c>
      <c r="AH76" s="14">
        <v>41508</v>
      </c>
      <c r="AI76" s="13">
        <v>27.9</v>
      </c>
      <c r="AJ76" s="13">
        <f t="shared" si="7"/>
        <v>3.1042166705179747E-2</v>
      </c>
      <c r="AL76" s="14">
        <v>41514</v>
      </c>
      <c r="AM76" s="13">
        <v>14.1739</v>
      </c>
      <c r="AN76" s="13">
        <f t="shared" si="8"/>
        <v>0</v>
      </c>
      <c r="AP76" s="14">
        <v>41858</v>
      </c>
      <c r="AQ76" s="13">
        <v>206.759995</v>
      </c>
      <c r="AR76" s="13">
        <f t="shared" si="9"/>
        <v>1.5670225918889905E-2</v>
      </c>
      <c r="AT76" s="14">
        <v>41947</v>
      </c>
      <c r="AU76" s="13">
        <v>40.918357999999998</v>
      </c>
      <c r="AV76" s="13">
        <f t="shared" si="11"/>
        <v>-7.6370630805583182E-3</v>
      </c>
      <c r="AX76" s="14">
        <v>41218</v>
      </c>
      <c r="AY76" s="13">
        <v>5.84</v>
      </c>
      <c r="AZ76" s="13">
        <f t="shared" si="12"/>
        <v>2.2767075306479843E-2</v>
      </c>
      <c r="BB76" s="14">
        <v>36937</v>
      </c>
      <c r="BC76" s="13">
        <v>25.470596</v>
      </c>
      <c r="BD76" s="13">
        <f t="shared" si="13"/>
        <v>7.1794902221728019E-2</v>
      </c>
      <c r="BF76" s="14">
        <v>40247</v>
      </c>
      <c r="BG76" s="13">
        <v>24.664514</v>
      </c>
      <c r="BH76" s="13">
        <f t="shared" si="14"/>
        <v>5.902785665401011E-3</v>
      </c>
      <c r="BJ76" s="14">
        <v>38723</v>
      </c>
      <c r="BK76" s="13">
        <v>33.419998</v>
      </c>
      <c r="BL76" s="13">
        <f t="shared" si="15"/>
        <v>1.2113809812234902E-2</v>
      </c>
      <c r="BN76" s="14">
        <v>37911</v>
      </c>
      <c r="BO76" s="13">
        <v>23.410004000000001</v>
      </c>
      <c r="BP76" s="13">
        <f t="shared" si="16"/>
        <v>-2.16207157254905E-2</v>
      </c>
      <c r="BR76" s="14">
        <v>40295</v>
      </c>
      <c r="BS76" s="13">
        <v>19.851462999999999</v>
      </c>
      <c r="BT76" s="13">
        <f t="shared" si="17"/>
        <v>-4.68450698787835E-3</v>
      </c>
      <c r="BV76" s="14">
        <v>39330</v>
      </c>
      <c r="BW76" s="13">
        <v>26.99</v>
      </c>
      <c r="BX76" s="13">
        <f t="shared" si="18"/>
        <v>-3.3234859675036876E-3</v>
      </c>
      <c r="BZ76" s="14">
        <v>41495</v>
      </c>
      <c r="CA76" s="13">
        <v>27.290001</v>
      </c>
      <c r="CB76" s="13">
        <f t="shared" si="19"/>
        <v>1.9805717488789183E-2</v>
      </c>
      <c r="CD76" s="14">
        <v>41465</v>
      </c>
      <c r="CE76" s="13">
        <v>60.549999</v>
      </c>
      <c r="CF76" s="13">
        <f t="shared" si="20"/>
        <v>1.8674293719284876E-2</v>
      </c>
      <c r="CH76" s="14">
        <v>41864</v>
      </c>
      <c r="CI76" s="13">
        <v>35.840000000000003</v>
      </c>
      <c r="CJ76" s="13">
        <f t="shared" si="21"/>
        <v>4.1860404542999816E-2</v>
      </c>
      <c r="CL76" s="14">
        <v>41814</v>
      </c>
      <c r="CM76" s="13">
        <v>29</v>
      </c>
      <c r="CN76" s="13">
        <f t="shared" si="22"/>
        <v>-3.8142620232172422E-2</v>
      </c>
      <c r="CP76" s="14">
        <v>37935</v>
      </c>
      <c r="CQ76" s="13">
        <v>12.65</v>
      </c>
      <c r="CR76" s="13">
        <f t="shared" si="23"/>
        <v>-3.1393568147013794E-2</v>
      </c>
      <c r="CT76" s="14">
        <v>40744</v>
      </c>
      <c r="CU76" s="13">
        <v>58.41</v>
      </c>
      <c r="CV76" s="13">
        <f t="shared" si="24"/>
        <v>-1.2677484787018257E-2</v>
      </c>
      <c r="CX76" s="14">
        <v>39183</v>
      </c>
      <c r="CY76" s="13">
        <v>37.980023000000003</v>
      </c>
      <c r="CZ76" s="13">
        <f t="shared" si="25"/>
        <v>-8.9244757329771662E-3</v>
      </c>
      <c r="DB76" s="14">
        <v>41992</v>
      </c>
      <c r="DC76" s="13">
        <v>34.310001</v>
      </c>
      <c r="DD76" s="13">
        <f t="shared" si="26"/>
        <v>7.5211563773111861E-2</v>
      </c>
      <c r="DF76" s="14">
        <v>40410</v>
      </c>
      <c r="DG76" s="13">
        <v>24.4</v>
      </c>
      <c r="DH76" s="13">
        <f t="shared" si="27"/>
        <v>-3.937007874015748E-2</v>
      </c>
      <c r="DJ76" s="14">
        <v>37872</v>
      </c>
      <c r="DK76" s="13">
        <v>18.778414000000001</v>
      </c>
      <c r="DL76" s="13">
        <f t="shared" si="28"/>
        <v>7.7328292884129759E-3</v>
      </c>
      <c r="DN76" s="14">
        <v>39582</v>
      </c>
      <c r="DO76" s="13">
        <v>120.85</v>
      </c>
      <c r="DP76" s="13">
        <f t="shared" si="29"/>
        <v>1.983120641635094E-2</v>
      </c>
    </row>
    <row r="77" spans="2:120">
      <c r="B77" s="14">
        <v>38945</v>
      </c>
      <c r="C77">
        <v>10.476221000000001</v>
      </c>
      <c r="D77" s="13">
        <f t="shared" si="10"/>
        <v>2.7422642066754778E-3</v>
      </c>
      <c r="F77" s="14">
        <v>39924</v>
      </c>
      <c r="G77">
        <v>12.186835</v>
      </c>
      <c r="H77" s="13">
        <f t="shared" si="0"/>
        <v>2.4000004705405496E-2</v>
      </c>
      <c r="J77" s="14">
        <v>41481</v>
      </c>
      <c r="K77">
        <v>55.159322000000003</v>
      </c>
      <c r="L77" s="13">
        <f t="shared" si="1"/>
        <v>-5.847374909420075E-2</v>
      </c>
      <c r="N77" s="14">
        <v>38231</v>
      </c>
      <c r="O77">
        <v>12.533329999999999</v>
      </c>
      <c r="P77" s="13">
        <f t="shared" si="2"/>
        <v>2.3407179257708379E-2</v>
      </c>
      <c r="R77" s="14">
        <v>40241</v>
      </c>
      <c r="S77" s="13">
        <v>22.726680999999999</v>
      </c>
      <c r="T77" s="13">
        <f t="shared" si="3"/>
        <v>7.6329803758770273E-4</v>
      </c>
      <c r="V77" s="14">
        <v>39255</v>
      </c>
      <c r="W77" s="13">
        <v>75.463116999999997</v>
      </c>
      <c r="X77" s="13">
        <f t="shared" si="4"/>
        <v>-1.0349252417675488E-2</v>
      </c>
      <c r="Z77" s="14">
        <v>39511</v>
      </c>
      <c r="AA77" s="13">
        <v>21.390370999999998</v>
      </c>
      <c r="AB77" s="13">
        <f t="shared" si="5"/>
        <v>0</v>
      </c>
      <c r="AD77" s="14">
        <v>39217</v>
      </c>
      <c r="AE77" s="13">
        <v>22.111895000000001</v>
      </c>
      <c r="AF77" s="13">
        <f t="shared" si="6"/>
        <v>-1.5500947081722444E-2</v>
      </c>
      <c r="AH77" s="14">
        <v>41507</v>
      </c>
      <c r="AI77" s="13">
        <v>27.059999000000001</v>
      </c>
      <c r="AJ77" s="13">
        <f t="shared" si="7"/>
        <v>-2.2124630452630598E-3</v>
      </c>
      <c r="AL77" s="14">
        <v>41513</v>
      </c>
      <c r="AM77" s="13">
        <v>14.1739</v>
      </c>
      <c r="AN77" s="13">
        <f t="shared" si="8"/>
        <v>-1.2675032169787735E-2</v>
      </c>
      <c r="AP77" s="14">
        <v>41857</v>
      </c>
      <c r="AQ77" s="13">
        <v>203.570007</v>
      </c>
      <c r="AR77" s="13">
        <f t="shared" si="9"/>
        <v>-5.2772393435789131E-3</v>
      </c>
      <c r="AT77" s="14">
        <v>41946</v>
      </c>
      <c r="AU77" s="13">
        <v>41.233258999999997</v>
      </c>
      <c r="AV77" s="13">
        <f t="shared" si="11"/>
        <v>2.3196164795739535E-3</v>
      </c>
      <c r="AX77" s="14">
        <v>41215</v>
      </c>
      <c r="AY77" s="13">
        <v>5.71</v>
      </c>
      <c r="AZ77" s="13">
        <f t="shared" si="12"/>
        <v>-1.3816925734024191E-2</v>
      </c>
      <c r="BB77" s="14">
        <v>36936</v>
      </c>
      <c r="BC77" s="13">
        <v>23.764430999999998</v>
      </c>
      <c r="BD77" s="13">
        <f t="shared" si="13"/>
        <v>0.12068963321942243</v>
      </c>
      <c r="BF77" s="14">
        <v>40246</v>
      </c>
      <c r="BG77" s="13">
        <v>24.519779</v>
      </c>
      <c r="BH77" s="13">
        <f t="shared" si="14"/>
        <v>5.937835435291962E-3</v>
      </c>
      <c r="BJ77" s="14">
        <v>38722</v>
      </c>
      <c r="BK77" s="13">
        <v>33.020000000000003</v>
      </c>
      <c r="BL77" s="13">
        <f t="shared" si="15"/>
        <v>3.3424491036161213E-3</v>
      </c>
      <c r="BN77" s="14">
        <v>37910</v>
      </c>
      <c r="BO77" s="13">
        <v>23.927330000000001</v>
      </c>
      <c r="BP77" s="13">
        <f t="shared" si="16"/>
        <v>1.0225123833358823E-3</v>
      </c>
      <c r="BR77" s="14">
        <v>40294</v>
      </c>
      <c r="BS77" s="13">
        <v>19.944894999999999</v>
      </c>
      <c r="BT77" s="13">
        <f t="shared" si="17"/>
        <v>-2.6637763178867131E-2</v>
      </c>
      <c r="BV77" s="14">
        <v>39329</v>
      </c>
      <c r="BW77" s="13">
        <v>27.08</v>
      </c>
      <c r="BX77" s="13">
        <f t="shared" si="18"/>
        <v>1.9002783856903637E-2</v>
      </c>
      <c r="BZ77" s="14">
        <v>41494</v>
      </c>
      <c r="CA77" s="13">
        <v>26.76</v>
      </c>
      <c r="CB77" s="13">
        <f t="shared" si="19"/>
        <v>1.2102836153448059E-2</v>
      </c>
      <c r="CD77" s="14">
        <v>41464</v>
      </c>
      <c r="CE77" s="13">
        <v>59.439999</v>
      </c>
      <c r="CF77" s="13">
        <f t="shared" si="20"/>
        <v>1.3642565034832233E-2</v>
      </c>
      <c r="CH77" s="14">
        <v>41863</v>
      </c>
      <c r="CI77" s="13">
        <v>34.400002000000001</v>
      </c>
      <c r="CJ77" s="13">
        <f t="shared" si="21"/>
        <v>-1.1210088783843266E-2</v>
      </c>
      <c r="CL77" s="14">
        <v>41813</v>
      </c>
      <c r="CM77" s="13">
        <v>30.15</v>
      </c>
      <c r="CN77" s="13">
        <f t="shared" si="22"/>
        <v>-2.3955941209321534E-2</v>
      </c>
      <c r="CP77" s="14">
        <v>37932</v>
      </c>
      <c r="CQ77" s="13">
        <v>13.06</v>
      </c>
      <c r="CR77" s="13">
        <f t="shared" si="23"/>
        <v>3.0721966205837885E-3</v>
      </c>
      <c r="CT77" s="14">
        <v>40743</v>
      </c>
      <c r="CU77" s="13">
        <v>59.16</v>
      </c>
      <c r="CV77" s="13">
        <f t="shared" si="24"/>
        <v>6.0215072763710929E-2</v>
      </c>
      <c r="CX77" s="14">
        <v>39182</v>
      </c>
      <c r="CY77" s="13">
        <v>38.322026999999999</v>
      </c>
      <c r="CZ77" s="13">
        <f t="shared" si="25"/>
        <v>2.983744985084723E-3</v>
      </c>
      <c r="DB77" s="14">
        <v>41991</v>
      </c>
      <c r="DC77" s="13">
        <v>31.91</v>
      </c>
      <c r="DD77" s="13">
        <f t="shared" si="26"/>
        <v>5.6622481568791995E-2</v>
      </c>
      <c r="DF77" s="14">
        <v>40409</v>
      </c>
      <c r="DG77" s="13">
        <v>25.4</v>
      </c>
      <c r="DH77" s="13">
        <f t="shared" si="27"/>
        <v>-4.4394281414597433E-2</v>
      </c>
      <c r="DJ77" s="14">
        <v>37869</v>
      </c>
      <c r="DK77" s="13">
        <v>18.634318</v>
      </c>
      <c r="DL77" s="13">
        <f t="shared" si="28"/>
        <v>-2.7892419738185345E-3</v>
      </c>
      <c r="DN77" s="14">
        <v>39581</v>
      </c>
      <c r="DO77" s="13">
        <v>118.50000199999999</v>
      </c>
      <c r="DP77" s="13">
        <f t="shared" si="29"/>
        <v>7.2398188734874414E-2</v>
      </c>
    </row>
    <row r="78" spans="2:120">
      <c r="B78" s="14">
        <v>38944</v>
      </c>
      <c r="C78">
        <v>10.447571</v>
      </c>
      <c r="D78" s="13">
        <f t="shared" ref="D78:D141" si="30">(C78-C79)/C79</f>
        <v>2.5304510180598663E-2</v>
      </c>
      <c r="F78" s="14">
        <v>39923</v>
      </c>
      <c r="G78">
        <v>11.901206</v>
      </c>
      <c r="H78" s="13">
        <f t="shared" ref="H78:H141" si="31">(G78-G79)/G79</f>
        <v>-3.8461597502838854E-2</v>
      </c>
      <c r="J78" s="14">
        <v>41480</v>
      </c>
      <c r="K78">
        <v>58.585006999999997</v>
      </c>
      <c r="L78" s="13">
        <f t="shared" ref="L78:L141" si="32">(K78-K79)/K79</f>
        <v>-3.1285781060619734E-3</v>
      </c>
      <c r="N78" s="14">
        <v>38230</v>
      </c>
      <c r="O78">
        <v>12.24667</v>
      </c>
      <c r="P78" s="13">
        <f t="shared" ref="P78:P141" si="33">(O78-O79)/O79</f>
        <v>-1.5540996784565881E-2</v>
      </c>
      <c r="R78" s="14">
        <v>40240</v>
      </c>
      <c r="S78" s="13">
        <v>22.709347000000001</v>
      </c>
      <c r="T78" s="13">
        <f t="shared" ref="T78:T141" si="34">(S78-S79)/S79</f>
        <v>-6.8232895833190551E-3</v>
      </c>
      <c r="V78" s="14">
        <v>39254</v>
      </c>
      <c r="W78" s="13">
        <v>76.252270999999993</v>
      </c>
      <c r="X78" s="13">
        <f t="shared" ref="X78:X141" si="35">(W78-W79)/W79</f>
        <v>7.703262231468196E-3</v>
      </c>
      <c r="Z78" s="14">
        <v>39510</v>
      </c>
      <c r="AA78" s="13">
        <v>21.390370999999998</v>
      </c>
      <c r="AB78" s="13">
        <f t="shared" ref="AB78:AB141" si="36">(AA78-AA79)/AA79</f>
        <v>4.1628123685813249E-2</v>
      </c>
      <c r="AD78" s="14">
        <v>39216</v>
      </c>
      <c r="AE78" s="13">
        <v>22.460046999999999</v>
      </c>
      <c r="AF78" s="13">
        <f t="shared" ref="AF78:AF141" si="37">(AE78-AE79)/AE79</f>
        <v>4.9392706536512199E-3</v>
      </c>
      <c r="AH78" s="14">
        <v>41506</v>
      </c>
      <c r="AI78" s="13">
        <v>27.120000999999998</v>
      </c>
      <c r="AJ78" s="13">
        <f t="shared" ref="AJ78:AJ141" si="38">(AI78-AI79)/AI79</f>
        <v>7.8038275733927284E-3</v>
      </c>
      <c r="AL78" s="14">
        <v>41512</v>
      </c>
      <c r="AM78" s="13">
        <v>14.355861000000001</v>
      </c>
      <c r="AN78" s="13">
        <f t="shared" ref="AN78:AN141" si="39">(AM78-AM79)/AM79</f>
        <v>2.00528633401909E-3</v>
      </c>
      <c r="AP78" s="14">
        <v>41856</v>
      </c>
      <c r="AQ78" s="13">
        <v>204.64999399999999</v>
      </c>
      <c r="AR78" s="13">
        <f t="shared" ref="AR78:AR141" si="40">(AQ78-AQ79)/AQ79</f>
        <v>1.0617254320987616E-2</v>
      </c>
      <c r="AT78" s="14">
        <v>41943</v>
      </c>
      <c r="AU78" s="13">
        <v>41.137835000000003</v>
      </c>
      <c r="AV78" s="13">
        <f t="shared" si="11"/>
        <v>4.9160392881003226E-2</v>
      </c>
      <c r="AX78" s="14">
        <v>41214</v>
      </c>
      <c r="AY78" s="13">
        <v>5.79</v>
      </c>
      <c r="AZ78" s="13">
        <f t="shared" si="12"/>
        <v>6.6298342541436531E-2</v>
      </c>
      <c r="BB78" s="14">
        <v>36935</v>
      </c>
      <c r="BC78" s="13">
        <v>21.205185</v>
      </c>
      <c r="BD78" s="13">
        <f t="shared" si="13"/>
        <v>-4.3956042469712575E-2</v>
      </c>
      <c r="BF78" s="14">
        <v>40245</v>
      </c>
      <c r="BG78" s="13">
        <v>24.375043999999999</v>
      </c>
      <c r="BH78" s="13">
        <f t="shared" si="14"/>
        <v>1.3990392338190675E-3</v>
      </c>
      <c r="BJ78" s="14">
        <v>38721</v>
      </c>
      <c r="BK78" s="13">
        <v>32.909999999999997</v>
      </c>
      <c r="BL78" s="13">
        <f t="shared" si="15"/>
        <v>-9.1071648180692606E-4</v>
      </c>
      <c r="BN78" s="14">
        <v>37909</v>
      </c>
      <c r="BO78" s="13">
        <v>23.902888999999998</v>
      </c>
      <c r="BP78" s="13">
        <f t="shared" si="16"/>
        <v>1.7046870315533407E-4</v>
      </c>
      <c r="BR78" s="14">
        <v>40291</v>
      </c>
      <c r="BS78" s="13">
        <v>20.490722000000002</v>
      </c>
      <c r="BT78" s="13">
        <f t="shared" si="17"/>
        <v>2.6607485924349677E-2</v>
      </c>
      <c r="BV78" s="14">
        <v>39325</v>
      </c>
      <c r="BW78" s="13">
        <v>26.575001</v>
      </c>
      <c r="BX78" s="13">
        <f t="shared" si="18"/>
        <v>9.4966758025954116E-3</v>
      </c>
      <c r="BZ78" s="14">
        <v>41493</v>
      </c>
      <c r="CA78" s="13">
        <v>26.440000999999999</v>
      </c>
      <c r="CB78" s="13">
        <f t="shared" si="19"/>
        <v>1.9668376397994566E-2</v>
      </c>
      <c r="CD78" s="14">
        <v>41463</v>
      </c>
      <c r="CE78" s="13">
        <v>58.639999000000003</v>
      </c>
      <c r="CF78" s="13">
        <f t="shared" si="20"/>
        <v>-1.6602414613409062E-2</v>
      </c>
      <c r="CH78" s="14">
        <v>41862</v>
      </c>
      <c r="CI78" s="13">
        <v>34.790000999999997</v>
      </c>
      <c r="CJ78" s="13">
        <f t="shared" si="21"/>
        <v>3.1426059887340645E-2</v>
      </c>
      <c r="CL78" s="14">
        <v>41810</v>
      </c>
      <c r="CM78" s="13">
        <v>30.889999</v>
      </c>
      <c r="CN78" s="13">
        <f t="shared" si="22"/>
        <v>3.9717268250328779E-2</v>
      </c>
      <c r="CP78" s="14">
        <v>37931</v>
      </c>
      <c r="CQ78" s="13">
        <v>13.02</v>
      </c>
      <c r="CR78" s="13">
        <f t="shared" si="23"/>
        <v>1.1655011655011684E-2</v>
      </c>
      <c r="CT78" s="14">
        <v>40742</v>
      </c>
      <c r="CU78" s="13">
        <v>55.799999</v>
      </c>
      <c r="CV78" s="13">
        <f t="shared" si="24"/>
        <v>3.7776398632846961E-3</v>
      </c>
      <c r="CX78" s="14">
        <v>39181</v>
      </c>
      <c r="CY78" s="13">
        <v>38.208024000000002</v>
      </c>
      <c r="CZ78" s="13">
        <f t="shared" si="25"/>
        <v>-1.3752252608626686E-3</v>
      </c>
      <c r="DB78" s="14">
        <v>41990</v>
      </c>
      <c r="DC78" s="13">
        <v>30.200001</v>
      </c>
      <c r="DD78" s="13">
        <f t="shared" si="26"/>
        <v>0.1597542181353987</v>
      </c>
      <c r="DF78" s="14">
        <v>40408</v>
      </c>
      <c r="DG78" s="13">
        <v>26.58</v>
      </c>
      <c r="DH78" s="13">
        <f t="shared" si="27"/>
        <v>-1.0055865921787826E-2</v>
      </c>
      <c r="DJ78" s="14">
        <v>37868</v>
      </c>
      <c r="DK78" s="13">
        <v>18.686439</v>
      </c>
      <c r="DL78" s="13">
        <f t="shared" si="28"/>
        <v>-4.8979109737383288E-3</v>
      </c>
      <c r="DN78" s="14">
        <v>39580</v>
      </c>
      <c r="DO78" s="13">
        <v>110.50000199999999</v>
      </c>
      <c r="DP78" s="13">
        <f t="shared" si="29"/>
        <v>-6.1172447418627506E-2</v>
      </c>
    </row>
    <row r="79" spans="2:120">
      <c r="B79" s="14">
        <v>38943</v>
      </c>
      <c r="C79">
        <v>10.189724999999999</v>
      </c>
      <c r="D79" s="13">
        <f t="shared" si="30"/>
        <v>5.1231645505631231E-2</v>
      </c>
      <c r="F79" s="14">
        <v>39920</v>
      </c>
      <c r="G79">
        <v>12.377255</v>
      </c>
      <c r="H79" s="13">
        <f t="shared" si="31"/>
        <v>-1.8250472244552726E-2</v>
      </c>
      <c r="J79" s="14">
        <v>41479</v>
      </c>
      <c r="K79">
        <v>58.76887</v>
      </c>
      <c r="L79" s="13">
        <f t="shared" si="32"/>
        <v>-2.3319399842245715E-2</v>
      </c>
      <c r="N79" s="14">
        <v>38229</v>
      </c>
      <c r="O79">
        <v>12.44</v>
      </c>
      <c r="P79" s="13">
        <f t="shared" si="33"/>
        <v>-1.7894995290790743E-2</v>
      </c>
      <c r="R79" s="14">
        <v>40239</v>
      </c>
      <c r="S79" s="13">
        <v>22.865364</v>
      </c>
      <c r="T79" s="13">
        <f t="shared" si="34"/>
        <v>-7.5760290525157608E-4</v>
      </c>
      <c r="V79" s="14">
        <v>39253</v>
      </c>
      <c r="W79" s="13">
        <v>75.669370000000001</v>
      </c>
      <c r="X79" s="13">
        <f t="shared" si="35"/>
        <v>-1.9862921112077145E-2</v>
      </c>
      <c r="Z79" s="14">
        <v>39507</v>
      </c>
      <c r="AA79" s="13">
        <v>20.535516000000001</v>
      </c>
      <c r="AB79" s="13">
        <f t="shared" si="36"/>
        <v>-4.2515442460050963E-2</v>
      </c>
      <c r="AD79" s="14">
        <v>39213</v>
      </c>
      <c r="AE79" s="13">
        <v>22.349656</v>
      </c>
      <c r="AF79" s="13">
        <f t="shared" si="37"/>
        <v>2.1342595842253637E-2</v>
      </c>
      <c r="AH79" s="14">
        <v>41505</v>
      </c>
      <c r="AI79" s="13">
        <v>26.91</v>
      </c>
      <c r="AJ79" s="13">
        <f t="shared" si="38"/>
        <v>-1.5007320644216697E-2</v>
      </c>
      <c r="AL79" s="14">
        <v>41509</v>
      </c>
      <c r="AM79" s="13">
        <v>14.327131</v>
      </c>
      <c r="AN79" s="13">
        <f t="shared" si="39"/>
        <v>0</v>
      </c>
      <c r="AP79" s="14">
        <v>41855</v>
      </c>
      <c r="AQ79" s="13">
        <v>202.5</v>
      </c>
      <c r="AR79" s="13">
        <f t="shared" si="40"/>
        <v>3.5682476140759438E-3</v>
      </c>
      <c r="AT79" s="14">
        <v>41942</v>
      </c>
      <c r="AU79" s="13">
        <v>39.210244000000003</v>
      </c>
      <c r="AV79" s="13">
        <f t="shared" ref="AV79:AV142" si="41">(AU79-AU80)/AU80</f>
        <v>-2.676460118905729E-2</v>
      </c>
      <c r="AX79" s="14">
        <v>41213</v>
      </c>
      <c r="AY79" s="13">
        <v>5.43</v>
      </c>
      <c r="AZ79" s="13">
        <f t="shared" ref="AZ79:AZ142" si="42">(AY79-AY80)/AY80</f>
        <v>-7.3126142595978131E-3</v>
      </c>
      <c r="BB79" s="14">
        <v>36934</v>
      </c>
      <c r="BC79" s="13">
        <v>22.180136000000001</v>
      </c>
      <c r="BD79" s="13">
        <f t="shared" ref="BD79:BD142" si="43">(BC79-BC80)/BC80</f>
        <v>3.7037050890434429E-2</v>
      </c>
      <c r="BF79" s="14">
        <v>40242</v>
      </c>
      <c r="BG79" s="13">
        <v>24.340990000000001</v>
      </c>
      <c r="BH79" s="13">
        <f t="shared" ref="BH79:BH142" si="44">(BG79-BG80)/BG80</f>
        <v>-1.3970846575701603E-3</v>
      </c>
      <c r="BJ79" s="14">
        <v>38720</v>
      </c>
      <c r="BK79" s="13">
        <v>32.939999</v>
      </c>
      <c r="BL79" s="13">
        <f t="shared" ref="BL79:BL142" si="45">(BK79-BK80)/BK80</f>
        <v>1.3226731050552422E-2</v>
      </c>
      <c r="BN79" s="14">
        <v>37908</v>
      </c>
      <c r="BO79" s="13">
        <v>23.898814999999999</v>
      </c>
      <c r="BP79" s="13">
        <f t="shared" ref="BP79:BP142" si="46">(BO79-BO80)/BO80</f>
        <v>3.0744892438162464E-2</v>
      </c>
      <c r="BR79" s="14">
        <v>40290</v>
      </c>
      <c r="BS79" s="13">
        <v>19.959645999999999</v>
      </c>
      <c r="BT79" s="13">
        <f t="shared" ref="BT79:BT142" si="47">(BS79-BS80)/BS80</f>
        <v>-4.1707326674363188E-3</v>
      </c>
      <c r="BV79" s="14">
        <v>39324</v>
      </c>
      <c r="BW79" s="13">
        <v>26.325001</v>
      </c>
      <c r="BX79" s="13">
        <f t="shared" ref="BX79:BX142" si="48">(BW79-BW80)/BW80</f>
        <v>3.0481995409335993E-3</v>
      </c>
      <c r="BZ79" s="14">
        <v>41492</v>
      </c>
      <c r="CA79" s="13">
        <v>25.93</v>
      </c>
      <c r="CB79" s="13">
        <f t="shared" ref="CB79:CB142" si="49">(CA79-CA80)/CA80</f>
        <v>-3.3904619970193749E-2</v>
      </c>
      <c r="CD79" s="14">
        <v>41460</v>
      </c>
      <c r="CE79" s="13">
        <v>59.630001</v>
      </c>
      <c r="CF79" s="13">
        <f t="shared" ref="CF79:CF142" si="50">(CE79-CE80)/CE80</f>
        <v>4.8871081900909441E-3</v>
      </c>
      <c r="CH79" s="14">
        <v>41859</v>
      </c>
      <c r="CI79" s="13">
        <v>33.729999999999997</v>
      </c>
      <c r="CJ79" s="13">
        <f t="shared" ref="CJ79:CJ142" si="51">(CI79-CI80)/CI80</f>
        <v>2.9609342466992632E-2</v>
      </c>
      <c r="CL79" s="14">
        <v>41809</v>
      </c>
      <c r="CM79" s="13">
        <v>29.709999</v>
      </c>
      <c r="CN79" s="13">
        <f t="shared" ref="CN79:CN142" si="52">(CM79-CM80)/CM80</f>
        <v>2.1313131660364384E-2</v>
      </c>
      <c r="CP79" s="14">
        <v>37930</v>
      </c>
      <c r="CQ79" s="13">
        <v>12.87</v>
      </c>
      <c r="CR79" s="13">
        <f t="shared" ref="CR79:CR142" si="53">(CQ79-CQ80)/CQ80</f>
        <v>-1.0760953112990052E-2</v>
      </c>
      <c r="CT79" s="14">
        <v>40739</v>
      </c>
      <c r="CU79" s="13">
        <v>55.59</v>
      </c>
      <c r="CV79" s="13">
        <f t="shared" ref="CV79:CV142" si="54">(CU79-CU80)/CU80</f>
        <v>-9.7969185927488118E-3</v>
      </c>
      <c r="CX79" s="14">
        <v>39177</v>
      </c>
      <c r="CY79" s="13">
        <v>38.260641</v>
      </c>
      <c r="CZ79" s="13">
        <f t="shared" ref="CZ79:CZ142" si="55">(CY79-CY80)/CY80</f>
        <v>4.1426884375641787E-3</v>
      </c>
      <c r="DB79" s="14">
        <v>41989</v>
      </c>
      <c r="DC79" s="13">
        <v>26.040001</v>
      </c>
      <c r="DD79" s="13">
        <f t="shared" ref="DD79:DD142" si="56">(DC79-DC80)/DC80</f>
        <v>3.9936100641529526E-2</v>
      </c>
      <c r="DF79" s="14">
        <v>40407</v>
      </c>
      <c r="DG79" s="13">
        <v>26.85</v>
      </c>
      <c r="DH79" s="13">
        <f t="shared" ref="DH79:DH142" si="57">(DG79-DG80)/DG80</f>
        <v>6.2524732884843767E-2</v>
      </c>
      <c r="DJ79" s="14">
        <v>37867</v>
      </c>
      <c r="DK79" s="13">
        <v>18.778414000000001</v>
      </c>
      <c r="DL79" s="13">
        <f t="shared" ref="DL79:DL142" si="58">(DK79-DK80)/DK80</f>
        <v>8.1697652598180192E-4</v>
      </c>
      <c r="DN79" s="14">
        <v>39577</v>
      </c>
      <c r="DO79" s="13">
        <v>117.69999900000001</v>
      </c>
      <c r="DP79" s="13">
        <f t="shared" ref="DP79:DP142" si="59">(DO79-DO80)/DO80</f>
        <v>7.7838828551637623E-2</v>
      </c>
    </row>
    <row r="80" spans="2:120">
      <c r="B80" s="14">
        <v>38940</v>
      </c>
      <c r="C80">
        <v>9.69313</v>
      </c>
      <c r="D80" s="13">
        <f t="shared" si="30"/>
        <v>2.5252520444750338E-2</v>
      </c>
      <c r="F80" s="14">
        <v>39919</v>
      </c>
      <c r="G80">
        <v>12.607345</v>
      </c>
      <c r="H80" s="13">
        <f t="shared" si="31"/>
        <v>1.7285554254565315E-2</v>
      </c>
      <c r="J80" s="14">
        <v>41478</v>
      </c>
      <c r="K80">
        <v>60.172046000000002</v>
      </c>
      <c r="L80" s="13">
        <f t="shared" si="32"/>
        <v>-2.0015770092474801E-2</v>
      </c>
      <c r="N80" s="14">
        <v>38226</v>
      </c>
      <c r="O80">
        <v>12.66667</v>
      </c>
      <c r="P80" s="13">
        <f t="shared" si="33"/>
        <v>3.4295036936571321E-2</v>
      </c>
      <c r="R80" s="14">
        <v>40238</v>
      </c>
      <c r="S80" s="13">
        <v>22.8827</v>
      </c>
      <c r="T80" s="13">
        <f t="shared" si="34"/>
        <v>2.2067350042936903E-2</v>
      </c>
      <c r="V80" s="14">
        <v>39252</v>
      </c>
      <c r="W80" s="13">
        <v>77.202843999999999</v>
      </c>
      <c r="X80" s="13">
        <f t="shared" si="35"/>
        <v>-1.6001846177643164E-2</v>
      </c>
      <c r="Z80" s="14">
        <v>39506</v>
      </c>
      <c r="AA80" s="13">
        <v>21.44736</v>
      </c>
      <c r="AB80" s="13">
        <f t="shared" si="36"/>
        <v>-4.4435008904110576E-2</v>
      </c>
      <c r="AD80" s="14">
        <v>39212</v>
      </c>
      <c r="AE80" s="13">
        <v>21.882624</v>
      </c>
      <c r="AF80" s="13">
        <f t="shared" si="37"/>
        <v>-2.3863584253577982E-2</v>
      </c>
      <c r="AH80" s="14">
        <v>41502</v>
      </c>
      <c r="AI80" s="13">
        <v>27.32</v>
      </c>
      <c r="AJ80" s="13">
        <f t="shared" si="38"/>
        <v>6.6323141721560397E-3</v>
      </c>
      <c r="AL80" s="14">
        <v>41508</v>
      </c>
      <c r="AM80" s="13">
        <v>14.327131</v>
      </c>
      <c r="AN80" s="13">
        <f t="shared" si="39"/>
        <v>5.3763670997153141E-3</v>
      </c>
      <c r="AP80" s="14">
        <v>41852</v>
      </c>
      <c r="AQ80" s="13">
        <v>201.779999</v>
      </c>
      <c r="AR80" s="13">
        <f t="shared" si="40"/>
        <v>0.11702834431481599</v>
      </c>
      <c r="AT80" s="14">
        <v>41941</v>
      </c>
      <c r="AU80" s="13">
        <v>40.288550999999998</v>
      </c>
      <c r="AV80" s="13">
        <f t="shared" si="41"/>
        <v>8.1184352808600282E-3</v>
      </c>
      <c r="AX80" s="14">
        <v>41208</v>
      </c>
      <c r="AY80" s="13">
        <v>5.47</v>
      </c>
      <c r="AZ80" s="13">
        <f t="shared" si="42"/>
        <v>-3.8664323374341059E-2</v>
      </c>
      <c r="BB80" s="14">
        <v>36931</v>
      </c>
      <c r="BC80" s="13">
        <v>21.387988</v>
      </c>
      <c r="BD80" s="13">
        <f t="shared" si="43"/>
        <v>-1.1267616832794593E-2</v>
      </c>
      <c r="BF80" s="14">
        <v>40241</v>
      </c>
      <c r="BG80" s="13">
        <v>24.375043999999999</v>
      </c>
      <c r="BH80" s="13">
        <f t="shared" si="44"/>
        <v>5.9733039310394566E-3</v>
      </c>
      <c r="BJ80" s="14">
        <v>38716</v>
      </c>
      <c r="BK80" s="13">
        <v>32.509998000000003</v>
      </c>
      <c r="BL80" s="13">
        <f t="shared" si="45"/>
        <v>-3.3721950757876146E-3</v>
      </c>
      <c r="BN80" s="14">
        <v>37907</v>
      </c>
      <c r="BO80" s="13">
        <v>23.185964999999999</v>
      </c>
      <c r="BP80" s="13">
        <f t="shared" si="46"/>
        <v>6.542885928556107E-3</v>
      </c>
      <c r="BR80" s="14">
        <v>40289</v>
      </c>
      <c r="BS80" s="13">
        <v>20.043240999999998</v>
      </c>
      <c r="BT80" s="13">
        <f t="shared" si="47"/>
        <v>-9.5629029981637581E-2</v>
      </c>
      <c r="BV80" s="14">
        <v>39323</v>
      </c>
      <c r="BW80" s="13">
        <v>26.245000999999998</v>
      </c>
      <c r="BX80" s="13">
        <f t="shared" si="48"/>
        <v>1.5280502901353851E-2</v>
      </c>
      <c r="BZ80" s="14">
        <v>41491</v>
      </c>
      <c r="CA80" s="13">
        <v>26.84</v>
      </c>
      <c r="CB80" s="13">
        <f t="shared" si="49"/>
        <v>0</v>
      </c>
      <c r="CD80" s="14">
        <v>41458</v>
      </c>
      <c r="CE80" s="13">
        <v>59.34</v>
      </c>
      <c r="CF80" s="13">
        <f t="shared" si="50"/>
        <v>-6.36304409974809E-3</v>
      </c>
      <c r="CH80" s="14">
        <v>41858</v>
      </c>
      <c r="CI80" s="13">
        <v>32.759998000000003</v>
      </c>
      <c r="CJ80" s="13">
        <f t="shared" si="51"/>
        <v>-7.874076317383405E-3</v>
      </c>
      <c r="CL80" s="14">
        <v>41808</v>
      </c>
      <c r="CM80" s="13">
        <v>29.09</v>
      </c>
      <c r="CN80" s="13">
        <f t="shared" si="52"/>
        <v>1.5712325967609159E-2</v>
      </c>
      <c r="CP80" s="14">
        <v>37929</v>
      </c>
      <c r="CQ80" s="13">
        <v>13.01</v>
      </c>
      <c r="CR80" s="13">
        <f t="shared" si="53"/>
        <v>4.633204633204672E-3</v>
      </c>
      <c r="CT80" s="14">
        <v>40738</v>
      </c>
      <c r="CU80" s="13">
        <v>56.139999000000003</v>
      </c>
      <c r="CV80" s="13">
        <f t="shared" si="54"/>
        <v>-7.9519526418095118E-3</v>
      </c>
      <c r="CX80" s="14">
        <v>39176</v>
      </c>
      <c r="CY80" s="13">
        <v>38.102792999999998</v>
      </c>
      <c r="CZ80" s="13">
        <f t="shared" si="55"/>
        <v>1.3056678706091254E-2</v>
      </c>
      <c r="DB80" s="14">
        <v>41988</v>
      </c>
      <c r="DC80" s="13">
        <v>25.040001</v>
      </c>
      <c r="DD80" s="13">
        <f t="shared" si="56"/>
        <v>-9.3082213216870227E-2</v>
      </c>
      <c r="DF80" s="14">
        <v>40406</v>
      </c>
      <c r="DG80" s="13">
        <v>25.27</v>
      </c>
      <c r="DH80" s="13">
        <f t="shared" si="57"/>
        <v>1.5854141894569619E-3</v>
      </c>
      <c r="DJ80" s="14">
        <v>37866</v>
      </c>
      <c r="DK80" s="13">
        <v>18.763085</v>
      </c>
      <c r="DL80" s="13">
        <f t="shared" si="58"/>
        <v>1.0234371374105346E-2</v>
      </c>
      <c r="DN80" s="14">
        <v>39576</v>
      </c>
      <c r="DO80" s="13">
        <v>109.19999900000001</v>
      </c>
      <c r="DP80" s="13">
        <f t="shared" si="59"/>
        <v>5.0620891377242509E-3</v>
      </c>
    </row>
    <row r="81" spans="1:120">
      <c r="B81" s="14">
        <v>38939</v>
      </c>
      <c r="C81">
        <v>9.454383</v>
      </c>
      <c r="D81" s="13">
        <f t="shared" si="30"/>
        <v>2.590673069118616E-2</v>
      </c>
      <c r="F81" s="14">
        <v>39918</v>
      </c>
      <c r="G81">
        <v>12.393122999999999</v>
      </c>
      <c r="H81" s="13">
        <f t="shared" si="31"/>
        <v>-2.4359746866653747E-2</v>
      </c>
      <c r="J81" s="14">
        <v>41477</v>
      </c>
      <c r="K81">
        <v>61.401035</v>
      </c>
      <c r="L81" s="13">
        <f t="shared" si="32"/>
        <v>1.1800376139512707E-2</v>
      </c>
      <c r="N81" s="14">
        <v>38225</v>
      </c>
      <c r="O81">
        <v>12.24667</v>
      </c>
      <c r="P81" s="13">
        <f t="shared" si="33"/>
        <v>-2.1310074936088146E-2</v>
      </c>
      <c r="R81" s="14">
        <v>40235</v>
      </c>
      <c r="S81" s="13">
        <v>22.388642000000001</v>
      </c>
      <c r="T81" s="13">
        <f t="shared" si="34"/>
        <v>-5.7736569281196569E-3</v>
      </c>
      <c r="V81" s="14">
        <v>39251</v>
      </c>
      <c r="W81" s="13">
        <v>78.458321999999995</v>
      </c>
      <c r="X81" s="13">
        <f t="shared" si="35"/>
        <v>-6.1342815533589751E-3</v>
      </c>
      <c r="Z81" s="14">
        <v>39505</v>
      </c>
      <c r="AA81" s="13">
        <v>22.444690000000001</v>
      </c>
      <c r="AB81" s="13">
        <f t="shared" si="36"/>
        <v>2.1616929917020977E-2</v>
      </c>
      <c r="AD81" s="14">
        <v>39211</v>
      </c>
      <c r="AE81" s="13">
        <v>22.417587999999999</v>
      </c>
      <c r="AF81" s="13">
        <f t="shared" si="37"/>
        <v>-1.1350946169870011E-3</v>
      </c>
      <c r="AH81" s="14">
        <v>41501</v>
      </c>
      <c r="AI81" s="13">
        <v>27.139999</v>
      </c>
      <c r="AJ81" s="13">
        <f t="shared" si="38"/>
        <v>-3.2442068892765387E-2</v>
      </c>
      <c r="AL81" s="14">
        <v>41507</v>
      </c>
      <c r="AM81" s="13">
        <v>14.250515</v>
      </c>
      <c r="AN81" s="13">
        <f t="shared" si="39"/>
        <v>-4.6822941963410372E-3</v>
      </c>
      <c r="AP81" s="14">
        <v>41851</v>
      </c>
      <c r="AQ81" s="13">
        <v>180.63999899999999</v>
      </c>
      <c r="AR81" s="13">
        <f t="shared" si="40"/>
        <v>-3.5506403163782597E-2</v>
      </c>
      <c r="AT81" s="14">
        <v>41940</v>
      </c>
      <c r="AU81" s="13">
        <v>39.964105000000004</v>
      </c>
      <c r="AV81" s="13">
        <f t="shared" si="41"/>
        <v>1.7245633197471088E-2</v>
      </c>
      <c r="AX81" s="14">
        <v>41207</v>
      </c>
      <c r="AY81" s="13">
        <v>5.69</v>
      </c>
      <c r="AZ81" s="13">
        <f t="shared" si="42"/>
        <v>0.10058027079303684</v>
      </c>
      <c r="BB81" s="14">
        <v>36930</v>
      </c>
      <c r="BC81" s="13">
        <v>21.631726</v>
      </c>
      <c r="BD81" s="13">
        <f t="shared" si="43"/>
        <v>-5.6022464332906915E-3</v>
      </c>
      <c r="BF81" s="14">
        <v>40240</v>
      </c>
      <c r="BG81" s="13">
        <v>24.230308999999998</v>
      </c>
      <c r="BH81" s="13">
        <f t="shared" si="44"/>
        <v>0</v>
      </c>
      <c r="BJ81" s="14">
        <v>38715</v>
      </c>
      <c r="BK81" s="13">
        <v>32.619999</v>
      </c>
      <c r="BL81" s="13">
        <f t="shared" si="45"/>
        <v>-1.0315534293553934E-2</v>
      </c>
      <c r="BN81" s="14">
        <v>37904</v>
      </c>
      <c r="BO81" s="13">
        <v>23.035247999999999</v>
      </c>
      <c r="BP81" s="13">
        <f t="shared" si="46"/>
        <v>-8.5905020162172444E-3</v>
      </c>
      <c r="BR81" s="14">
        <v>40288</v>
      </c>
      <c r="BS81" s="13">
        <v>22.162631999999999</v>
      </c>
      <c r="BT81" s="13">
        <f t="shared" si="47"/>
        <v>-1.4648077738235003E-2</v>
      </c>
      <c r="BV81" s="14">
        <v>39322</v>
      </c>
      <c r="BW81" s="13">
        <v>25.85</v>
      </c>
      <c r="BX81" s="13">
        <f t="shared" si="48"/>
        <v>-2.1574564723694182E-2</v>
      </c>
      <c r="BZ81" s="14">
        <v>41488</v>
      </c>
      <c r="CA81" s="13">
        <v>26.84</v>
      </c>
      <c r="CB81" s="13">
        <f t="shared" si="49"/>
        <v>3.9101819589624533E-2</v>
      </c>
      <c r="CD81" s="14">
        <v>41457</v>
      </c>
      <c r="CE81" s="13">
        <v>59.720001000000003</v>
      </c>
      <c r="CF81" s="13">
        <f t="shared" si="50"/>
        <v>4.7106662972858258E-3</v>
      </c>
      <c r="CH81" s="14">
        <v>41857</v>
      </c>
      <c r="CI81" s="13">
        <v>33.020000000000003</v>
      </c>
      <c r="CJ81" s="13">
        <f t="shared" si="51"/>
        <v>2.1974589230127333E-2</v>
      </c>
      <c r="CL81" s="14">
        <v>41807</v>
      </c>
      <c r="CM81" s="13">
        <v>28.639999</v>
      </c>
      <c r="CN81" s="13">
        <f t="shared" si="52"/>
        <v>-3.8280791192720209E-2</v>
      </c>
      <c r="CP81" s="14">
        <v>37928</v>
      </c>
      <c r="CQ81" s="13">
        <v>12.95</v>
      </c>
      <c r="CR81" s="13">
        <f t="shared" si="53"/>
        <v>-1.2957317073170728E-2</v>
      </c>
      <c r="CT81" s="14">
        <v>40737</v>
      </c>
      <c r="CU81" s="13">
        <v>56.59</v>
      </c>
      <c r="CV81" s="13">
        <f t="shared" si="54"/>
        <v>-9.7988098058158814E-3</v>
      </c>
      <c r="CX81" s="14">
        <v>39175</v>
      </c>
      <c r="CY81" s="13">
        <v>37.611708999999998</v>
      </c>
      <c r="CZ81" s="13">
        <f t="shared" si="55"/>
        <v>1.3229328986567632E-2</v>
      </c>
      <c r="DB81" s="14">
        <v>41985</v>
      </c>
      <c r="DC81" s="13">
        <v>27.610001</v>
      </c>
      <c r="DD81" s="13">
        <f t="shared" si="56"/>
        <v>-4.5627341859661226E-2</v>
      </c>
      <c r="DF81" s="14">
        <v>40403</v>
      </c>
      <c r="DG81" s="13">
        <v>25.23</v>
      </c>
      <c r="DH81" s="13">
        <f t="shared" si="57"/>
        <v>-9.0337395535639801E-3</v>
      </c>
      <c r="DJ81" s="14">
        <v>37862</v>
      </c>
      <c r="DK81" s="13">
        <v>18.573001999999999</v>
      </c>
      <c r="DL81" s="13">
        <f t="shared" si="58"/>
        <v>4.9548034443790817E-4</v>
      </c>
      <c r="DN81" s="14">
        <v>39575</v>
      </c>
      <c r="DO81" s="13">
        <v>108.650003</v>
      </c>
      <c r="DP81" s="13">
        <f t="shared" si="59"/>
        <v>-7.4531514279433192E-2</v>
      </c>
    </row>
    <row r="82" spans="1:120">
      <c r="B82" s="14">
        <v>38938</v>
      </c>
      <c r="C82">
        <v>9.2156359999999999</v>
      </c>
      <c r="D82" s="13">
        <f t="shared" si="30"/>
        <v>-2.0682778587281644E-3</v>
      </c>
      <c r="F82" s="14">
        <v>39917</v>
      </c>
      <c r="G82">
        <v>12.702553999999999</v>
      </c>
      <c r="H82" s="13">
        <f t="shared" si="31"/>
        <v>1.8773931280769793E-3</v>
      </c>
      <c r="J82" s="14">
        <v>41474</v>
      </c>
      <c r="K82">
        <v>60.684930000000001</v>
      </c>
      <c r="L82" s="13">
        <f t="shared" si="32"/>
        <v>2.4673182741238447E-2</v>
      </c>
      <c r="N82" s="14">
        <v>38224</v>
      </c>
      <c r="O82">
        <v>12.51333</v>
      </c>
      <c r="P82" s="13">
        <f t="shared" si="33"/>
        <v>4.2777499999999989E-2</v>
      </c>
      <c r="R82" s="14">
        <v>40234</v>
      </c>
      <c r="S82" s="13">
        <v>22.518657000000001</v>
      </c>
      <c r="T82" s="13">
        <f t="shared" si="34"/>
        <v>2.7016227280240875E-3</v>
      </c>
      <c r="V82" s="14">
        <v>39248</v>
      </c>
      <c r="W82" s="13">
        <v>78.942577999999997</v>
      </c>
      <c r="X82" s="13">
        <f t="shared" si="35"/>
        <v>7.5540345426845894E-3</v>
      </c>
      <c r="Z82" s="14">
        <v>39504</v>
      </c>
      <c r="AA82" s="13">
        <v>21.969771000000001</v>
      </c>
      <c r="AB82" s="13">
        <f t="shared" si="36"/>
        <v>1.0926587604972256E-2</v>
      </c>
      <c r="AD82" s="14">
        <v>39210</v>
      </c>
      <c r="AE82" s="13">
        <v>22.443062999999999</v>
      </c>
      <c r="AF82" s="13">
        <f t="shared" si="37"/>
        <v>7.240866999339823E-3</v>
      </c>
      <c r="AH82" s="14">
        <v>41500</v>
      </c>
      <c r="AI82" s="13">
        <v>28.049999</v>
      </c>
      <c r="AJ82" s="13">
        <f t="shared" si="38"/>
        <v>-1.0232921665490479E-2</v>
      </c>
      <c r="AL82" s="14">
        <v>41506</v>
      </c>
      <c r="AM82" s="13">
        <v>14.317553999999999</v>
      </c>
      <c r="AN82" s="13">
        <f t="shared" si="39"/>
        <v>5.042073671780575E-3</v>
      </c>
      <c r="AP82" s="14">
        <v>41850</v>
      </c>
      <c r="AQ82" s="13">
        <v>187.28999300000001</v>
      </c>
      <c r="AR82" s="13">
        <f t="shared" si="40"/>
        <v>4.2005050572909541E-2</v>
      </c>
      <c r="AT82" s="14">
        <v>41939</v>
      </c>
      <c r="AU82" s="13">
        <v>39.286583</v>
      </c>
      <c r="AV82" s="13">
        <f t="shared" si="41"/>
        <v>3.1675939645577941E-3</v>
      </c>
      <c r="AX82" s="14">
        <v>41206</v>
      </c>
      <c r="AY82" s="13">
        <v>5.17</v>
      </c>
      <c r="AZ82" s="13">
        <f t="shared" si="42"/>
        <v>-4.4362292051756048E-2</v>
      </c>
      <c r="BB82" s="14">
        <v>36929</v>
      </c>
      <c r="BC82" s="13">
        <v>21.753595000000001</v>
      </c>
      <c r="BD82" s="13">
        <f t="shared" si="43"/>
        <v>-3.2520313271076198E-2</v>
      </c>
      <c r="BF82" s="14">
        <v>40239</v>
      </c>
      <c r="BG82" s="13">
        <v>24.230308999999998</v>
      </c>
      <c r="BH82" s="13">
        <f t="shared" si="44"/>
        <v>-1.9297097140237189E-2</v>
      </c>
      <c r="BJ82" s="14">
        <v>38714</v>
      </c>
      <c r="BK82" s="13">
        <v>32.959999000000003</v>
      </c>
      <c r="BL82" s="13">
        <f t="shared" si="45"/>
        <v>7.9510089311619001E-3</v>
      </c>
      <c r="BN82" s="14">
        <v>37903</v>
      </c>
      <c r="BO82" s="13">
        <v>23.234846999999998</v>
      </c>
      <c r="BP82" s="13">
        <f t="shared" si="46"/>
        <v>1.7299815006521013E-2</v>
      </c>
      <c r="BR82" s="14">
        <v>40287</v>
      </c>
      <c r="BS82" s="13">
        <v>22.492097999999999</v>
      </c>
      <c r="BT82" s="13">
        <f t="shared" si="47"/>
        <v>8.7529482795529947E-4</v>
      </c>
      <c r="BV82" s="14">
        <v>39321</v>
      </c>
      <c r="BW82" s="13">
        <v>26.42</v>
      </c>
      <c r="BX82" s="13">
        <f t="shared" si="48"/>
        <v>-5.2710468852050609E-3</v>
      </c>
      <c r="BZ82" s="14">
        <v>41487</v>
      </c>
      <c r="CA82" s="13">
        <v>25.83</v>
      </c>
      <c r="CB82" s="13">
        <f t="shared" si="49"/>
        <v>0.10337462622810757</v>
      </c>
      <c r="CD82" s="14">
        <v>41456</v>
      </c>
      <c r="CE82" s="13">
        <v>59.439999</v>
      </c>
      <c r="CF82" s="13">
        <f t="shared" si="50"/>
        <v>6.6379563459649737E-2</v>
      </c>
      <c r="CH82" s="14">
        <v>41856</v>
      </c>
      <c r="CI82" s="13">
        <v>32.310001</v>
      </c>
      <c r="CJ82" s="13">
        <f t="shared" si="51"/>
        <v>2.8325938892425143E-2</v>
      </c>
      <c r="CL82" s="14">
        <v>41806</v>
      </c>
      <c r="CM82" s="13">
        <v>29.780000999999999</v>
      </c>
      <c r="CN82" s="13">
        <f t="shared" si="52"/>
        <v>4.417955820476855E-2</v>
      </c>
      <c r="CP82" s="14">
        <v>37925</v>
      </c>
      <c r="CQ82" s="13">
        <v>13.12</v>
      </c>
      <c r="CR82" s="13">
        <f t="shared" si="53"/>
        <v>3.0636292223094955E-2</v>
      </c>
      <c r="CT82" s="14">
        <v>40736</v>
      </c>
      <c r="CU82" s="13">
        <v>57.150002000000001</v>
      </c>
      <c r="CV82" s="13">
        <f t="shared" si="54"/>
        <v>-7.1229845878564022E-3</v>
      </c>
      <c r="CX82" s="14">
        <v>39174</v>
      </c>
      <c r="CY82" s="13">
        <v>37.120628000000004</v>
      </c>
      <c r="CZ82" s="13">
        <f t="shared" si="55"/>
        <v>8.0971754474917293E-3</v>
      </c>
      <c r="DB82" s="14">
        <v>41984</v>
      </c>
      <c r="DC82" s="13">
        <v>28.93</v>
      </c>
      <c r="DD82" s="13">
        <f t="shared" si="56"/>
        <v>-3.7911539740605273E-2</v>
      </c>
      <c r="DF82" s="14">
        <v>40402</v>
      </c>
      <c r="DG82" s="13">
        <v>25.459999</v>
      </c>
      <c r="DH82" s="13">
        <f t="shared" si="57"/>
        <v>-1.126217475728156E-2</v>
      </c>
      <c r="DJ82" s="14">
        <v>37861</v>
      </c>
      <c r="DK82" s="13">
        <v>18.563804000000001</v>
      </c>
      <c r="DL82" s="13">
        <f t="shared" si="58"/>
        <v>6.6107719359157402E-4</v>
      </c>
      <c r="DN82" s="14">
        <v>39574</v>
      </c>
      <c r="DO82" s="13">
        <v>117.400003</v>
      </c>
      <c r="DP82" s="13">
        <f t="shared" si="59"/>
        <v>9.2601247953478266E-2</v>
      </c>
    </row>
    <row r="83" spans="1:120">
      <c r="B83" s="14">
        <v>38937</v>
      </c>
      <c r="C83">
        <v>9.2347359999999998</v>
      </c>
      <c r="D83" s="13">
        <f t="shared" si="30"/>
        <v>-3.0928215665417297E-3</v>
      </c>
      <c r="F83" s="14">
        <v>39916</v>
      </c>
      <c r="G83">
        <v>12.678751</v>
      </c>
      <c r="H83" s="13">
        <f t="shared" si="31"/>
        <v>0</v>
      </c>
      <c r="J83" s="14">
        <v>41473</v>
      </c>
      <c r="K83">
        <v>59.223692999999997</v>
      </c>
      <c r="L83" s="13">
        <f t="shared" si="32"/>
        <v>2.9609725752507907E-2</v>
      </c>
      <c r="N83" s="14">
        <v>38223</v>
      </c>
      <c r="O83">
        <v>12</v>
      </c>
      <c r="P83" s="13">
        <f t="shared" si="33"/>
        <v>4.651132368856864E-2</v>
      </c>
      <c r="R83" s="14">
        <v>40233</v>
      </c>
      <c r="S83" s="13">
        <v>22.457984</v>
      </c>
      <c r="T83" s="13">
        <f t="shared" si="34"/>
        <v>3.0218715433139646E-2</v>
      </c>
      <c r="V83" s="14">
        <v>39247</v>
      </c>
      <c r="W83" s="13">
        <v>78.350713999999996</v>
      </c>
      <c r="X83" s="13">
        <f t="shared" si="35"/>
        <v>1.4632472711394277E-2</v>
      </c>
      <c r="Z83" s="14">
        <v>39503</v>
      </c>
      <c r="AA83" s="13">
        <v>21.732310999999999</v>
      </c>
      <c r="AB83" s="13">
        <f t="shared" si="36"/>
        <v>3.5294056557726092E-2</v>
      </c>
      <c r="AD83" s="14">
        <v>39209</v>
      </c>
      <c r="AE83" s="13">
        <v>22.281724000000001</v>
      </c>
      <c r="AF83" s="13">
        <f t="shared" si="37"/>
        <v>-3.8097432523760146E-4</v>
      </c>
      <c r="AH83" s="14">
        <v>41499</v>
      </c>
      <c r="AI83" s="13">
        <v>28.34</v>
      </c>
      <c r="AJ83" s="13">
        <f t="shared" si="38"/>
        <v>-3.527336860670745E-4</v>
      </c>
      <c r="AL83" s="14">
        <v>41505</v>
      </c>
      <c r="AM83" s="13">
        <v>14.245725999999999</v>
      </c>
      <c r="AN83" s="13">
        <f t="shared" si="39"/>
        <v>-1.5799873155539278E-2</v>
      </c>
      <c r="AP83" s="14">
        <v>41849</v>
      </c>
      <c r="AQ83" s="13">
        <v>179.740005</v>
      </c>
      <c r="AR83" s="13">
        <f t="shared" si="40"/>
        <v>9.7753089887640254E-3</v>
      </c>
      <c r="AT83" s="14">
        <v>41936</v>
      </c>
      <c r="AU83" s="13">
        <v>39.162531999999999</v>
      </c>
      <c r="AV83" s="13">
        <f t="shared" si="41"/>
        <v>1.7352506088198719E-2</v>
      </c>
      <c r="AX83" s="14">
        <v>41205</v>
      </c>
      <c r="AY83" s="13">
        <v>5.41</v>
      </c>
      <c r="AZ83" s="13">
        <f t="shared" si="42"/>
        <v>-5.5147058823529866E-3</v>
      </c>
      <c r="BB83" s="14">
        <v>36928</v>
      </c>
      <c r="BC83" s="13">
        <v>22.484808000000001</v>
      </c>
      <c r="BD83" s="13">
        <f t="shared" si="43"/>
        <v>-1.0723871205839583E-2</v>
      </c>
      <c r="BF83" s="14">
        <v>40238</v>
      </c>
      <c r="BG83" s="13">
        <v>24.707083999999998</v>
      </c>
      <c r="BH83" s="13">
        <f t="shared" si="44"/>
        <v>1.2207906067818953E-2</v>
      </c>
      <c r="BJ83" s="14">
        <v>38713</v>
      </c>
      <c r="BK83" s="13">
        <v>32.700001</v>
      </c>
      <c r="BL83" s="13">
        <f t="shared" si="45"/>
        <v>3.0596513630973396E-4</v>
      </c>
      <c r="BN83" s="14">
        <v>37902</v>
      </c>
      <c r="BO83" s="13">
        <v>22.839724</v>
      </c>
      <c r="BP83" s="13">
        <f t="shared" si="46"/>
        <v>-1.5970509089759079E-2</v>
      </c>
      <c r="BR83" s="14">
        <v>40284</v>
      </c>
      <c r="BS83" s="13">
        <v>22.472428000000001</v>
      </c>
      <c r="BT83" s="13">
        <f t="shared" si="47"/>
        <v>8.384843876756665E-3</v>
      </c>
      <c r="BV83" s="14">
        <v>39318</v>
      </c>
      <c r="BW83" s="13">
        <v>26.559999000000001</v>
      </c>
      <c r="BX83" s="13">
        <f t="shared" si="48"/>
        <v>1.0462202777249423E-2</v>
      </c>
      <c r="BZ83" s="14">
        <v>41486</v>
      </c>
      <c r="CA83" s="13">
        <v>23.41</v>
      </c>
      <c r="CB83" s="13">
        <f t="shared" si="49"/>
        <v>1.298134950318694E-2</v>
      </c>
      <c r="CD83" s="14">
        <v>41453</v>
      </c>
      <c r="CE83" s="13">
        <v>55.740001999999997</v>
      </c>
      <c r="CF83" s="13">
        <f t="shared" si="50"/>
        <v>-1.7104514496641174E-2</v>
      </c>
      <c r="CH83" s="14">
        <v>41855</v>
      </c>
      <c r="CI83" s="13">
        <v>31.42</v>
      </c>
      <c r="CJ83" s="13">
        <f t="shared" si="51"/>
        <v>3.3552631578947473E-2</v>
      </c>
      <c r="CL83" s="14">
        <v>41803</v>
      </c>
      <c r="CM83" s="13">
        <v>28.52</v>
      </c>
      <c r="CN83" s="13">
        <f t="shared" si="52"/>
        <v>1.3864237961757411E-2</v>
      </c>
      <c r="CP83" s="14">
        <v>37924</v>
      </c>
      <c r="CQ83" s="13">
        <v>12.73</v>
      </c>
      <c r="CR83" s="13">
        <f t="shared" si="53"/>
        <v>-1.7746913580246944E-2</v>
      </c>
      <c r="CT83" s="14">
        <v>40735</v>
      </c>
      <c r="CU83" s="13">
        <v>57.560001</v>
      </c>
      <c r="CV83" s="13">
        <f t="shared" si="54"/>
        <v>-3.4875889250098803E-2</v>
      </c>
      <c r="CX83" s="14">
        <v>39171</v>
      </c>
      <c r="CY83" s="13">
        <v>36.822470000000003</v>
      </c>
      <c r="CZ83" s="13">
        <f t="shared" si="55"/>
        <v>-1.1767471118613999E-2</v>
      </c>
      <c r="DB83" s="14">
        <v>41983</v>
      </c>
      <c r="DC83" s="13">
        <v>30.07</v>
      </c>
      <c r="DD83" s="13">
        <f t="shared" si="56"/>
        <v>-0.10372575569972445</v>
      </c>
      <c r="DF83" s="14">
        <v>40401</v>
      </c>
      <c r="DG83" s="13">
        <v>25.75</v>
      </c>
      <c r="DH83" s="13">
        <f t="shared" si="57"/>
        <v>-0.10153524075366364</v>
      </c>
      <c r="DJ83" s="14">
        <v>37860</v>
      </c>
      <c r="DK83" s="13">
        <v>18.551539999999999</v>
      </c>
      <c r="DL83" s="13">
        <f t="shared" si="58"/>
        <v>-8.2573926301853252E-5</v>
      </c>
      <c r="DN83" s="14">
        <v>39573</v>
      </c>
      <c r="DO83" s="13">
        <v>107.44999900000001</v>
      </c>
      <c r="DP83" s="13">
        <f t="shared" si="59"/>
        <v>-2.0063875420048942E-2</v>
      </c>
    </row>
    <row r="84" spans="1:120">
      <c r="B84" s="14">
        <v>38936</v>
      </c>
      <c r="C84">
        <v>9.2633860000000006</v>
      </c>
      <c r="D84" s="13">
        <f t="shared" si="30"/>
        <v>-2.3162207369497926E-2</v>
      </c>
      <c r="F84" s="14">
        <v>39912</v>
      </c>
      <c r="G84">
        <v>12.678751</v>
      </c>
      <c r="H84" s="13">
        <f t="shared" si="31"/>
        <v>4.6496335086139796E-2</v>
      </c>
      <c r="J84" s="14">
        <v>41472</v>
      </c>
      <c r="K84">
        <v>57.520525999999997</v>
      </c>
      <c r="L84" s="13">
        <f t="shared" si="32"/>
        <v>-1.0084303905323433E-3</v>
      </c>
      <c r="N84" s="14">
        <v>38222</v>
      </c>
      <c r="O84">
        <v>11.466670000000001</v>
      </c>
      <c r="P84" s="13">
        <f t="shared" si="33"/>
        <v>-1.6017739135508892E-2</v>
      </c>
      <c r="R84" s="14">
        <v>40232</v>
      </c>
      <c r="S84" s="13">
        <v>21.799239</v>
      </c>
      <c r="T84" s="13">
        <f t="shared" si="34"/>
        <v>-1.372548434103342E-2</v>
      </c>
      <c r="V84" s="14">
        <v>39246</v>
      </c>
      <c r="W84" s="13">
        <v>77.220782999999997</v>
      </c>
      <c r="X84" s="13">
        <f t="shared" si="35"/>
        <v>2.1107541355460935E-2</v>
      </c>
      <c r="Z84" s="14">
        <v>39500</v>
      </c>
      <c r="AA84" s="13">
        <v>20.991437999999999</v>
      </c>
      <c r="AB84" s="13">
        <f t="shared" si="36"/>
        <v>2.7429107475867687E-2</v>
      </c>
      <c r="AD84" s="14">
        <v>39206</v>
      </c>
      <c r="AE84" s="13">
        <v>22.290216000000001</v>
      </c>
      <c r="AF84" s="13">
        <f t="shared" si="37"/>
        <v>-1.9424747957429548E-2</v>
      </c>
      <c r="AH84" s="14">
        <v>41498</v>
      </c>
      <c r="AI84" s="13">
        <v>28.35</v>
      </c>
      <c r="AJ84" s="13">
        <f t="shared" si="38"/>
        <v>2.4205202312138789E-2</v>
      </c>
      <c r="AL84" s="14">
        <v>41502</v>
      </c>
      <c r="AM84" s="13">
        <v>14.47442</v>
      </c>
      <c r="AN84" s="13">
        <f t="shared" si="39"/>
        <v>3.9655975929385537E-3</v>
      </c>
      <c r="AP84" s="14">
        <v>41848</v>
      </c>
      <c r="AQ84" s="13">
        <v>178</v>
      </c>
      <c r="AR84" s="13">
        <f t="shared" si="40"/>
        <v>3.1559850861589112E-3</v>
      </c>
      <c r="AT84" s="14">
        <v>41935</v>
      </c>
      <c r="AU84" s="13">
        <v>38.494554999999998</v>
      </c>
      <c r="AV84" s="13">
        <f t="shared" si="41"/>
        <v>9.256929240452556E-3</v>
      </c>
      <c r="AX84" s="14">
        <v>41204</v>
      </c>
      <c r="AY84" s="13">
        <v>5.44</v>
      </c>
      <c r="AZ84" s="13">
        <f t="shared" si="42"/>
        <v>-1.8348623853210618E-3</v>
      </c>
      <c r="BB84" s="14">
        <v>36927</v>
      </c>
      <c r="BC84" s="13">
        <v>22.728546000000001</v>
      </c>
      <c r="BD84" s="13">
        <f t="shared" si="43"/>
        <v>-6.2814070662566779E-2</v>
      </c>
      <c r="BF84" s="14">
        <v>40235</v>
      </c>
      <c r="BG84" s="13">
        <v>24.409099999999999</v>
      </c>
      <c r="BH84" s="13">
        <f t="shared" si="44"/>
        <v>2.4475241877616521E-3</v>
      </c>
      <c r="BJ84" s="14">
        <v>38709</v>
      </c>
      <c r="BK84" s="13">
        <v>32.689999</v>
      </c>
      <c r="BL84" s="13">
        <f t="shared" si="45"/>
        <v>-5.4761182073659242E-3</v>
      </c>
      <c r="BN84" s="14">
        <v>37901</v>
      </c>
      <c r="BO84" s="13">
        <v>23.210405999999999</v>
      </c>
      <c r="BP84" s="13">
        <f t="shared" si="46"/>
        <v>7.0250587735363513E-4</v>
      </c>
      <c r="BR84" s="14">
        <v>40283</v>
      </c>
      <c r="BS84" s="13">
        <v>22.285567</v>
      </c>
      <c r="BT84" s="13">
        <f t="shared" si="47"/>
        <v>-1.606603850141369E-2</v>
      </c>
      <c r="BV84" s="14">
        <v>39317</v>
      </c>
      <c r="BW84" s="13">
        <v>26.285</v>
      </c>
      <c r="BX84" s="13">
        <f t="shared" si="48"/>
        <v>2.435697583787997E-2</v>
      </c>
      <c r="BZ84" s="14">
        <v>41485</v>
      </c>
      <c r="CA84" s="13">
        <v>23.110001</v>
      </c>
      <c r="CB84" s="13">
        <f t="shared" si="49"/>
        <v>3.4737297666640071E-3</v>
      </c>
      <c r="CD84" s="14">
        <v>41452</v>
      </c>
      <c r="CE84" s="13">
        <v>56.709999000000003</v>
      </c>
      <c r="CF84" s="13">
        <f t="shared" si="50"/>
        <v>-6.6561744613767735E-3</v>
      </c>
      <c r="CH84" s="14">
        <v>41852</v>
      </c>
      <c r="CI84" s="13">
        <v>30.4</v>
      </c>
      <c r="CJ84" s="13">
        <f t="shared" si="51"/>
        <v>-1.9038399483704418E-2</v>
      </c>
      <c r="CL84" s="14">
        <v>41802</v>
      </c>
      <c r="CM84" s="13">
        <v>28.129999000000002</v>
      </c>
      <c r="CN84" s="13">
        <f t="shared" si="52"/>
        <v>2.4026211285992406E-2</v>
      </c>
      <c r="CP84" s="14">
        <v>37923</v>
      </c>
      <c r="CQ84" s="13">
        <v>12.96</v>
      </c>
      <c r="CR84" s="13">
        <f t="shared" si="53"/>
        <v>2.0472440944882014E-2</v>
      </c>
      <c r="CT84" s="14">
        <v>40732</v>
      </c>
      <c r="CU84" s="13">
        <v>59.639999000000003</v>
      </c>
      <c r="CV84" s="13">
        <f t="shared" si="54"/>
        <v>-1.7624773803735366E-2</v>
      </c>
      <c r="CX84" s="14">
        <v>39170</v>
      </c>
      <c r="CY84" s="13">
        <v>37.260936999999998</v>
      </c>
      <c r="CZ84" s="13">
        <f t="shared" si="55"/>
        <v>-6.546602604131503E-3</v>
      </c>
      <c r="DB84" s="14">
        <v>41982</v>
      </c>
      <c r="DC84" s="13">
        <v>33.549999</v>
      </c>
      <c r="DD84" s="13">
        <f t="shared" si="56"/>
        <v>3.9665292841648478E-2</v>
      </c>
      <c r="DF84" s="14">
        <v>40400</v>
      </c>
      <c r="DG84" s="13">
        <v>28.66</v>
      </c>
      <c r="DH84" s="13">
        <f t="shared" si="57"/>
        <v>-5.5994761001490097E-2</v>
      </c>
      <c r="DJ84" s="14">
        <v>37859</v>
      </c>
      <c r="DK84" s="13">
        <v>18.553072</v>
      </c>
      <c r="DL84" s="13">
        <f t="shared" si="58"/>
        <v>3.9396075825094351E-3</v>
      </c>
      <c r="DN84" s="14">
        <v>39570</v>
      </c>
      <c r="DO84" s="13">
        <v>109.650003</v>
      </c>
      <c r="DP84" s="13">
        <f t="shared" si="59"/>
        <v>-3.0932389811779325E-2</v>
      </c>
    </row>
    <row r="85" spans="1:120">
      <c r="B85" s="14">
        <v>38933</v>
      </c>
      <c r="C85">
        <v>9.483034</v>
      </c>
      <c r="D85" s="13">
        <f t="shared" si="30"/>
        <v>1.8461659078082296E-2</v>
      </c>
      <c r="F85" s="14">
        <v>39911</v>
      </c>
      <c r="G85">
        <v>12.115428</v>
      </c>
      <c r="H85" s="13">
        <f t="shared" si="31"/>
        <v>-1.1650447103263222E-2</v>
      </c>
      <c r="J85" s="14">
        <v>41471</v>
      </c>
      <c r="K85">
        <v>57.578589999999998</v>
      </c>
      <c r="L85" s="13">
        <f t="shared" si="32"/>
        <v>-2.9363779578052151E-2</v>
      </c>
      <c r="N85" s="14">
        <v>38219</v>
      </c>
      <c r="O85">
        <v>11.65333</v>
      </c>
      <c r="P85" s="13">
        <f t="shared" si="33"/>
        <v>7.4922168610326205E-3</v>
      </c>
      <c r="R85" s="14">
        <v>40231</v>
      </c>
      <c r="S85" s="13">
        <v>22.102608</v>
      </c>
      <c r="T85" s="13">
        <f t="shared" si="34"/>
        <v>-8.1680067458156421E-3</v>
      </c>
      <c r="V85" s="14">
        <v>39245</v>
      </c>
      <c r="W85" s="13">
        <v>75.624534999999995</v>
      </c>
      <c r="X85" s="13">
        <f t="shared" si="35"/>
        <v>-2.2034117401475359E-2</v>
      </c>
      <c r="Z85" s="14">
        <v>39499</v>
      </c>
      <c r="AA85" s="13">
        <v>20.431032999999999</v>
      </c>
      <c r="AB85" s="13">
        <f t="shared" si="36"/>
        <v>3.2648900331433703E-3</v>
      </c>
      <c r="AD85" s="14">
        <v>39205</v>
      </c>
      <c r="AE85" s="13">
        <v>22.731774999999999</v>
      </c>
      <c r="AF85" s="13">
        <f t="shared" si="37"/>
        <v>-9.6189295535477354E-3</v>
      </c>
      <c r="AH85" s="14">
        <v>41495</v>
      </c>
      <c r="AI85" s="13">
        <v>27.68</v>
      </c>
      <c r="AJ85" s="13">
        <f t="shared" si="38"/>
        <v>7.2780203784570336E-3</v>
      </c>
      <c r="AL85" s="14">
        <v>41501</v>
      </c>
      <c r="AM85" s="13">
        <v>14.417247</v>
      </c>
      <c r="AN85" s="13">
        <f t="shared" si="39"/>
        <v>6.6533500517177392E-3</v>
      </c>
      <c r="AP85" s="14">
        <v>41845</v>
      </c>
      <c r="AQ85" s="13">
        <v>177.44000199999999</v>
      </c>
      <c r="AR85" s="13">
        <f t="shared" si="40"/>
        <v>-3.4260094901543536E-3</v>
      </c>
      <c r="AT85" s="14">
        <v>41934</v>
      </c>
      <c r="AU85" s="13">
        <v>38.141482000000003</v>
      </c>
      <c r="AV85" s="13">
        <f t="shared" si="41"/>
        <v>-1.5274680442715561E-2</v>
      </c>
      <c r="AX85" s="14">
        <v>41201</v>
      </c>
      <c r="AY85" s="13">
        <v>5.45</v>
      </c>
      <c r="AZ85" s="13">
        <f t="shared" si="42"/>
        <v>-3.5398230088495602E-2</v>
      </c>
      <c r="BB85" s="14">
        <v>36924</v>
      </c>
      <c r="BC85" s="13">
        <v>24.251906999999999</v>
      </c>
      <c r="BD85" s="13">
        <f t="shared" si="43"/>
        <v>-6.3529416398422786E-2</v>
      </c>
      <c r="BF85" s="14">
        <v>40234</v>
      </c>
      <c r="BG85" s="13">
        <v>24.349504</v>
      </c>
      <c r="BH85" s="13">
        <f t="shared" si="44"/>
        <v>-1.0477929803941874E-3</v>
      </c>
      <c r="BJ85" s="14">
        <v>38708</v>
      </c>
      <c r="BK85" s="13">
        <v>32.869999</v>
      </c>
      <c r="BL85" s="13">
        <f t="shared" si="45"/>
        <v>8.5915618287817283E-3</v>
      </c>
      <c r="BN85" s="14">
        <v>37900</v>
      </c>
      <c r="BO85" s="13">
        <v>23.194112000000001</v>
      </c>
      <c r="BP85" s="13">
        <f t="shared" si="46"/>
        <v>-2.3327594487777437E-2</v>
      </c>
      <c r="BR85" s="14">
        <v>40282</v>
      </c>
      <c r="BS85" s="13">
        <v>22.649453999999999</v>
      </c>
      <c r="BT85" s="13">
        <f t="shared" si="47"/>
        <v>-6.2566972344795888E-3</v>
      </c>
      <c r="BV85" s="14">
        <v>39316</v>
      </c>
      <c r="BW85" s="13">
        <v>25.66</v>
      </c>
      <c r="BX85" s="13">
        <f t="shared" si="48"/>
        <v>3.9287118700400275E-2</v>
      </c>
      <c r="BZ85" s="14">
        <v>41484</v>
      </c>
      <c r="CA85" s="13">
        <v>23.030000999999999</v>
      </c>
      <c r="CB85" s="13">
        <f t="shared" si="49"/>
        <v>-1.3281876606683857E-2</v>
      </c>
      <c r="CD85" s="14">
        <v>41451</v>
      </c>
      <c r="CE85" s="13">
        <v>57.09</v>
      </c>
      <c r="CF85" s="13">
        <f t="shared" si="50"/>
        <v>2.458720343526196E-2</v>
      </c>
      <c r="CH85" s="14">
        <v>41851</v>
      </c>
      <c r="CI85" s="13">
        <v>30.99</v>
      </c>
      <c r="CJ85" s="13">
        <f t="shared" si="51"/>
        <v>-2.7917158968543351E-2</v>
      </c>
      <c r="CL85" s="14">
        <v>41801</v>
      </c>
      <c r="CM85" s="13">
        <v>27.469999000000001</v>
      </c>
      <c r="CN85" s="13">
        <f t="shared" si="52"/>
        <v>-3.4785665312215872E-2</v>
      </c>
      <c r="CP85" s="14">
        <v>37922</v>
      </c>
      <c r="CQ85" s="13">
        <v>12.7</v>
      </c>
      <c r="CR85" s="13">
        <f t="shared" si="53"/>
        <v>1.7628205128205038E-2</v>
      </c>
      <c r="CT85" s="14">
        <v>40731</v>
      </c>
      <c r="CU85" s="13">
        <v>60.709999000000003</v>
      </c>
      <c r="CV85" s="13">
        <f t="shared" si="54"/>
        <v>1.8966045016245603E-2</v>
      </c>
      <c r="CX85" s="14">
        <v>39169</v>
      </c>
      <c r="CY85" s="13">
        <v>37.506476999999997</v>
      </c>
      <c r="CZ85" s="13">
        <f t="shared" si="55"/>
        <v>4.6784467460772843E-4</v>
      </c>
      <c r="DB85" s="14">
        <v>41981</v>
      </c>
      <c r="DC85" s="13">
        <v>32.270000000000003</v>
      </c>
      <c r="DD85" s="13">
        <f t="shared" si="56"/>
        <v>-0.13369127516778515</v>
      </c>
      <c r="DF85" s="14">
        <v>40399</v>
      </c>
      <c r="DG85" s="13">
        <v>30.360001</v>
      </c>
      <c r="DH85" s="13">
        <f t="shared" si="57"/>
        <v>3.370786402084229E-2</v>
      </c>
      <c r="DJ85" s="14">
        <v>37858</v>
      </c>
      <c r="DK85" s="13">
        <v>18.480267000000001</v>
      </c>
      <c r="DL85" s="13">
        <f t="shared" si="58"/>
        <v>1.2801283476901007E-2</v>
      </c>
      <c r="DN85" s="14">
        <v>39569</v>
      </c>
      <c r="DO85" s="13">
        <v>113.150003</v>
      </c>
      <c r="DP85" s="13">
        <f t="shared" si="59"/>
        <v>-5.7476065911034331E-2</v>
      </c>
    </row>
    <row r="86" spans="1:120">
      <c r="B86" s="14">
        <v>38932</v>
      </c>
      <c r="C86">
        <v>9.3111350000000002</v>
      </c>
      <c r="D86" s="13">
        <f t="shared" si="30"/>
        <v>7.2313859610141319E-3</v>
      </c>
      <c r="F86" s="14">
        <v>39910</v>
      </c>
      <c r="G86">
        <v>12.258241999999999</v>
      </c>
      <c r="H86" s="13">
        <f t="shared" si="31"/>
        <v>-2.5851226943892299E-2</v>
      </c>
      <c r="J86" s="14">
        <v>41470</v>
      </c>
      <c r="K86">
        <v>59.320462999999997</v>
      </c>
      <c r="L86" s="13">
        <f t="shared" si="32"/>
        <v>6.5681110919443737E-3</v>
      </c>
      <c r="N86" s="14">
        <v>38218</v>
      </c>
      <c r="O86">
        <v>11.56667</v>
      </c>
      <c r="P86" s="13">
        <f t="shared" si="33"/>
        <v>2.3599115044247745E-2</v>
      </c>
      <c r="R86" s="14">
        <v>40228</v>
      </c>
      <c r="S86" s="13">
        <v>22.284628999999999</v>
      </c>
      <c r="T86" s="13">
        <f t="shared" si="34"/>
        <v>7.4450911810626024E-3</v>
      </c>
      <c r="V86" s="14">
        <v>39244</v>
      </c>
      <c r="W86" s="13">
        <v>77.328398000000007</v>
      </c>
      <c r="X86" s="13">
        <f t="shared" si="35"/>
        <v>-1.732189978778384E-2</v>
      </c>
      <c r="Z86" s="14">
        <v>39498</v>
      </c>
      <c r="AA86" s="13">
        <v>20.364545</v>
      </c>
      <c r="AB86" s="13">
        <f t="shared" si="36"/>
        <v>6.1004695158086153E-3</v>
      </c>
      <c r="AD86" s="14">
        <v>39204</v>
      </c>
      <c r="AE86" s="13">
        <v>22.952553999999999</v>
      </c>
      <c r="AF86" s="13">
        <f t="shared" si="37"/>
        <v>9.3353349516668328E-3</v>
      </c>
      <c r="AH86" s="14">
        <v>41494</v>
      </c>
      <c r="AI86" s="13">
        <v>27.48</v>
      </c>
      <c r="AJ86" s="13">
        <f t="shared" si="38"/>
        <v>3.2859073853927809E-3</v>
      </c>
      <c r="AL86" s="14">
        <v>41500</v>
      </c>
      <c r="AM86" s="13">
        <v>14.321958</v>
      </c>
      <c r="AN86" s="13">
        <f t="shared" si="39"/>
        <v>4.2302375702420916E-2</v>
      </c>
      <c r="AP86" s="14">
        <v>41844</v>
      </c>
      <c r="AQ86" s="13">
        <v>178.050003</v>
      </c>
      <c r="AR86" s="13">
        <f t="shared" si="40"/>
        <v>3.6500198140064027E-2</v>
      </c>
      <c r="AT86" s="14">
        <v>41933</v>
      </c>
      <c r="AU86" s="13">
        <v>38.733117999999997</v>
      </c>
      <c r="AV86" s="13">
        <f t="shared" si="41"/>
        <v>3.7576728756871167E-2</v>
      </c>
      <c r="AX86" s="14">
        <v>41200</v>
      </c>
      <c r="AY86" s="13">
        <v>5.65</v>
      </c>
      <c r="AZ86" s="13">
        <f t="shared" si="42"/>
        <v>-2.2491349480968838E-2</v>
      </c>
      <c r="BB86" s="14">
        <v>36923</v>
      </c>
      <c r="BC86" s="13">
        <v>25.897137000000001</v>
      </c>
      <c r="BD86" s="13">
        <f t="shared" si="43"/>
        <v>4.7281370653449745E-3</v>
      </c>
      <c r="BF86" s="14">
        <v>40233</v>
      </c>
      <c r="BG86" s="13">
        <v>24.375043999999999</v>
      </c>
      <c r="BH86" s="13">
        <f t="shared" si="44"/>
        <v>1.0589424025599762E-2</v>
      </c>
      <c r="BJ86" s="14">
        <v>38707</v>
      </c>
      <c r="BK86" s="13">
        <v>32.590000000000003</v>
      </c>
      <c r="BL86" s="13">
        <f t="shared" si="45"/>
        <v>7.107509051066053E-3</v>
      </c>
      <c r="BN86" s="14">
        <v>37897</v>
      </c>
      <c r="BO86" s="13">
        <v>23.748097999999999</v>
      </c>
      <c r="BP86" s="13">
        <f t="shared" si="46"/>
        <v>-5.6285512895163569E-3</v>
      </c>
      <c r="BR86" s="14">
        <v>40281</v>
      </c>
      <c r="BS86" s="13">
        <v>22.792057</v>
      </c>
      <c r="BT86" s="13">
        <f t="shared" si="47"/>
        <v>1.0464344711831518E-2</v>
      </c>
      <c r="BV86" s="14">
        <v>39315</v>
      </c>
      <c r="BW86" s="13">
        <v>24.690000999999999</v>
      </c>
      <c r="BX86" s="13">
        <f t="shared" si="48"/>
        <v>0</v>
      </c>
      <c r="BZ86" s="14">
        <v>41481</v>
      </c>
      <c r="CA86" s="13">
        <v>23.34</v>
      </c>
      <c r="CB86" s="13">
        <f t="shared" si="49"/>
        <v>-1.7108212878880649E-3</v>
      </c>
      <c r="CD86" s="14">
        <v>41450</v>
      </c>
      <c r="CE86" s="13">
        <v>55.720001000000003</v>
      </c>
      <c r="CF86" s="13">
        <f t="shared" si="50"/>
        <v>1.8274853467199315E-2</v>
      </c>
      <c r="CH86" s="14">
        <v>41850</v>
      </c>
      <c r="CI86" s="13">
        <v>31.879999000000002</v>
      </c>
      <c r="CJ86" s="13">
        <f t="shared" si="51"/>
        <v>8.2225803851177313E-3</v>
      </c>
      <c r="CL86" s="14">
        <v>41800</v>
      </c>
      <c r="CM86" s="13">
        <v>28.459999</v>
      </c>
      <c r="CN86" s="13">
        <f t="shared" si="52"/>
        <v>-1.4884043436623163E-2</v>
      </c>
      <c r="CP86" s="14">
        <v>37921</v>
      </c>
      <c r="CQ86" s="13">
        <v>12.48</v>
      </c>
      <c r="CR86" s="13">
        <f t="shared" si="53"/>
        <v>-1.809598741148705E-2</v>
      </c>
      <c r="CT86" s="14">
        <v>40730</v>
      </c>
      <c r="CU86" s="13">
        <v>59.580002</v>
      </c>
      <c r="CV86" s="13">
        <f t="shared" si="54"/>
        <v>-2.8451548117154751E-3</v>
      </c>
      <c r="CX86" s="14">
        <v>39168</v>
      </c>
      <c r="CY86" s="13">
        <v>37.488937999999997</v>
      </c>
      <c r="CZ86" s="13">
        <f t="shared" si="55"/>
        <v>-2.2410230974055621E-2</v>
      </c>
      <c r="DB86" s="14">
        <v>41978</v>
      </c>
      <c r="DC86" s="13">
        <v>37.25</v>
      </c>
      <c r="DD86" s="13">
        <f t="shared" si="56"/>
        <v>-4.9259826442062268E-2</v>
      </c>
      <c r="DF86" s="14">
        <v>40396</v>
      </c>
      <c r="DG86" s="13">
        <v>29.370000999999998</v>
      </c>
      <c r="DH86" s="13">
        <f t="shared" si="57"/>
        <v>-2.1652198534310496E-2</v>
      </c>
      <c r="DJ86" s="14">
        <v>37855</v>
      </c>
      <c r="DK86" s="13">
        <v>18.246686</v>
      </c>
      <c r="DL86" s="13">
        <f t="shared" si="58"/>
        <v>-1.8119443867316724E-2</v>
      </c>
      <c r="DN86" s="14">
        <v>39568</v>
      </c>
      <c r="DO86" s="13">
        <v>120.050005</v>
      </c>
      <c r="DP86" s="13">
        <f t="shared" si="59"/>
        <v>3.6701207396320927E-2</v>
      </c>
    </row>
    <row r="87" spans="1:120">
      <c r="B87" s="14">
        <v>38931</v>
      </c>
      <c r="C87">
        <v>9.2442860000000007</v>
      </c>
      <c r="D87" s="13">
        <f t="shared" si="30"/>
        <v>-4.1152768773365014E-3</v>
      </c>
      <c r="F87" s="14">
        <v>39909</v>
      </c>
      <c r="G87">
        <v>12.583542</v>
      </c>
      <c r="H87" s="13">
        <f t="shared" si="31"/>
        <v>-5.6426146008174876E-3</v>
      </c>
      <c r="J87" s="14">
        <v>41467</v>
      </c>
      <c r="K87">
        <v>58.933382000000002</v>
      </c>
      <c r="L87" s="13">
        <f t="shared" si="32"/>
        <v>1.9743866315146802E-3</v>
      </c>
      <c r="N87" s="14">
        <v>38217</v>
      </c>
      <c r="O87">
        <v>11.3</v>
      </c>
      <c r="P87" s="13">
        <f t="shared" si="33"/>
        <v>7.0752075411268281E-2</v>
      </c>
      <c r="R87" s="14">
        <v>40227</v>
      </c>
      <c r="S87" s="13">
        <v>22.119944</v>
      </c>
      <c r="T87" s="13">
        <f t="shared" si="34"/>
        <v>1.6733069340589421E-2</v>
      </c>
      <c r="V87" s="14">
        <v>39241</v>
      </c>
      <c r="W87" s="13">
        <v>78.691484000000003</v>
      </c>
      <c r="X87" s="13">
        <f t="shared" si="35"/>
        <v>2.4997069584864865E-2</v>
      </c>
      <c r="Z87" s="14">
        <v>39497</v>
      </c>
      <c r="AA87" s="13">
        <v>20.241064999999999</v>
      </c>
      <c r="AB87" s="13">
        <f t="shared" si="36"/>
        <v>-4.2055833380481205E-3</v>
      </c>
      <c r="AD87" s="14">
        <v>39203</v>
      </c>
      <c r="AE87" s="13">
        <v>22.740265999999998</v>
      </c>
      <c r="AF87" s="13">
        <f t="shared" si="37"/>
        <v>-2.0840945696405187E-2</v>
      </c>
      <c r="AH87" s="14">
        <v>41493</v>
      </c>
      <c r="AI87" s="13">
        <v>27.389999</v>
      </c>
      <c r="AJ87" s="13">
        <f t="shared" si="38"/>
        <v>2.5621888726207634E-3</v>
      </c>
      <c r="AL87" s="14">
        <v>41499</v>
      </c>
      <c r="AM87" s="13">
        <v>13.740694</v>
      </c>
      <c r="AN87" s="13">
        <f t="shared" si="39"/>
        <v>3.4795026293997248E-3</v>
      </c>
      <c r="AP87" s="14">
        <v>41843</v>
      </c>
      <c r="AQ87" s="13">
        <v>171.779999</v>
      </c>
      <c r="AR87" s="13">
        <f t="shared" si="40"/>
        <v>3.7945613293051385E-2</v>
      </c>
      <c r="AT87" s="14">
        <v>41932</v>
      </c>
      <c r="AU87" s="13">
        <v>37.330365</v>
      </c>
      <c r="AV87" s="13">
        <f t="shared" si="41"/>
        <v>1.9015355807993635E-2</v>
      </c>
      <c r="AX87" s="14">
        <v>41199</v>
      </c>
      <c r="AY87" s="13">
        <v>5.78</v>
      </c>
      <c r="AZ87" s="13">
        <f t="shared" si="42"/>
        <v>0</v>
      </c>
      <c r="BB87" s="14">
        <v>36922</v>
      </c>
      <c r="BC87" s="13">
        <v>25.775268000000001</v>
      </c>
      <c r="BD87" s="13">
        <f t="shared" si="43"/>
        <v>3.4229822375934464E-2</v>
      </c>
      <c r="BF87" s="14">
        <v>40232</v>
      </c>
      <c r="BG87" s="13">
        <v>24.119630999999998</v>
      </c>
      <c r="BH87" s="13">
        <f t="shared" si="44"/>
        <v>-1.3922708591346287E-2</v>
      </c>
      <c r="BJ87" s="14">
        <v>38706</v>
      </c>
      <c r="BK87" s="13">
        <v>32.360000999999997</v>
      </c>
      <c r="BL87" s="13">
        <f t="shared" si="45"/>
        <v>-2.4660296691132247E-3</v>
      </c>
      <c r="BN87" s="14">
        <v>37896</v>
      </c>
      <c r="BO87" s="13">
        <v>23.882522000000002</v>
      </c>
      <c r="BP87" s="13">
        <f t="shared" si="46"/>
        <v>4.1103212355441772E-3</v>
      </c>
      <c r="BR87" s="14">
        <v>40280</v>
      </c>
      <c r="BS87" s="13">
        <v>22.556023</v>
      </c>
      <c r="BT87" s="13">
        <f t="shared" si="47"/>
        <v>1.5283993353758147E-3</v>
      </c>
      <c r="BV87" s="14">
        <v>39314</v>
      </c>
      <c r="BW87" s="13">
        <v>24.690000999999999</v>
      </c>
      <c r="BX87" s="13">
        <f t="shared" si="48"/>
        <v>-1.2597401023691413E-2</v>
      </c>
      <c r="BZ87" s="14">
        <v>41480</v>
      </c>
      <c r="CA87" s="13">
        <v>23.379999000000002</v>
      </c>
      <c r="CB87" s="13">
        <f t="shared" si="49"/>
        <v>1.78493695189103E-2</v>
      </c>
      <c r="CD87" s="14">
        <v>41449</v>
      </c>
      <c r="CE87" s="13">
        <v>54.720001000000003</v>
      </c>
      <c r="CF87" s="13">
        <f t="shared" si="50"/>
        <v>-1.5827284741988586E-2</v>
      </c>
      <c r="CH87" s="14">
        <v>41849</v>
      </c>
      <c r="CI87" s="13">
        <v>31.620000999999998</v>
      </c>
      <c r="CJ87" s="13">
        <f t="shared" si="51"/>
        <v>4.8408521220159095E-2</v>
      </c>
      <c r="CL87" s="14">
        <v>41799</v>
      </c>
      <c r="CM87" s="13">
        <v>28.889999</v>
      </c>
      <c r="CN87" s="13">
        <f t="shared" si="52"/>
        <v>3.5483835125448067E-2</v>
      </c>
      <c r="CP87" s="14">
        <v>37918</v>
      </c>
      <c r="CQ87" s="13">
        <v>12.71</v>
      </c>
      <c r="CR87" s="13">
        <f t="shared" si="53"/>
        <v>1.5175718849840359E-2</v>
      </c>
      <c r="CT87" s="14">
        <v>40729</v>
      </c>
      <c r="CU87" s="13">
        <v>59.75</v>
      </c>
      <c r="CV87" s="13">
        <f t="shared" si="54"/>
        <v>3.4632034632034632E-2</v>
      </c>
      <c r="CX87" s="14">
        <v>39167</v>
      </c>
      <c r="CY87" s="13">
        <v>38.348332999999997</v>
      </c>
      <c r="CZ87" s="13">
        <f t="shared" si="55"/>
        <v>4.3637639449267736E-3</v>
      </c>
      <c r="DB87" s="14">
        <v>41977</v>
      </c>
      <c r="DC87" s="13">
        <v>39.18</v>
      </c>
      <c r="DD87" s="13">
        <f t="shared" si="56"/>
        <v>-3.6399409739301454E-2</v>
      </c>
      <c r="DF87" s="14">
        <v>40395</v>
      </c>
      <c r="DG87" s="13">
        <v>30.02</v>
      </c>
      <c r="DH87" s="13">
        <f t="shared" si="57"/>
        <v>-7.2751322751322383E-3</v>
      </c>
      <c r="DJ87" s="14">
        <v>37854</v>
      </c>
      <c r="DK87" s="13">
        <v>18.583407000000001</v>
      </c>
      <c r="DL87" s="13">
        <f t="shared" si="58"/>
        <v>5.0861121916120772E-3</v>
      </c>
      <c r="DN87" s="14">
        <v>39567</v>
      </c>
      <c r="DO87" s="13">
        <v>115.800005</v>
      </c>
      <c r="DP87" s="13">
        <f t="shared" si="59"/>
        <v>-1.822801202397642E-2</v>
      </c>
    </row>
    <row r="88" spans="1:120" s="18" customFormat="1">
      <c r="A88" s="18" t="s">
        <v>205</v>
      </c>
      <c r="B88" s="17">
        <v>38930</v>
      </c>
      <c r="C88" s="18">
        <v>9.2824860000000005</v>
      </c>
      <c r="D88" s="18">
        <f t="shared" si="30"/>
        <v>-4.236443749335865E-2</v>
      </c>
      <c r="F88" s="17">
        <v>39906</v>
      </c>
      <c r="G88" s="18">
        <v>12.654949</v>
      </c>
      <c r="H88" s="18">
        <f t="shared" si="31"/>
        <v>1.5923531597235786E-2</v>
      </c>
      <c r="J88" s="17">
        <v>41466</v>
      </c>
      <c r="K88" s="18">
        <v>58.817253999999998</v>
      </c>
      <c r="L88" s="18">
        <f t="shared" si="32"/>
        <v>1.5878269233609136E-2</v>
      </c>
      <c r="N88" s="17">
        <v>38216</v>
      </c>
      <c r="O88" s="18">
        <v>10.553330000000001</v>
      </c>
      <c r="P88" s="18">
        <f t="shared" si="33"/>
        <v>7.3220363803513211E-2</v>
      </c>
      <c r="R88" s="17">
        <v>40226</v>
      </c>
      <c r="S88" s="18">
        <v>21.755901000000001</v>
      </c>
      <c r="T88" s="18">
        <f t="shared" si="34"/>
        <v>2.3961597676362798E-3</v>
      </c>
      <c r="V88" s="17">
        <v>39240</v>
      </c>
      <c r="W88" s="18">
        <v>76.772398999999993</v>
      </c>
      <c r="X88" s="18">
        <f t="shared" si="35"/>
        <v>-1.7445159520031259E-2</v>
      </c>
      <c r="Z88" s="17">
        <v>39493</v>
      </c>
      <c r="AA88" s="18">
        <v>20.326550000000001</v>
      </c>
      <c r="AB88" s="18">
        <f t="shared" si="36"/>
        <v>-1.3370252719104407E-2</v>
      </c>
      <c r="AD88" s="17">
        <v>39202</v>
      </c>
      <c r="AE88" s="18">
        <v>23.224281999999999</v>
      </c>
      <c r="AF88" s="18">
        <f t="shared" si="37"/>
        <v>1.1838682527443332E-2</v>
      </c>
      <c r="AH88" s="17">
        <v>41492</v>
      </c>
      <c r="AI88" s="18">
        <v>27.32</v>
      </c>
      <c r="AJ88" s="18">
        <f t="shared" si="38"/>
        <v>-1.2649078424286281E-2</v>
      </c>
      <c r="AL88" s="17">
        <v>41498</v>
      </c>
      <c r="AM88" s="18">
        <v>13.693049</v>
      </c>
      <c r="AN88" s="18">
        <f t="shared" si="39"/>
        <v>-8.2815760480832463E-3</v>
      </c>
      <c r="AP88" s="17">
        <v>41842</v>
      </c>
      <c r="AQ88" s="18">
        <v>165.5</v>
      </c>
      <c r="AR88" s="18">
        <f t="shared" si="40"/>
        <v>2.1857204538154967E-2</v>
      </c>
      <c r="AT88" s="17">
        <v>41929</v>
      </c>
      <c r="AU88" s="18">
        <v>36.633761</v>
      </c>
      <c r="AV88" s="18">
        <f t="shared" si="41"/>
        <v>-2.0413366650299095E-2</v>
      </c>
      <c r="AX88" s="17">
        <v>41198</v>
      </c>
      <c r="AY88" s="18">
        <v>5.78</v>
      </c>
      <c r="AZ88" s="18">
        <f t="shared" si="42"/>
        <v>1.0489510489510577E-2</v>
      </c>
      <c r="BB88" s="17">
        <v>36921</v>
      </c>
      <c r="BC88" s="18">
        <v>24.922186</v>
      </c>
      <c r="BD88" s="18">
        <f t="shared" si="43"/>
        <v>3.8071083221715124E-2</v>
      </c>
      <c r="BF88" s="17">
        <v>40231</v>
      </c>
      <c r="BG88" s="18">
        <v>24.460183000000001</v>
      </c>
      <c r="BH88" s="18">
        <f t="shared" si="44"/>
        <v>-1.3903677513720529E-3</v>
      </c>
      <c r="BJ88" s="17">
        <v>38705</v>
      </c>
      <c r="BK88" s="18">
        <v>32.439999</v>
      </c>
      <c r="BL88" s="18">
        <f t="shared" si="45"/>
        <v>-1.0975610090719803E-2</v>
      </c>
      <c r="BN88" s="17">
        <v>37895</v>
      </c>
      <c r="BO88" s="18">
        <v>23.784759000000001</v>
      </c>
      <c r="BP88" s="18">
        <f t="shared" si="46"/>
        <v>2.0804143446731625E-2</v>
      </c>
      <c r="BR88" s="17">
        <v>40277</v>
      </c>
      <c r="BS88" s="18">
        <v>22.521601</v>
      </c>
      <c r="BT88" s="18">
        <f t="shared" si="47"/>
        <v>-4.3650125096327317E-4</v>
      </c>
      <c r="BV88" s="17">
        <v>39311</v>
      </c>
      <c r="BW88" s="18">
        <v>25.004999000000002</v>
      </c>
      <c r="BX88" s="18">
        <f t="shared" si="48"/>
        <v>3.5832644400689576E-2</v>
      </c>
      <c r="BZ88" s="17">
        <v>41479</v>
      </c>
      <c r="CA88" s="18">
        <v>22.969999000000001</v>
      </c>
      <c r="CB88" s="18">
        <f t="shared" si="49"/>
        <v>5.251597374179429E-3</v>
      </c>
      <c r="CD88" s="17">
        <v>41446</v>
      </c>
      <c r="CE88" s="18">
        <v>55.599997999999999</v>
      </c>
      <c r="CF88" s="18">
        <f t="shared" si="50"/>
        <v>7.794091274029042E-3</v>
      </c>
      <c r="CH88" s="17">
        <v>41848</v>
      </c>
      <c r="CI88" s="18">
        <v>30.16</v>
      </c>
      <c r="CJ88" s="18">
        <f t="shared" si="51"/>
        <v>6.6360320715341109E-4</v>
      </c>
      <c r="CL88" s="17">
        <v>41796</v>
      </c>
      <c r="CM88" s="18">
        <v>27.9</v>
      </c>
      <c r="CN88" s="18">
        <f t="shared" si="52"/>
        <v>2.0482809070958258E-2</v>
      </c>
      <c r="CP88" s="17">
        <v>37917</v>
      </c>
      <c r="CQ88" s="18">
        <v>12.52</v>
      </c>
      <c r="CR88" s="18">
        <f t="shared" si="53"/>
        <v>1.5999999999999658E-3</v>
      </c>
      <c r="CT88" s="17">
        <v>40725</v>
      </c>
      <c r="CU88" s="18">
        <v>57.75</v>
      </c>
      <c r="CV88" s="18">
        <f t="shared" si="54"/>
        <v>1.8338935255491656E-2</v>
      </c>
      <c r="CX88" s="17">
        <v>39164</v>
      </c>
      <c r="CY88" s="18">
        <v>38.181716999999999</v>
      </c>
      <c r="CZ88" s="18">
        <f t="shared" si="55"/>
        <v>6.8954840397855743E-4</v>
      </c>
      <c r="DB88" s="17">
        <v>41976</v>
      </c>
      <c r="DC88" s="18">
        <v>40.659999999999997</v>
      </c>
      <c r="DD88" s="18">
        <f t="shared" si="56"/>
        <v>3.5132409244715106E-2</v>
      </c>
      <c r="DF88" s="17">
        <v>40394</v>
      </c>
      <c r="DG88" s="18">
        <v>30.24</v>
      </c>
      <c r="DH88" s="18">
        <f t="shared" si="57"/>
        <v>2.9622028272998698E-2</v>
      </c>
      <c r="DJ88" s="17">
        <v>37853</v>
      </c>
      <c r="DK88" s="18">
        <v>18.489367999999999</v>
      </c>
      <c r="DL88" s="18">
        <f t="shared" si="58"/>
        <v>1.2458483813225327E-2</v>
      </c>
      <c r="DN88" s="17">
        <v>39566</v>
      </c>
      <c r="DO88" s="18">
        <v>117.94999900000001</v>
      </c>
      <c r="DP88" s="18">
        <f t="shared" si="59"/>
        <v>-2.7216519138696507E-2</v>
      </c>
    </row>
    <row r="89" spans="1:120">
      <c r="B89" s="14">
        <v>38929</v>
      </c>
      <c r="C89">
        <v>9.69313</v>
      </c>
      <c r="D89" s="13">
        <f t="shared" si="30"/>
        <v>-8.789068991057275E-3</v>
      </c>
      <c r="F89" s="14">
        <v>39905</v>
      </c>
      <c r="G89">
        <v>12.456595999999999</v>
      </c>
      <c r="H89" s="13">
        <f t="shared" si="31"/>
        <v>4.4577492562060124E-2</v>
      </c>
      <c r="J89" s="14">
        <v>41465</v>
      </c>
      <c r="K89">
        <v>57.897934999999997</v>
      </c>
      <c r="L89" s="13">
        <f t="shared" si="32"/>
        <v>8.364456164193586E-4</v>
      </c>
      <c r="N89" s="14">
        <v>38215</v>
      </c>
      <c r="O89">
        <v>9.8333300000000001</v>
      </c>
      <c r="P89" s="13">
        <f t="shared" si="33"/>
        <v>2.6443632567849693E-2</v>
      </c>
      <c r="R89" s="14">
        <v>40225</v>
      </c>
      <c r="S89" s="13">
        <v>21.703894999999999</v>
      </c>
      <c r="T89" s="13">
        <f t="shared" si="34"/>
        <v>1.9544016785165361E-2</v>
      </c>
      <c r="V89" s="14">
        <v>39239</v>
      </c>
      <c r="W89" s="13">
        <v>78.135485000000003</v>
      </c>
      <c r="X89" s="13">
        <f t="shared" si="35"/>
        <v>-6.8392235149014767E-3</v>
      </c>
      <c r="Z89" s="14">
        <v>39492</v>
      </c>
      <c r="AA89" s="13">
        <v>20.602004000000001</v>
      </c>
      <c r="AB89" s="13">
        <f t="shared" si="36"/>
        <v>-5.8593775524877718E-2</v>
      </c>
      <c r="AD89" s="14">
        <v>39199</v>
      </c>
      <c r="AE89" s="13">
        <v>22.952553999999999</v>
      </c>
      <c r="AF89" s="13">
        <f t="shared" si="37"/>
        <v>4.832729508465086E-3</v>
      </c>
      <c r="AH89" s="14">
        <v>41491</v>
      </c>
      <c r="AI89" s="13">
        <v>27.67</v>
      </c>
      <c r="AJ89" s="13">
        <f t="shared" si="38"/>
        <v>7.233273056058997E-4</v>
      </c>
      <c r="AL89" s="14">
        <v>41495</v>
      </c>
      <c r="AM89" s="13">
        <v>13.807396000000001</v>
      </c>
      <c r="AN89" s="13">
        <f t="shared" si="39"/>
        <v>-1.4285771397959278E-2</v>
      </c>
      <c r="AP89" s="14">
        <v>41841</v>
      </c>
      <c r="AQ89" s="13">
        <v>161.96000699999999</v>
      </c>
      <c r="AR89" s="13">
        <f t="shared" si="40"/>
        <v>1.2313281695315866E-2</v>
      </c>
      <c r="AT89" s="14">
        <v>41928</v>
      </c>
      <c r="AU89" s="13">
        <v>37.397162999999999</v>
      </c>
      <c r="AV89" s="13">
        <f t="shared" si="41"/>
        <v>3.8695971039848301E-2</v>
      </c>
      <c r="AX89" s="14">
        <v>41197</v>
      </c>
      <c r="AY89" s="13">
        <v>5.72</v>
      </c>
      <c r="AZ89" s="13">
        <f t="shared" si="42"/>
        <v>8.8183421516754533E-3</v>
      </c>
      <c r="BB89" s="14">
        <v>36920</v>
      </c>
      <c r="BC89" s="13">
        <v>24.008168999999999</v>
      </c>
      <c r="BD89" s="13">
        <f t="shared" si="43"/>
        <v>5.9139800837415019E-2</v>
      </c>
      <c r="BF89" s="14">
        <v>40228</v>
      </c>
      <c r="BG89" s="13">
        <v>24.494239</v>
      </c>
      <c r="BH89" s="13">
        <f t="shared" si="44"/>
        <v>-6.9036430233330431E-3</v>
      </c>
      <c r="BJ89" s="14">
        <v>38702</v>
      </c>
      <c r="BK89" s="13">
        <v>32.799999</v>
      </c>
      <c r="BL89" s="13">
        <f t="shared" si="45"/>
        <v>-2.1296015250867602E-3</v>
      </c>
      <c r="BN89" s="14">
        <v>37894</v>
      </c>
      <c r="BO89" s="13">
        <v>23.300021999999998</v>
      </c>
      <c r="BP89" s="13">
        <f t="shared" si="46"/>
        <v>1.942613100847224E-2</v>
      </c>
      <c r="BR89" s="14">
        <v>40276</v>
      </c>
      <c r="BS89" s="13">
        <v>22.531435999999999</v>
      </c>
      <c r="BT89" s="13">
        <f t="shared" si="47"/>
        <v>8.1408110689580489E-3</v>
      </c>
      <c r="BV89" s="14">
        <v>39310</v>
      </c>
      <c r="BW89" s="13">
        <v>24.139999</v>
      </c>
      <c r="BX89" s="13">
        <f t="shared" si="48"/>
        <v>-3.4206920015726304E-2</v>
      </c>
      <c r="BZ89" s="14">
        <v>41478</v>
      </c>
      <c r="CA89" s="13">
        <v>22.85</v>
      </c>
      <c r="CB89" s="13">
        <f t="shared" si="49"/>
        <v>-1.6781411359724486E-2</v>
      </c>
      <c r="CD89" s="14">
        <v>41445</v>
      </c>
      <c r="CE89" s="13">
        <v>55.169998</v>
      </c>
      <c r="CF89" s="13">
        <f t="shared" si="50"/>
        <v>-3.5658119833213132E-2</v>
      </c>
      <c r="CH89" s="14">
        <v>41845</v>
      </c>
      <c r="CI89" s="13">
        <v>30.139999</v>
      </c>
      <c r="CJ89" s="13">
        <f t="shared" si="51"/>
        <v>-1.5676093544216375E-2</v>
      </c>
      <c r="CL89" s="14">
        <v>41795</v>
      </c>
      <c r="CM89" s="13">
        <v>27.34</v>
      </c>
      <c r="CN89" s="13">
        <f t="shared" si="52"/>
        <v>2.627631480016198E-2</v>
      </c>
      <c r="CP89" s="14">
        <v>37916</v>
      </c>
      <c r="CQ89" s="13">
        <v>12.5</v>
      </c>
      <c r="CR89" s="13">
        <f t="shared" si="53"/>
        <v>-7.8850405305821686E-2</v>
      </c>
      <c r="CT89" s="14">
        <v>40724</v>
      </c>
      <c r="CU89" s="13">
        <v>56.709999000000003</v>
      </c>
      <c r="CV89" s="13">
        <f t="shared" si="54"/>
        <v>1.9413948958943994E-2</v>
      </c>
      <c r="CX89" s="14">
        <v>39163</v>
      </c>
      <c r="CY89" s="13">
        <v>38.155406999999997</v>
      </c>
      <c r="CZ89" s="13">
        <f t="shared" si="55"/>
        <v>-1.4272780040940561E-2</v>
      </c>
      <c r="DB89" s="14">
        <v>41975</v>
      </c>
      <c r="DC89" s="13">
        <v>39.279998999999997</v>
      </c>
      <c r="DD89" s="13">
        <f t="shared" si="56"/>
        <v>-2.0693143338490576E-2</v>
      </c>
      <c r="DF89" s="14">
        <v>40393</v>
      </c>
      <c r="DG89" s="13">
        <v>29.370000999999998</v>
      </c>
      <c r="DH89" s="13">
        <f t="shared" si="57"/>
        <v>-1.7397056453564989E-2</v>
      </c>
      <c r="DJ89" s="14">
        <v>37852</v>
      </c>
      <c r="DK89" s="13">
        <v>18.261852999999999</v>
      </c>
      <c r="DL89" s="13">
        <f t="shared" si="58"/>
        <v>-6.7645740061528974E-3</v>
      </c>
      <c r="DN89" s="14">
        <v>39563</v>
      </c>
      <c r="DO89" s="13">
        <v>121.25000199999999</v>
      </c>
      <c r="DP89" s="13">
        <f t="shared" si="59"/>
        <v>2.1913181072570197E-2</v>
      </c>
    </row>
    <row r="90" spans="1:120">
      <c r="B90" s="14">
        <v>38926</v>
      </c>
      <c r="C90">
        <v>9.7790789999999994</v>
      </c>
      <c r="D90" s="13">
        <f t="shared" si="30"/>
        <v>9.8618475954297471E-3</v>
      </c>
      <c r="F90" s="14">
        <v>39904</v>
      </c>
      <c r="G90">
        <v>11.925008999999999</v>
      </c>
      <c r="H90" s="13">
        <f t="shared" si="31"/>
        <v>0</v>
      </c>
      <c r="J90" s="14">
        <v>41464</v>
      </c>
      <c r="K90">
        <v>57.849547000000001</v>
      </c>
      <c r="L90" s="13">
        <f t="shared" si="32"/>
        <v>-3.9986881948798824E-3</v>
      </c>
      <c r="N90" s="14">
        <v>38212</v>
      </c>
      <c r="O90">
        <v>9.58</v>
      </c>
      <c r="P90" s="13">
        <f t="shared" si="33"/>
        <v>-1.710019935013701E-2</v>
      </c>
      <c r="R90" s="14">
        <v>40221</v>
      </c>
      <c r="S90" s="13">
        <v>21.287845000000001</v>
      </c>
      <c r="T90" s="13">
        <f t="shared" si="34"/>
        <v>4.0883124929721642E-3</v>
      </c>
      <c r="V90" s="14">
        <v>39238</v>
      </c>
      <c r="W90" s="13">
        <v>78.673551000000003</v>
      </c>
      <c r="X90" s="13">
        <f t="shared" si="35"/>
        <v>1.4102425419336356E-2</v>
      </c>
      <c r="Z90" s="14">
        <v>39491</v>
      </c>
      <c r="AA90" s="13">
        <v>21.884287</v>
      </c>
      <c r="AB90" s="13">
        <f t="shared" si="36"/>
        <v>7.0134713738806184E-2</v>
      </c>
      <c r="AD90" s="14">
        <v>39198</v>
      </c>
      <c r="AE90" s="13">
        <v>22.842164</v>
      </c>
      <c r="AF90" s="13">
        <f t="shared" si="37"/>
        <v>-2.9651556239659142E-3</v>
      </c>
      <c r="AH90" s="14">
        <v>41488</v>
      </c>
      <c r="AI90" s="13">
        <v>27.65</v>
      </c>
      <c r="AJ90" s="13">
        <f t="shared" si="38"/>
        <v>-1.1087232156195758E-2</v>
      </c>
      <c r="AL90" s="14">
        <v>41494</v>
      </c>
      <c r="AM90" s="13">
        <v>14.007504000000001</v>
      </c>
      <c r="AN90" s="13">
        <f t="shared" si="39"/>
        <v>6.8493047296926532E-3</v>
      </c>
      <c r="AP90" s="14">
        <v>41838</v>
      </c>
      <c r="AQ90" s="13">
        <v>159.990005</v>
      </c>
      <c r="AR90" s="13">
        <f t="shared" si="40"/>
        <v>1.7683339967028984E-2</v>
      </c>
      <c r="AT90" s="14">
        <v>41927</v>
      </c>
      <c r="AU90" s="13">
        <v>36.003954999999998</v>
      </c>
      <c r="AV90" s="13">
        <f t="shared" si="41"/>
        <v>-1.2562148270763934E-2</v>
      </c>
      <c r="AX90" s="14">
        <v>41194</v>
      </c>
      <c r="AY90" s="13">
        <v>5.67</v>
      </c>
      <c r="AZ90" s="13">
        <f t="shared" si="42"/>
        <v>-1.3913043478260882E-2</v>
      </c>
      <c r="BB90" s="14">
        <v>36917</v>
      </c>
      <c r="BC90" s="13">
        <v>22.667611000000001</v>
      </c>
      <c r="BD90" s="13">
        <f t="shared" si="43"/>
        <v>-1.8469654135817599E-2</v>
      </c>
      <c r="BF90" s="14">
        <v>40227</v>
      </c>
      <c r="BG90" s="13">
        <v>24.664514</v>
      </c>
      <c r="BH90" s="13">
        <f t="shared" si="44"/>
        <v>1.3291324633878861E-2</v>
      </c>
      <c r="BJ90" s="14">
        <v>38701</v>
      </c>
      <c r="BK90" s="13">
        <v>32.869999</v>
      </c>
      <c r="BL90" s="13">
        <f t="shared" si="45"/>
        <v>-1.3209306118003413E-2</v>
      </c>
      <c r="BN90" s="14">
        <v>37893</v>
      </c>
      <c r="BO90" s="13">
        <v>22.856017999999999</v>
      </c>
      <c r="BP90" s="13">
        <f t="shared" si="46"/>
        <v>3.7567067109181306E-3</v>
      </c>
      <c r="BR90" s="14">
        <v>40275</v>
      </c>
      <c r="BS90" s="13">
        <v>22.349492999999999</v>
      </c>
      <c r="BT90" s="13">
        <f t="shared" si="47"/>
        <v>-1.3183790140371041E-3</v>
      </c>
      <c r="BV90" s="14">
        <v>39309</v>
      </c>
      <c r="BW90" s="13">
        <v>24.995000999999998</v>
      </c>
      <c r="BX90" s="13">
        <f t="shared" si="48"/>
        <v>-2.3442001306583481E-2</v>
      </c>
      <c r="BZ90" s="14">
        <v>41477</v>
      </c>
      <c r="CA90" s="13">
        <v>23.24</v>
      </c>
      <c r="CB90" s="13">
        <f t="shared" si="49"/>
        <v>5.6252269309723518E-3</v>
      </c>
      <c r="CD90" s="14">
        <v>41444</v>
      </c>
      <c r="CE90" s="13">
        <v>57.209999000000003</v>
      </c>
      <c r="CF90" s="13">
        <f t="shared" si="50"/>
        <v>-1.8864722708545251E-2</v>
      </c>
      <c r="CH90" s="14">
        <v>41844</v>
      </c>
      <c r="CI90" s="13">
        <v>30.620000999999998</v>
      </c>
      <c r="CJ90" s="13">
        <f t="shared" si="51"/>
        <v>-2.4530042195923647E-2</v>
      </c>
      <c r="CL90" s="14">
        <v>41794</v>
      </c>
      <c r="CM90" s="13">
        <v>26.639999</v>
      </c>
      <c r="CN90" s="13">
        <f t="shared" si="52"/>
        <v>2.7381372927111448E-2</v>
      </c>
      <c r="CP90" s="14">
        <v>37915</v>
      </c>
      <c r="CQ90" s="13">
        <v>13.57</v>
      </c>
      <c r="CR90" s="13">
        <f t="shared" si="53"/>
        <v>4.1442824251726858E-2</v>
      </c>
      <c r="CT90" s="14">
        <v>40723</v>
      </c>
      <c r="CU90" s="13">
        <v>55.630001</v>
      </c>
      <c r="CV90" s="13">
        <f t="shared" si="54"/>
        <v>9.6189295687451864E-3</v>
      </c>
      <c r="CX90" s="14">
        <v>39162</v>
      </c>
      <c r="CY90" s="13">
        <v>38.707875999999999</v>
      </c>
      <c r="CZ90" s="13">
        <f t="shared" si="55"/>
        <v>1.7050629382888479E-2</v>
      </c>
      <c r="DB90" s="14">
        <v>41974</v>
      </c>
      <c r="DC90" s="13">
        <v>40.110000999999997</v>
      </c>
      <c r="DD90" s="13">
        <f t="shared" si="56"/>
        <v>-3.9741417285133016E-2</v>
      </c>
      <c r="DF90" s="14">
        <v>40392</v>
      </c>
      <c r="DG90" s="13">
        <v>29.889999</v>
      </c>
      <c r="DH90" s="13">
        <f t="shared" si="57"/>
        <v>2.5737818316328702E-2</v>
      </c>
      <c r="DJ90" s="14">
        <v>37851</v>
      </c>
      <c r="DK90" s="13">
        <v>18.386227999999999</v>
      </c>
      <c r="DL90" s="13">
        <f t="shared" si="58"/>
        <v>-2.6328517142938271E-3</v>
      </c>
      <c r="DN90" s="14">
        <v>39562</v>
      </c>
      <c r="DO90" s="13">
        <v>118.650003</v>
      </c>
      <c r="DP90" s="13">
        <f t="shared" si="59"/>
        <v>-2.5462003688509156E-2</v>
      </c>
    </row>
    <row r="91" spans="1:120">
      <c r="B91" s="14">
        <v>38925</v>
      </c>
      <c r="C91">
        <v>9.6835810000000002</v>
      </c>
      <c r="D91" s="13">
        <f t="shared" si="30"/>
        <v>-8.7975582036759533E-3</v>
      </c>
      <c r="F91" s="14">
        <v>39903</v>
      </c>
      <c r="G91">
        <v>11.925008999999999</v>
      </c>
      <c r="H91" s="13">
        <f t="shared" si="31"/>
        <v>2.1059759050628336E-2</v>
      </c>
      <c r="J91" s="14">
        <v>41463</v>
      </c>
      <c r="K91">
        <v>58.081797999999999</v>
      </c>
      <c r="L91" s="13">
        <f t="shared" si="32"/>
        <v>-2.9430781615735473E-2</v>
      </c>
      <c r="N91" s="14">
        <v>38211</v>
      </c>
      <c r="O91">
        <v>9.7466699999999999</v>
      </c>
      <c r="P91" s="13">
        <f t="shared" si="33"/>
        <v>-2.7278443113772418E-2</v>
      </c>
      <c r="R91" s="14">
        <v>40220</v>
      </c>
      <c r="S91" s="13">
        <v>21.201167999999999</v>
      </c>
      <c r="T91" s="13">
        <f t="shared" si="34"/>
        <v>2.1294306496755105E-2</v>
      </c>
      <c r="V91" s="14">
        <v>39237</v>
      </c>
      <c r="W91" s="13">
        <v>77.579492000000002</v>
      </c>
      <c r="X91" s="13">
        <f t="shared" si="35"/>
        <v>-3.4664669511628971E-4</v>
      </c>
      <c r="Z91" s="14">
        <v>39490</v>
      </c>
      <c r="AA91" s="13">
        <v>20.450030000000002</v>
      </c>
      <c r="AB91" s="13">
        <f t="shared" si="36"/>
        <v>-2.9743144682781986E-2</v>
      </c>
      <c r="AD91" s="14">
        <v>39197</v>
      </c>
      <c r="AE91" s="13">
        <v>22.910095999999999</v>
      </c>
      <c r="AF91" s="13">
        <f t="shared" si="37"/>
        <v>1.20029853742107E-2</v>
      </c>
      <c r="AH91" s="14">
        <v>41487</v>
      </c>
      <c r="AI91" s="13">
        <v>27.959999</v>
      </c>
      <c r="AJ91" s="13">
        <f t="shared" si="38"/>
        <v>-4.6280170879316497E-3</v>
      </c>
      <c r="AL91" s="14">
        <v>41493</v>
      </c>
      <c r="AM91" s="13">
        <v>13.912215</v>
      </c>
      <c r="AN91" s="13">
        <f t="shared" si="39"/>
        <v>-6.843970614886036E-4</v>
      </c>
      <c r="AP91" s="14">
        <v>41837</v>
      </c>
      <c r="AQ91" s="13">
        <v>157.21000699999999</v>
      </c>
      <c r="AR91" s="13">
        <f t="shared" si="40"/>
        <v>-2.9174288440087523E-3</v>
      </c>
      <c r="AT91" s="14">
        <v>41926</v>
      </c>
      <c r="AU91" s="13">
        <v>36.461995999999999</v>
      </c>
      <c r="AV91" s="13">
        <f t="shared" si="41"/>
        <v>-1.2406271759865131E-2</v>
      </c>
      <c r="AX91" s="14">
        <v>41193</v>
      </c>
      <c r="AY91" s="13">
        <v>5.75</v>
      </c>
      <c r="AZ91" s="13">
        <f t="shared" si="42"/>
        <v>-1.7361111111110742E-3</v>
      </c>
      <c r="BB91" s="14">
        <v>36916</v>
      </c>
      <c r="BC91" s="13">
        <v>23.094152000000001</v>
      </c>
      <c r="BD91" s="13">
        <f t="shared" si="43"/>
        <v>-4.5340054959345885E-2</v>
      </c>
      <c r="BF91" s="14">
        <v>40226</v>
      </c>
      <c r="BG91" s="13">
        <v>24.340990000000001</v>
      </c>
      <c r="BH91" s="13">
        <f t="shared" si="44"/>
        <v>8.4655875529417637E-3</v>
      </c>
      <c r="BJ91" s="14">
        <v>38700</v>
      </c>
      <c r="BK91" s="13">
        <v>33.310001</v>
      </c>
      <c r="BL91" s="13">
        <f t="shared" si="45"/>
        <v>6.3445018939276183E-3</v>
      </c>
      <c r="BN91" s="14">
        <v>37890</v>
      </c>
      <c r="BO91" s="13">
        <v>22.770475999999999</v>
      </c>
      <c r="BP91" s="13">
        <f t="shared" si="46"/>
        <v>-8.936483832563915E-4</v>
      </c>
      <c r="BR91" s="14">
        <v>40274</v>
      </c>
      <c r="BS91" s="13">
        <v>22.378996999999998</v>
      </c>
      <c r="BT91" s="13">
        <f t="shared" si="47"/>
        <v>-7.198972941676627E-3</v>
      </c>
      <c r="BV91" s="14">
        <v>39308</v>
      </c>
      <c r="BW91" s="13">
        <v>25.594999000000001</v>
      </c>
      <c r="BX91" s="13">
        <f t="shared" si="48"/>
        <v>1.5070354947451974E-2</v>
      </c>
      <c r="BZ91" s="14">
        <v>41474</v>
      </c>
      <c r="CA91" s="13">
        <v>23.110001</v>
      </c>
      <c r="CB91" s="13">
        <f t="shared" si="49"/>
        <v>1.7613475016005093E-2</v>
      </c>
      <c r="CD91" s="14">
        <v>41443</v>
      </c>
      <c r="CE91" s="13">
        <v>58.310001</v>
      </c>
      <c r="CF91" s="13">
        <f t="shared" si="50"/>
        <v>2.406790524558727E-3</v>
      </c>
      <c r="CH91" s="14">
        <v>41843</v>
      </c>
      <c r="CI91" s="13">
        <v>31.389999</v>
      </c>
      <c r="CJ91" s="13">
        <f t="shared" si="51"/>
        <v>4.8780454393585027E-2</v>
      </c>
      <c r="CL91" s="14">
        <v>41793</v>
      </c>
      <c r="CM91" s="13">
        <v>25.93</v>
      </c>
      <c r="CN91" s="13">
        <f t="shared" si="52"/>
        <v>-1.6312632158094406E-2</v>
      </c>
      <c r="CP91" s="14">
        <v>37914</v>
      </c>
      <c r="CQ91" s="13">
        <v>13.03</v>
      </c>
      <c r="CR91" s="13">
        <f t="shared" si="53"/>
        <v>1.1645962732919143E-2</v>
      </c>
      <c r="CT91" s="14">
        <v>40722</v>
      </c>
      <c r="CU91" s="13">
        <v>55.099997999999999</v>
      </c>
      <c r="CV91" s="13">
        <f t="shared" si="54"/>
        <v>3.8446983821202707E-2</v>
      </c>
      <c r="CX91" s="14">
        <v>39161</v>
      </c>
      <c r="CY91" s="13">
        <v>38.058947000000003</v>
      </c>
      <c r="CZ91" s="13">
        <f t="shared" si="55"/>
        <v>3.7002647616193917E-3</v>
      </c>
      <c r="DB91" s="14">
        <v>41971</v>
      </c>
      <c r="DC91" s="13">
        <v>41.77</v>
      </c>
      <c r="DD91" s="13">
        <f t="shared" si="56"/>
        <v>-0.21396310150476291</v>
      </c>
      <c r="DF91" s="14">
        <v>40389</v>
      </c>
      <c r="DG91" s="13">
        <v>29.139999</v>
      </c>
      <c r="DH91" s="13">
        <f t="shared" si="57"/>
        <v>-1.2203423728813575E-2</v>
      </c>
      <c r="DJ91" s="14">
        <v>37848</v>
      </c>
      <c r="DK91" s="13">
        <v>18.434764000000001</v>
      </c>
      <c r="DL91" s="13">
        <f t="shared" si="58"/>
        <v>-3.4437446387450984E-3</v>
      </c>
      <c r="DN91" s="14">
        <v>39561</v>
      </c>
      <c r="DO91" s="13">
        <v>121.75000199999999</v>
      </c>
      <c r="DP91" s="13">
        <f t="shared" si="59"/>
        <v>-5.4001531111122984E-2</v>
      </c>
    </row>
    <row r="92" spans="1:120">
      <c r="B92" s="14">
        <v>38924</v>
      </c>
      <c r="C92">
        <v>9.7695290000000004</v>
      </c>
      <c r="D92" s="13">
        <f t="shared" si="30"/>
        <v>-1.9512436317690551E-3</v>
      </c>
      <c r="F92" s="14">
        <v>39902</v>
      </c>
      <c r="G92">
        <v>11.679050999999999</v>
      </c>
      <c r="H92" s="13">
        <f t="shared" si="31"/>
        <v>-4.5395539150136825E-2</v>
      </c>
      <c r="J92" s="14">
        <v>41460</v>
      </c>
      <c r="K92">
        <v>59.843024999999997</v>
      </c>
      <c r="L92" s="13">
        <f t="shared" si="32"/>
        <v>7.0021139076200736E-3</v>
      </c>
      <c r="N92" s="14">
        <v>38210</v>
      </c>
      <c r="O92">
        <v>10.02</v>
      </c>
      <c r="P92" s="13">
        <f t="shared" si="33"/>
        <v>4.6794801736229396E-3</v>
      </c>
      <c r="R92" s="14">
        <v>40219</v>
      </c>
      <c r="S92" s="13">
        <v>20.759117</v>
      </c>
      <c r="T92" s="13">
        <f t="shared" si="34"/>
        <v>5.8799478703316461E-3</v>
      </c>
      <c r="V92" s="14">
        <v>39234</v>
      </c>
      <c r="W92" s="13">
        <v>77.606393999999995</v>
      </c>
      <c r="X92" s="13">
        <f t="shared" si="35"/>
        <v>-9.6131458020176676E-3</v>
      </c>
      <c r="Z92" s="14">
        <v>39489</v>
      </c>
      <c r="AA92" s="13">
        <v>21.076924000000002</v>
      </c>
      <c r="AB92" s="13">
        <f t="shared" si="36"/>
        <v>-1.2461018612391316E-2</v>
      </c>
      <c r="AD92" s="14">
        <v>39196</v>
      </c>
      <c r="AE92" s="13">
        <v>22.638368</v>
      </c>
      <c r="AF92" s="13">
        <f t="shared" si="37"/>
        <v>1.2533238441752864E-2</v>
      </c>
      <c r="AH92" s="14">
        <v>41486</v>
      </c>
      <c r="AI92" s="13">
        <v>28.09</v>
      </c>
      <c r="AJ92" s="13">
        <f t="shared" si="38"/>
        <v>1.4260606569005644E-3</v>
      </c>
      <c r="AL92" s="14">
        <v>41492</v>
      </c>
      <c r="AM92" s="13">
        <v>13.921742999999999</v>
      </c>
      <c r="AN92" s="13">
        <f t="shared" si="39"/>
        <v>-1.4834856892957427E-2</v>
      </c>
      <c r="AP92" s="14">
        <v>41836</v>
      </c>
      <c r="AQ92" s="13">
        <v>157.66999799999999</v>
      </c>
      <c r="AR92" s="13">
        <f t="shared" si="40"/>
        <v>-5.2993314396357844E-3</v>
      </c>
      <c r="AT92" s="14">
        <v>41925</v>
      </c>
      <c r="AU92" s="13">
        <v>36.920036000000003</v>
      </c>
      <c r="AV92" s="13">
        <f t="shared" si="41"/>
        <v>-3.1781809778459069E-2</v>
      </c>
      <c r="AX92" s="14">
        <v>41192</v>
      </c>
      <c r="AY92" s="13">
        <v>5.76</v>
      </c>
      <c r="AZ92" s="13">
        <f t="shared" si="42"/>
        <v>0</v>
      </c>
      <c r="BB92" s="14">
        <v>36915</v>
      </c>
      <c r="BC92" s="13">
        <v>24.190971999999999</v>
      </c>
      <c r="BD92" s="13">
        <f t="shared" si="43"/>
        <v>0.12146888255192473</v>
      </c>
      <c r="BF92" s="14">
        <v>40225</v>
      </c>
      <c r="BG92" s="13">
        <v>24.136659000000002</v>
      </c>
      <c r="BH92" s="13">
        <f t="shared" si="44"/>
        <v>1.9784185656157003E-2</v>
      </c>
      <c r="BJ92" s="14">
        <v>38699</v>
      </c>
      <c r="BK92" s="13">
        <v>33.099997999999999</v>
      </c>
      <c r="BL92" s="13">
        <f t="shared" si="45"/>
        <v>-4.2119131039762749E-3</v>
      </c>
      <c r="BN92" s="14">
        <v>37889</v>
      </c>
      <c r="BO92" s="13">
        <v>22.790842999999999</v>
      </c>
      <c r="BP92" s="13">
        <f t="shared" si="46"/>
        <v>-3.8163939335584623E-2</v>
      </c>
      <c r="BR92" s="14">
        <v>40273</v>
      </c>
      <c r="BS92" s="13">
        <v>22.541270999999998</v>
      </c>
      <c r="BT92" s="13">
        <f t="shared" si="47"/>
        <v>4.3821386367541284E-3</v>
      </c>
      <c r="BV92" s="14">
        <v>39307</v>
      </c>
      <c r="BW92" s="13">
        <v>25.215</v>
      </c>
      <c r="BX92" s="13">
        <f t="shared" si="48"/>
        <v>3.3824513880799725E-3</v>
      </c>
      <c r="BZ92" s="14">
        <v>41473</v>
      </c>
      <c r="CA92" s="13">
        <v>22.709999</v>
      </c>
      <c r="CB92" s="13">
        <f t="shared" si="49"/>
        <v>1.0231272241992856E-2</v>
      </c>
      <c r="CD92" s="14">
        <v>41442</v>
      </c>
      <c r="CE92" s="13">
        <v>58.169998</v>
      </c>
      <c r="CF92" s="13">
        <f t="shared" si="50"/>
        <v>5.1597868104532566E-4</v>
      </c>
      <c r="CH92" s="14">
        <v>41842</v>
      </c>
      <c r="CI92" s="13">
        <v>29.93</v>
      </c>
      <c r="CJ92" s="13">
        <f t="shared" si="51"/>
        <v>4.4677137870855192E-2</v>
      </c>
      <c r="CL92" s="14">
        <v>41792</v>
      </c>
      <c r="CM92" s="13">
        <v>26.360001</v>
      </c>
      <c r="CN92" s="13">
        <f t="shared" si="52"/>
        <v>-1.0510435829971281E-2</v>
      </c>
      <c r="CP92" s="14">
        <v>37911</v>
      </c>
      <c r="CQ92" s="13">
        <v>12.88</v>
      </c>
      <c r="CR92" s="13">
        <f t="shared" si="53"/>
        <v>-2.4242424242424131E-2</v>
      </c>
      <c r="CT92" s="14">
        <v>40721</v>
      </c>
      <c r="CU92" s="13">
        <v>53.060001</v>
      </c>
      <c r="CV92" s="13">
        <f t="shared" si="54"/>
        <v>3.2142560637975553E-3</v>
      </c>
      <c r="CX92" s="14">
        <v>39160</v>
      </c>
      <c r="CY92" s="13">
        <v>37.918638000000001</v>
      </c>
      <c r="CZ92" s="13">
        <f t="shared" si="55"/>
        <v>7.2210943260575741E-3</v>
      </c>
      <c r="DB92" s="14">
        <v>41969</v>
      </c>
      <c r="DC92" s="13">
        <v>53.139999000000003</v>
      </c>
      <c r="DD92" s="13">
        <f t="shared" si="56"/>
        <v>-3.3642533782777345E-2</v>
      </c>
      <c r="DF92" s="14">
        <v>40388</v>
      </c>
      <c r="DG92" s="13">
        <v>29.5</v>
      </c>
      <c r="DH92" s="13">
        <f t="shared" si="57"/>
        <v>3.1829310947883882E-2</v>
      </c>
      <c r="DJ92" s="14">
        <v>37847</v>
      </c>
      <c r="DK92" s="13">
        <v>18.498467999999999</v>
      </c>
      <c r="DL92" s="13">
        <f t="shared" si="58"/>
        <v>-3.594789090947919E-3</v>
      </c>
      <c r="DN92" s="14">
        <v>39560</v>
      </c>
      <c r="DO92" s="13">
        <v>128.69999899999999</v>
      </c>
      <c r="DP92" s="13">
        <f t="shared" si="59"/>
        <v>6.2548552090338346E-3</v>
      </c>
    </row>
    <row r="93" spans="1:120">
      <c r="B93" s="14">
        <v>38923</v>
      </c>
      <c r="C93">
        <v>9.7886290000000002</v>
      </c>
      <c r="D93" s="13">
        <f t="shared" si="30"/>
        <v>-5.8196641474867108E-3</v>
      </c>
      <c r="F93" s="14">
        <v>39899</v>
      </c>
      <c r="G93">
        <v>12.234439999999999</v>
      </c>
      <c r="H93" s="13">
        <f t="shared" si="31"/>
        <v>-2.5284411285866899E-2</v>
      </c>
      <c r="J93" s="14">
        <v>41458</v>
      </c>
      <c r="K93">
        <v>59.426910999999997</v>
      </c>
      <c r="L93" s="13">
        <f t="shared" si="32"/>
        <v>-2.9225635587692921E-3</v>
      </c>
      <c r="N93" s="14">
        <v>38209</v>
      </c>
      <c r="O93">
        <v>9.9733300000000007</v>
      </c>
      <c r="P93" s="13">
        <f t="shared" si="33"/>
        <v>8.7653375706886315E-3</v>
      </c>
      <c r="R93" s="14">
        <v>40218</v>
      </c>
      <c r="S93" s="13">
        <v>20.637768000000001</v>
      </c>
      <c r="T93" s="13">
        <f t="shared" si="34"/>
        <v>1.49190049826405E-2</v>
      </c>
      <c r="V93" s="14">
        <v>39233</v>
      </c>
      <c r="W93" s="13">
        <v>78.359677000000005</v>
      </c>
      <c r="X93" s="13">
        <f t="shared" si="35"/>
        <v>3.2860508159974475E-2</v>
      </c>
      <c r="Z93" s="14">
        <v>39486</v>
      </c>
      <c r="AA93" s="13">
        <v>21.342877999999999</v>
      </c>
      <c r="AB93" s="13">
        <f t="shared" si="36"/>
        <v>2.8846131597417703E-2</v>
      </c>
      <c r="AD93" s="14">
        <v>39195</v>
      </c>
      <c r="AE93" s="13">
        <v>22.358148</v>
      </c>
      <c r="AF93" s="13">
        <f t="shared" si="37"/>
        <v>-1.3857682230686943E-2</v>
      </c>
      <c r="AH93" s="14">
        <v>41485</v>
      </c>
      <c r="AI93" s="13">
        <v>28.049999</v>
      </c>
      <c r="AJ93" s="13">
        <f t="shared" si="38"/>
        <v>4.2964196204797701E-3</v>
      </c>
      <c r="AL93" s="14">
        <v>41491</v>
      </c>
      <c r="AM93" s="13">
        <v>14.13138</v>
      </c>
      <c r="AN93" s="13">
        <f t="shared" si="39"/>
        <v>4.7425902493175211E-3</v>
      </c>
      <c r="AP93" s="14">
        <v>41835</v>
      </c>
      <c r="AQ93" s="13">
        <v>158.509995</v>
      </c>
      <c r="AR93" s="13">
        <f t="shared" si="40"/>
        <v>-7.4514841725387927E-3</v>
      </c>
      <c r="AT93" s="14">
        <v>41922</v>
      </c>
      <c r="AU93" s="13">
        <v>38.131937999999998</v>
      </c>
      <c r="AV93" s="13">
        <f t="shared" si="41"/>
        <v>-0.12252968301528866</v>
      </c>
      <c r="AX93" s="14">
        <v>41191</v>
      </c>
      <c r="AY93" s="13">
        <v>5.76</v>
      </c>
      <c r="AZ93" s="13">
        <f t="shared" si="42"/>
        <v>-1.5384615384615361E-2</v>
      </c>
      <c r="BB93" s="14">
        <v>36914</v>
      </c>
      <c r="BC93" s="13">
        <v>21.570792000000001</v>
      </c>
      <c r="BD93" s="13">
        <f t="shared" si="43"/>
        <v>1.7241396384893633E-2</v>
      </c>
      <c r="BF93" s="14">
        <v>40221</v>
      </c>
      <c r="BG93" s="13">
        <v>23.668399000000001</v>
      </c>
      <c r="BH93" s="13">
        <f t="shared" si="44"/>
        <v>-6.7567768885916325E-3</v>
      </c>
      <c r="BJ93" s="14">
        <v>38698</v>
      </c>
      <c r="BK93" s="13">
        <v>33.240001999999997</v>
      </c>
      <c r="BL93" s="13">
        <f t="shared" si="45"/>
        <v>5.4446761813466728E-3</v>
      </c>
      <c r="BN93" s="14">
        <v>37888</v>
      </c>
      <c r="BO93" s="13">
        <v>23.695143000000002</v>
      </c>
      <c r="BP93" s="13">
        <f t="shared" si="46"/>
        <v>-2.9367647181713561E-2</v>
      </c>
      <c r="BR93" s="14">
        <v>40269</v>
      </c>
      <c r="BS93" s="13">
        <v>22.442923</v>
      </c>
      <c r="BT93" s="13">
        <f t="shared" si="47"/>
        <v>3.7387080685072007E-3</v>
      </c>
      <c r="BV93" s="14">
        <v>39304</v>
      </c>
      <c r="BW93" s="13">
        <v>25.129999000000002</v>
      </c>
      <c r="BX93" s="13">
        <f t="shared" si="48"/>
        <v>-3.3710489787824043E-3</v>
      </c>
      <c r="BZ93" s="14">
        <v>41472</v>
      </c>
      <c r="CA93" s="13">
        <v>22.48</v>
      </c>
      <c r="CB93" s="13">
        <f t="shared" si="49"/>
        <v>-3.5606994234534318E-2</v>
      </c>
      <c r="CD93" s="14">
        <v>41439</v>
      </c>
      <c r="CE93" s="13">
        <v>58.139999000000003</v>
      </c>
      <c r="CF93" s="13">
        <f t="shared" si="50"/>
        <v>-1.4074987042988185E-2</v>
      </c>
      <c r="CH93" s="14">
        <v>41841</v>
      </c>
      <c r="CI93" s="13">
        <v>28.65</v>
      </c>
      <c r="CJ93" s="13">
        <f t="shared" si="51"/>
        <v>-3.131524008350726E-3</v>
      </c>
      <c r="CL93" s="14">
        <v>41789</v>
      </c>
      <c r="CM93" s="13">
        <v>26.639999</v>
      </c>
      <c r="CN93" s="13">
        <f t="shared" si="52"/>
        <v>-1.8422992572696854E-2</v>
      </c>
      <c r="CP93" s="14">
        <v>37910</v>
      </c>
      <c r="CQ93" s="13">
        <v>13.2</v>
      </c>
      <c r="CR93" s="13">
        <f t="shared" si="53"/>
        <v>0</v>
      </c>
      <c r="CT93" s="14">
        <v>40718</v>
      </c>
      <c r="CU93" s="13">
        <v>52.889999000000003</v>
      </c>
      <c r="CV93" s="13">
        <f t="shared" si="54"/>
        <v>-6.7605821596243548E-3</v>
      </c>
      <c r="CX93" s="14">
        <v>39157</v>
      </c>
      <c r="CY93" s="13">
        <v>37.646787000000003</v>
      </c>
      <c r="CZ93" s="13">
        <f t="shared" si="55"/>
        <v>1.8747059858838629E-2</v>
      </c>
      <c r="DB93" s="14">
        <v>41968</v>
      </c>
      <c r="DC93" s="13">
        <v>54.990001999999997</v>
      </c>
      <c r="DD93" s="13">
        <f t="shared" si="56"/>
        <v>-4.9109457060022295E-2</v>
      </c>
      <c r="DF93" s="14">
        <v>40387</v>
      </c>
      <c r="DG93" s="13">
        <v>28.59</v>
      </c>
      <c r="DH93" s="13">
        <f t="shared" si="57"/>
        <v>-3.1504065040650397E-2</v>
      </c>
      <c r="DJ93" s="14">
        <v>37846</v>
      </c>
      <c r="DK93" s="13">
        <v>18.565206</v>
      </c>
      <c r="DL93" s="13">
        <f t="shared" si="58"/>
        <v>2.7855144175891818E-3</v>
      </c>
      <c r="DN93" s="14">
        <v>39559</v>
      </c>
      <c r="DO93" s="13">
        <v>127.900003</v>
      </c>
      <c r="DP93" s="13">
        <f t="shared" si="59"/>
        <v>-6.6019338780281874E-3</v>
      </c>
    </row>
    <row r="94" spans="1:120">
      <c r="B94" s="14">
        <v>38922</v>
      </c>
      <c r="C94">
        <v>9.8459289999999999</v>
      </c>
      <c r="D94" s="13">
        <f t="shared" si="30"/>
        <v>9.7088572939280386E-4</v>
      </c>
      <c r="F94" s="14">
        <v>39898</v>
      </c>
      <c r="G94">
        <v>12.551805</v>
      </c>
      <c r="H94" s="13">
        <f t="shared" si="31"/>
        <v>5.8902269445377867E-2</v>
      </c>
      <c r="J94" s="14">
        <v>41457</v>
      </c>
      <c r="K94">
        <v>59.601098999999998</v>
      </c>
      <c r="L94" s="13">
        <f t="shared" si="32"/>
        <v>2.7678743190263227E-3</v>
      </c>
      <c r="N94" s="14">
        <v>38208</v>
      </c>
      <c r="O94">
        <v>9.8866700000000005</v>
      </c>
      <c r="P94" s="13">
        <f t="shared" si="33"/>
        <v>-2.6893082344681034E-3</v>
      </c>
      <c r="R94" s="14">
        <v>40217</v>
      </c>
      <c r="S94" s="13">
        <v>20.334399000000001</v>
      </c>
      <c r="T94" s="13">
        <f t="shared" si="34"/>
        <v>-9.8355491194611488E-8</v>
      </c>
      <c r="V94" s="14">
        <v>39232</v>
      </c>
      <c r="W94" s="13">
        <v>75.866659999999996</v>
      </c>
      <c r="X94" s="13">
        <f t="shared" si="35"/>
        <v>1.3295010477052789E-2</v>
      </c>
      <c r="Z94" s="14">
        <v>39485</v>
      </c>
      <c r="AA94" s="13">
        <v>20.744479999999999</v>
      </c>
      <c r="AB94" s="13">
        <f t="shared" si="36"/>
        <v>1.0643224157906517E-2</v>
      </c>
      <c r="AD94" s="14">
        <v>39192</v>
      </c>
      <c r="AE94" s="13">
        <v>22.672333999999999</v>
      </c>
      <c r="AF94" s="13">
        <f t="shared" si="37"/>
        <v>3.7464961260097679E-4</v>
      </c>
      <c r="AH94" s="14">
        <v>41484</v>
      </c>
      <c r="AI94" s="13">
        <v>27.93</v>
      </c>
      <c r="AJ94" s="13">
        <f t="shared" si="38"/>
        <v>-6.4034505014781305E-3</v>
      </c>
      <c r="AL94" s="14">
        <v>41488</v>
      </c>
      <c r="AM94" s="13">
        <v>14.064677</v>
      </c>
      <c r="AN94" s="13">
        <f t="shared" si="39"/>
        <v>8.1966513912823565E-3</v>
      </c>
      <c r="AP94" s="14">
        <v>41834</v>
      </c>
      <c r="AQ94" s="13">
        <v>159.699997</v>
      </c>
      <c r="AR94" s="13">
        <f t="shared" si="40"/>
        <v>1.9925884277354835E-2</v>
      </c>
      <c r="AT94" s="14">
        <v>41921</v>
      </c>
      <c r="AU94" s="13">
        <v>43.456670000000003</v>
      </c>
      <c r="AV94" s="13">
        <f t="shared" si="41"/>
        <v>-1.4285696139559783E-2</v>
      </c>
      <c r="AX94" s="14">
        <v>41190</v>
      </c>
      <c r="AY94" s="13">
        <v>5.85</v>
      </c>
      <c r="AZ94" s="13">
        <f t="shared" si="42"/>
        <v>-6.7911714770798022E-3</v>
      </c>
      <c r="BB94" s="14">
        <v>36913</v>
      </c>
      <c r="BC94" s="13">
        <v>21.205185</v>
      </c>
      <c r="BD94" s="13">
        <f t="shared" si="43"/>
        <v>-4.3956042469712575E-2</v>
      </c>
      <c r="BF94" s="14">
        <v>40220</v>
      </c>
      <c r="BG94" s="13">
        <v>23.829408999999998</v>
      </c>
      <c r="BH94" s="13">
        <f t="shared" si="44"/>
        <v>4.6445833031011803E-3</v>
      </c>
      <c r="BJ94" s="14">
        <v>38695</v>
      </c>
      <c r="BK94" s="13">
        <v>33.060001</v>
      </c>
      <c r="BL94" s="13">
        <f t="shared" si="45"/>
        <v>-6.0462511459342114E-4</v>
      </c>
      <c r="BN94" s="14">
        <v>37887</v>
      </c>
      <c r="BO94" s="13">
        <v>24.412068000000001</v>
      </c>
      <c r="BP94" s="13">
        <f t="shared" si="46"/>
        <v>1.3015545338378004E-2</v>
      </c>
      <c r="BR94" s="14">
        <v>40268</v>
      </c>
      <c r="BS94" s="13">
        <v>22.359328000000001</v>
      </c>
      <c r="BT94" s="13">
        <f t="shared" si="47"/>
        <v>-3.0694879221313922E-3</v>
      </c>
      <c r="BV94" s="14">
        <v>39303</v>
      </c>
      <c r="BW94" s="13">
        <v>25.215</v>
      </c>
      <c r="BX94" s="13">
        <f t="shared" si="48"/>
        <v>-3.4647816437679259E-2</v>
      </c>
      <c r="BZ94" s="14">
        <v>41471</v>
      </c>
      <c r="CA94" s="13">
        <v>23.309999000000001</v>
      </c>
      <c r="CB94" s="13">
        <f t="shared" si="49"/>
        <v>1.7189084658359121E-3</v>
      </c>
      <c r="CD94" s="14">
        <v>41438</v>
      </c>
      <c r="CE94" s="13">
        <v>58.970001000000003</v>
      </c>
      <c r="CF94" s="13">
        <f t="shared" si="50"/>
        <v>2.592207724425899E-2</v>
      </c>
      <c r="CH94" s="14">
        <v>41838</v>
      </c>
      <c r="CI94" s="13">
        <v>28.74</v>
      </c>
      <c r="CJ94" s="13">
        <f t="shared" si="51"/>
        <v>4.3572946856465192E-2</v>
      </c>
      <c r="CL94" s="14">
        <v>41788</v>
      </c>
      <c r="CM94" s="13">
        <v>27.139999</v>
      </c>
      <c r="CN94" s="13">
        <f t="shared" si="52"/>
        <v>5.6442115358422945E-2</v>
      </c>
      <c r="CP94" s="14">
        <v>37909</v>
      </c>
      <c r="CQ94" s="13">
        <v>13.2</v>
      </c>
      <c r="CR94" s="13">
        <f t="shared" si="53"/>
        <v>-2.583025830258313E-2</v>
      </c>
      <c r="CT94" s="14">
        <v>40717</v>
      </c>
      <c r="CU94" s="13">
        <v>53.25</v>
      </c>
      <c r="CV94" s="13">
        <f t="shared" si="54"/>
        <v>8.1408557364634551E-3</v>
      </c>
      <c r="CX94" s="14">
        <v>39156</v>
      </c>
      <c r="CY94" s="13">
        <v>36.954008000000002</v>
      </c>
      <c r="CZ94" s="13">
        <f t="shared" si="55"/>
        <v>1.6891921176006082E-2</v>
      </c>
      <c r="DB94" s="14">
        <v>41967</v>
      </c>
      <c r="DC94" s="13">
        <v>57.830002</v>
      </c>
      <c r="DD94" s="13">
        <f t="shared" si="56"/>
        <v>-2.6922396096247674E-2</v>
      </c>
      <c r="DF94" s="14">
        <v>40386</v>
      </c>
      <c r="DG94" s="13">
        <v>29.52</v>
      </c>
      <c r="DH94" s="13">
        <f t="shared" si="57"/>
        <v>-1.0392222594703276E-2</v>
      </c>
      <c r="DJ94" s="14">
        <v>37845</v>
      </c>
      <c r="DK94" s="13">
        <v>18.513636000000002</v>
      </c>
      <c r="DL94" s="13">
        <f t="shared" si="58"/>
        <v>1.2441949826319116E-2</v>
      </c>
      <c r="DN94" s="14">
        <v>39556</v>
      </c>
      <c r="DO94" s="13">
        <v>128.75000199999999</v>
      </c>
      <c r="DP94" s="13">
        <f t="shared" si="59"/>
        <v>7.0241036149582839E-2</v>
      </c>
    </row>
    <row r="95" spans="1:120">
      <c r="B95" s="14">
        <v>38919</v>
      </c>
      <c r="C95">
        <v>9.8363790000000009</v>
      </c>
      <c r="D95" s="13">
        <f t="shared" si="30"/>
        <v>-1.2464098288765333E-2</v>
      </c>
      <c r="F95" s="14">
        <v>39897</v>
      </c>
      <c r="G95">
        <v>11.853600999999999</v>
      </c>
      <c r="H95" s="13">
        <f t="shared" si="31"/>
        <v>-4.0000147884173068E-3</v>
      </c>
      <c r="J95" s="14">
        <v>41456</v>
      </c>
      <c r="K95">
        <v>59.436585999999998</v>
      </c>
      <c r="L95" s="13">
        <f t="shared" si="32"/>
        <v>5.2373098412702712E-3</v>
      </c>
      <c r="N95" s="14">
        <v>38205</v>
      </c>
      <c r="O95">
        <v>9.9133300000000002</v>
      </c>
      <c r="P95" s="13">
        <f t="shared" si="33"/>
        <v>-1.9775879952498267E-2</v>
      </c>
      <c r="R95" s="14">
        <v>40214</v>
      </c>
      <c r="S95" s="13">
        <v>20.334401</v>
      </c>
      <c r="T95" s="13">
        <f t="shared" si="34"/>
        <v>1.460485253368036E-2</v>
      </c>
      <c r="V95" s="14">
        <v>39231</v>
      </c>
      <c r="W95" s="13">
        <v>74.871245999999999</v>
      </c>
      <c r="X95" s="13">
        <f t="shared" si="35"/>
        <v>1.6435337915818828E-2</v>
      </c>
      <c r="Z95" s="14">
        <v>39484</v>
      </c>
      <c r="AA95" s="13">
        <v>20.526017</v>
      </c>
      <c r="AB95" s="13">
        <f t="shared" si="36"/>
        <v>-4.0408555793632506E-2</v>
      </c>
      <c r="AD95" s="14">
        <v>39191</v>
      </c>
      <c r="AE95" s="13">
        <v>22.663843</v>
      </c>
      <c r="AF95" s="13">
        <f t="shared" si="37"/>
        <v>3.7483418376525653E-4</v>
      </c>
      <c r="AH95" s="14">
        <v>41481</v>
      </c>
      <c r="AI95" s="13">
        <v>28.110001</v>
      </c>
      <c r="AJ95" s="13">
        <f t="shared" si="38"/>
        <v>-5.6596745666784264E-3</v>
      </c>
      <c r="AL95" s="14">
        <v>41487</v>
      </c>
      <c r="AM95" s="13">
        <v>13.950331</v>
      </c>
      <c r="AN95" s="13">
        <f t="shared" si="39"/>
        <v>1.3850467653777452E-2</v>
      </c>
      <c r="AP95" s="14">
        <v>41831</v>
      </c>
      <c r="AQ95" s="13">
        <v>156.58000200000001</v>
      </c>
      <c r="AR95" s="13">
        <f t="shared" si="40"/>
        <v>1.7273623149812855E-3</v>
      </c>
      <c r="AT95" s="14">
        <v>41920</v>
      </c>
      <c r="AU95" s="13">
        <v>44.086475999999998</v>
      </c>
      <c r="AV95" s="13">
        <f t="shared" si="41"/>
        <v>2.8266192726108596E-2</v>
      </c>
      <c r="AX95" s="14">
        <v>41187</v>
      </c>
      <c r="AY95" s="13">
        <v>5.89</v>
      </c>
      <c r="AZ95" s="13">
        <f t="shared" si="42"/>
        <v>1.7006802721088073E-3</v>
      </c>
      <c r="BB95" s="14">
        <v>36910</v>
      </c>
      <c r="BC95" s="13">
        <v>22.180136000000001</v>
      </c>
      <c r="BD95" s="13">
        <f t="shared" si="43"/>
        <v>-1.3550126823408946E-2</v>
      </c>
      <c r="BF95" s="14">
        <v>40219</v>
      </c>
      <c r="BG95" s="13">
        <v>23.719242999999999</v>
      </c>
      <c r="BH95" s="13">
        <f t="shared" si="44"/>
        <v>-7.1405725063229707E-4</v>
      </c>
      <c r="BJ95" s="14">
        <v>38694</v>
      </c>
      <c r="BK95" s="13">
        <v>33.080002</v>
      </c>
      <c r="BL95" s="13">
        <f t="shared" si="45"/>
        <v>1.910052430993596E-2</v>
      </c>
      <c r="BN95" s="14">
        <v>37886</v>
      </c>
      <c r="BO95" s="13">
        <v>24.098413999999998</v>
      </c>
      <c r="BP95" s="13">
        <f t="shared" si="46"/>
        <v>-4.8780290399006686E-3</v>
      </c>
      <c r="BR95" s="14">
        <v>40267</v>
      </c>
      <c r="BS95" s="13">
        <v>22.428170999999999</v>
      </c>
      <c r="BT95" s="13">
        <f t="shared" si="47"/>
        <v>-5.8849495683713157E-3</v>
      </c>
      <c r="BV95" s="14">
        <v>39302</v>
      </c>
      <c r="BW95" s="13">
        <v>26.120000999999998</v>
      </c>
      <c r="BX95" s="13">
        <f t="shared" si="48"/>
        <v>-5.331264280274299E-3</v>
      </c>
      <c r="BZ95" s="14">
        <v>41470</v>
      </c>
      <c r="CA95" s="13">
        <v>23.27</v>
      </c>
      <c r="CB95" s="13">
        <f t="shared" si="49"/>
        <v>-1.93847450484619E-2</v>
      </c>
      <c r="CD95" s="14">
        <v>41437</v>
      </c>
      <c r="CE95" s="13">
        <v>57.48</v>
      </c>
      <c r="CF95" s="13">
        <f t="shared" si="50"/>
        <v>-2.2282717770322879E-2</v>
      </c>
      <c r="CH95" s="14">
        <v>41837</v>
      </c>
      <c r="CI95" s="13">
        <v>27.540001</v>
      </c>
      <c r="CJ95" s="13">
        <f t="shared" si="51"/>
        <v>-4.3417851913238908E-2</v>
      </c>
      <c r="CL95" s="14">
        <v>41787</v>
      </c>
      <c r="CM95" s="13">
        <v>25.690000999999999</v>
      </c>
      <c r="CN95" s="13">
        <f t="shared" si="52"/>
        <v>1.6620538187574165E-2</v>
      </c>
      <c r="CP95" s="14">
        <v>37908</v>
      </c>
      <c r="CQ95" s="13">
        <v>13.55</v>
      </c>
      <c r="CR95" s="13">
        <f t="shared" si="53"/>
        <v>-1.8115942028985508E-2</v>
      </c>
      <c r="CT95" s="14">
        <v>40716</v>
      </c>
      <c r="CU95" s="13">
        <v>52.82</v>
      </c>
      <c r="CV95" s="13">
        <f t="shared" si="54"/>
        <v>-3.3962264150943344E-3</v>
      </c>
      <c r="CX95" s="14">
        <v>39155</v>
      </c>
      <c r="CY95" s="13">
        <v>36.340153000000001</v>
      </c>
      <c r="CZ95" s="13">
        <f t="shared" si="55"/>
        <v>4.8286722976488707E-4</v>
      </c>
      <c r="DB95" s="14">
        <v>41964</v>
      </c>
      <c r="DC95" s="13">
        <v>59.43</v>
      </c>
      <c r="DD95" s="13">
        <f t="shared" si="56"/>
        <v>2.2012002682304278E-2</v>
      </c>
      <c r="DF95" s="14">
        <v>40385</v>
      </c>
      <c r="DG95" s="13">
        <v>29.83</v>
      </c>
      <c r="DH95" s="13">
        <f t="shared" si="57"/>
        <v>6.0708263069139869E-3</v>
      </c>
      <c r="DJ95" s="14">
        <v>37844</v>
      </c>
      <c r="DK95" s="13">
        <v>18.286121000000001</v>
      </c>
      <c r="DL95" s="13">
        <f t="shared" si="58"/>
        <v>-8.2884867678727615E-4</v>
      </c>
      <c r="DN95" s="14">
        <v>39555</v>
      </c>
      <c r="DO95" s="13">
        <v>120.300005</v>
      </c>
      <c r="DP95" s="13">
        <f t="shared" si="59"/>
        <v>-2.3538912528724993E-2</v>
      </c>
    </row>
    <row r="96" spans="1:120">
      <c r="B96" s="14">
        <v>38918</v>
      </c>
      <c r="C96">
        <v>9.960528</v>
      </c>
      <c r="D96" s="13">
        <f t="shared" si="30"/>
        <v>8.7040672822607818E-3</v>
      </c>
      <c r="F96" s="14">
        <v>39896</v>
      </c>
      <c r="G96">
        <v>11.901206</v>
      </c>
      <c r="H96" s="13">
        <f t="shared" si="31"/>
        <v>-3.3505222034952348E-2</v>
      </c>
      <c r="J96" s="14">
        <v>41453</v>
      </c>
      <c r="K96">
        <v>59.126919999999998</v>
      </c>
      <c r="L96" s="13">
        <f t="shared" si="32"/>
        <v>1.0418343700159503E-2</v>
      </c>
      <c r="N96" s="14">
        <v>38204</v>
      </c>
      <c r="O96">
        <v>10.113329999999999</v>
      </c>
      <c r="P96" s="13">
        <f t="shared" si="33"/>
        <v>3.3378054026548212E-2</v>
      </c>
      <c r="R96" s="14">
        <v>40213</v>
      </c>
      <c r="S96" s="13">
        <v>20.041695000000001</v>
      </c>
      <c r="T96" s="13">
        <f t="shared" si="34"/>
        <v>-5.0183599053277982E-2</v>
      </c>
      <c r="V96" s="14">
        <v>39227</v>
      </c>
      <c r="W96" s="13">
        <v>73.660608999999994</v>
      </c>
      <c r="X96" s="13">
        <f t="shared" si="35"/>
        <v>9.9593979386467107E-3</v>
      </c>
      <c r="Z96" s="14">
        <v>39483</v>
      </c>
      <c r="AA96" s="13">
        <v>21.390370999999998</v>
      </c>
      <c r="AB96" s="13">
        <f t="shared" si="36"/>
        <v>-4.2109720554800181E-2</v>
      </c>
      <c r="AD96" s="14">
        <v>39190</v>
      </c>
      <c r="AE96" s="13">
        <v>22.655351</v>
      </c>
      <c r="AF96" s="13">
        <f t="shared" si="37"/>
        <v>5.2750497305034116E-3</v>
      </c>
      <c r="AH96" s="14">
        <v>41480</v>
      </c>
      <c r="AI96" s="13">
        <v>28.27</v>
      </c>
      <c r="AJ96" s="13">
        <f t="shared" si="38"/>
        <v>1.5445402298850565E-2</v>
      </c>
      <c r="AL96" s="14">
        <v>41486</v>
      </c>
      <c r="AM96" s="13">
        <v>13.759752000000001</v>
      </c>
      <c r="AN96" s="13">
        <f t="shared" si="39"/>
        <v>2.0819063786648778E-3</v>
      </c>
      <c r="AP96" s="14">
        <v>41830</v>
      </c>
      <c r="AQ96" s="13">
        <v>156.30999800000001</v>
      </c>
      <c r="AR96" s="13">
        <f t="shared" si="40"/>
        <v>-2.0368513667191196E-2</v>
      </c>
      <c r="AT96" s="14">
        <v>41919</v>
      </c>
      <c r="AU96" s="13">
        <v>42.874575</v>
      </c>
      <c r="AV96" s="13">
        <f t="shared" si="41"/>
        <v>-2.2836007579449029E-2</v>
      </c>
      <c r="AX96" s="14">
        <v>41186</v>
      </c>
      <c r="AY96" s="13">
        <v>5.88</v>
      </c>
      <c r="AZ96" s="13">
        <f t="shared" si="42"/>
        <v>6.8493150684931572E-3</v>
      </c>
      <c r="BB96" s="14">
        <v>36909</v>
      </c>
      <c r="BC96" s="13">
        <v>22.484808000000001</v>
      </c>
      <c r="BD96" s="13">
        <f t="shared" si="43"/>
        <v>2.2160641019527225E-2</v>
      </c>
      <c r="BF96" s="14">
        <v>40218</v>
      </c>
      <c r="BG96" s="13">
        <v>23.736191999999999</v>
      </c>
      <c r="BH96" s="13">
        <f t="shared" si="44"/>
        <v>1.0461787859231225E-2</v>
      </c>
      <c r="BJ96" s="14">
        <v>38693</v>
      </c>
      <c r="BK96" s="13">
        <v>32.459999000000003</v>
      </c>
      <c r="BL96" s="13">
        <f t="shared" si="45"/>
        <v>-5.5147060513083867E-3</v>
      </c>
      <c r="BN96" s="14">
        <v>37883</v>
      </c>
      <c r="BO96" s="13">
        <v>24.216543000000001</v>
      </c>
      <c r="BP96" s="13">
        <f t="shared" si="46"/>
        <v>-7.6781923691688287E-3</v>
      </c>
      <c r="BR96" s="14">
        <v>40266</v>
      </c>
      <c r="BS96" s="13">
        <v>22.560941</v>
      </c>
      <c r="BT96" s="13">
        <f t="shared" si="47"/>
        <v>1.1910034185524011E-2</v>
      </c>
      <c r="BV96" s="14">
        <v>39301</v>
      </c>
      <c r="BW96" s="13">
        <v>26.26</v>
      </c>
      <c r="BX96" s="13">
        <f t="shared" si="48"/>
        <v>-8.6825217063041474E-3</v>
      </c>
      <c r="BZ96" s="14">
        <v>41467</v>
      </c>
      <c r="CA96" s="13">
        <v>23.73</v>
      </c>
      <c r="CB96" s="13">
        <f t="shared" si="49"/>
        <v>3.8071490612161568E-3</v>
      </c>
      <c r="CD96" s="14">
        <v>41436</v>
      </c>
      <c r="CE96" s="13">
        <v>58.790000999999997</v>
      </c>
      <c r="CF96" s="13">
        <f t="shared" si="50"/>
        <v>1.292212245137625E-2</v>
      </c>
      <c r="CH96" s="14">
        <v>41836</v>
      </c>
      <c r="CI96" s="13">
        <v>28.790001</v>
      </c>
      <c r="CJ96" s="13">
        <f t="shared" si="51"/>
        <v>-9.6318885448916439E-3</v>
      </c>
      <c r="CL96" s="14">
        <v>41786</v>
      </c>
      <c r="CM96" s="13">
        <v>25.27</v>
      </c>
      <c r="CN96" s="13">
        <f t="shared" si="52"/>
        <v>2.515212981744426E-2</v>
      </c>
      <c r="CP96" s="14">
        <v>37907</v>
      </c>
      <c r="CQ96" s="13">
        <v>13.8</v>
      </c>
      <c r="CR96" s="13">
        <f t="shared" si="53"/>
        <v>2.9850746268656744E-2</v>
      </c>
      <c r="CT96" s="14">
        <v>40715</v>
      </c>
      <c r="CU96" s="13">
        <v>53</v>
      </c>
      <c r="CV96" s="13">
        <f t="shared" si="54"/>
        <v>-3.9466078546628678E-3</v>
      </c>
      <c r="CX96" s="14">
        <v>39154</v>
      </c>
      <c r="CY96" s="13">
        <v>36.322614000000002</v>
      </c>
      <c r="CZ96" s="13">
        <f t="shared" si="55"/>
        <v>-3.3372231623751254E-2</v>
      </c>
      <c r="DB96" s="14">
        <v>41963</v>
      </c>
      <c r="DC96" s="13">
        <v>58.150002000000001</v>
      </c>
      <c r="DD96" s="13">
        <f t="shared" si="56"/>
        <v>5.6696402992847672E-2</v>
      </c>
      <c r="DF96" s="14">
        <v>40382</v>
      </c>
      <c r="DG96" s="13">
        <v>29.65</v>
      </c>
      <c r="DH96" s="13">
        <f t="shared" si="57"/>
        <v>5.6287851799073682E-2</v>
      </c>
      <c r="DJ96" s="14">
        <v>37841</v>
      </c>
      <c r="DK96" s="13">
        <v>18.301290000000002</v>
      </c>
      <c r="DL96" s="13">
        <f t="shared" si="58"/>
        <v>1.0214368938727221E-2</v>
      </c>
      <c r="DN96" s="14">
        <v>39554</v>
      </c>
      <c r="DO96" s="13">
        <v>123.19999900000001</v>
      </c>
      <c r="DP96" s="13">
        <f t="shared" si="59"/>
        <v>2.0712510527858413E-2</v>
      </c>
    </row>
    <row r="97" spans="2:120">
      <c r="B97" s="14">
        <v>38917</v>
      </c>
      <c r="C97">
        <v>9.8745790000000007</v>
      </c>
      <c r="D97" s="13">
        <f t="shared" si="30"/>
        <v>1.8719340398818611E-2</v>
      </c>
      <c r="F97" s="14">
        <v>39895</v>
      </c>
      <c r="G97">
        <v>12.313782</v>
      </c>
      <c r="H97" s="13">
        <f t="shared" si="31"/>
        <v>5.9385757022985493E-2</v>
      </c>
      <c r="J97" s="14">
        <v>41452</v>
      </c>
      <c r="K97">
        <v>58.517266999999997</v>
      </c>
      <c r="L97" s="13">
        <f t="shared" si="32"/>
        <v>1.8871151562037829E-2</v>
      </c>
      <c r="N97" s="14">
        <v>38203</v>
      </c>
      <c r="O97">
        <v>9.7866700000000009</v>
      </c>
      <c r="P97" s="13">
        <f t="shared" si="33"/>
        <v>6.1686065220677268E-3</v>
      </c>
      <c r="R97" s="14">
        <v>40212</v>
      </c>
      <c r="S97" s="13">
        <v>21.100598999999999</v>
      </c>
      <c r="T97" s="13">
        <f t="shared" si="34"/>
        <v>9.8887316081030466E-3</v>
      </c>
      <c r="V97" s="14">
        <v>39226</v>
      </c>
      <c r="W97" s="13">
        <v>72.934228000000004</v>
      </c>
      <c r="X97" s="13">
        <f t="shared" si="35"/>
        <v>-1.1185389700389244E-2</v>
      </c>
      <c r="Z97" s="14">
        <v>39482</v>
      </c>
      <c r="AA97" s="13">
        <v>22.330711000000001</v>
      </c>
      <c r="AB97" s="13">
        <f t="shared" si="36"/>
        <v>-1.1354101585466471E-2</v>
      </c>
      <c r="AD97" s="14">
        <v>39189</v>
      </c>
      <c r="AE97" s="13">
        <v>22.536470000000001</v>
      </c>
      <c r="AF97" s="13">
        <f t="shared" si="37"/>
        <v>-1.4847791125509364E-2</v>
      </c>
      <c r="AH97" s="14">
        <v>41479</v>
      </c>
      <c r="AI97" s="13">
        <v>27.84</v>
      </c>
      <c r="AJ97" s="13">
        <f t="shared" si="38"/>
        <v>1.7543822458193602E-2</v>
      </c>
      <c r="AL97" s="14">
        <v>41485</v>
      </c>
      <c r="AM97" s="13">
        <v>13.731165000000001</v>
      </c>
      <c r="AN97" s="13">
        <f t="shared" si="39"/>
        <v>1.6937196162095134E-2</v>
      </c>
      <c r="AP97" s="14">
        <v>41829</v>
      </c>
      <c r="AQ97" s="13">
        <v>159.55999800000001</v>
      </c>
      <c r="AR97" s="13">
        <f t="shared" si="40"/>
        <v>5.6091259294023237E-3</v>
      </c>
      <c r="AT97" s="14">
        <v>41918</v>
      </c>
      <c r="AU97" s="13">
        <v>43.876539999999999</v>
      </c>
      <c r="AV97" s="13">
        <f t="shared" si="41"/>
        <v>-3.2517047659524714E-3</v>
      </c>
      <c r="AX97" s="14">
        <v>41185</v>
      </c>
      <c r="AY97" s="13">
        <v>5.84</v>
      </c>
      <c r="AZ97" s="13">
        <f t="shared" si="42"/>
        <v>0</v>
      </c>
      <c r="BB97" s="14">
        <v>36908</v>
      </c>
      <c r="BC97" s="13">
        <v>21.997333000000001</v>
      </c>
      <c r="BD97" s="13">
        <f t="shared" si="43"/>
        <v>0.11764707376714691</v>
      </c>
      <c r="BF97" s="14">
        <v>40217</v>
      </c>
      <c r="BG97" s="13">
        <v>23.49044</v>
      </c>
      <c r="BH97" s="13">
        <f t="shared" si="44"/>
        <v>-1.0706657234092035E-2</v>
      </c>
      <c r="BJ97" s="14">
        <v>38692</v>
      </c>
      <c r="BK97" s="13">
        <v>32.639999000000003</v>
      </c>
      <c r="BL97" s="13">
        <f t="shared" si="45"/>
        <v>-1.4790280265913574E-2</v>
      </c>
      <c r="BN97" s="14">
        <v>37882</v>
      </c>
      <c r="BO97" s="13">
        <v>24.403921</v>
      </c>
      <c r="BP97" s="13">
        <f t="shared" si="46"/>
        <v>-1.6687155855570177E-4</v>
      </c>
      <c r="BR97" s="14">
        <v>40263</v>
      </c>
      <c r="BS97" s="13">
        <v>22.295401999999999</v>
      </c>
      <c r="BT97" s="13">
        <f t="shared" si="47"/>
        <v>-1.3275290743295115E-2</v>
      </c>
      <c r="BV97" s="14">
        <v>39300</v>
      </c>
      <c r="BW97" s="13">
        <v>26.49</v>
      </c>
      <c r="BX97" s="13">
        <f t="shared" si="48"/>
        <v>2.2385179467387044E-2</v>
      </c>
      <c r="BZ97" s="14">
        <v>41466</v>
      </c>
      <c r="CA97" s="13">
        <v>23.639999</v>
      </c>
      <c r="CB97" s="13">
        <f t="shared" si="49"/>
        <v>1.677415053763439E-2</v>
      </c>
      <c r="CD97" s="14">
        <v>41435</v>
      </c>
      <c r="CE97" s="13">
        <v>58.040000999999997</v>
      </c>
      <c r="CF97" s="13">
        <f t="shared" si="50"/>
        <v>-1.5102647208552573E-2</v>
      </c>
      <c r="CH97" s="14">
        <v>41835</v>
      </c>
      <c r="CI97" s="13">
        <v>29.07</v>
      </c>
      <c r="CJ97" s="13">
        <f t="shared" si="51"/>
        <v>-4.5633586527694878E-2</v>
      </c>
      <c r="CL97" s="14">
        <v>41782</v>
      </c>
      <c r="CM97" s="13">
        <v>24.65</v>
      </c>
      <c r="CN97" s="13">
        <f t="shared" si="52"/>
        <v>-6.0483470180785533E-3</v>
      </c>
      <c r="CP97" s="14">
        <v>37904</v>
      </c>
      <c r="CQ97" s="13">
        <v>13.4</v>
      </c>
      <c r="CR97" s="13">
        <f t="shared" si="53"/>
        <v>1.0558069381598836E-2</v>
      </c>
      <c r="CT97" s="14">
        <v>40714</v>
      </c>
      <c r="CU97" s="13">
        <v>53.209999000000003</v>
      </c>
      <c r="CV97" s="13">
        <f t="shared" si="54"/>
        <v>-1.4994465012958157E-2</v>
      </c>
      <c r="CX97" s="14">
        <v>39153</v>
      </c>
      <c r="CY97" s="13">
        <v>37.576630000000002</v>
      </c>
      <c r="CZ97" s="13">
        <f t="shared" si="55"/>
        <v>1.324184253009174E-2</v>
      </c>
      <c r="DB97" s="14">
        <v>41962</v>
      </c>
      <c r="DC97" s="13">
        <v>55.029998999999997</v>
      </c>
      <c r="DD97" s="13">
        <f t="shared" si="56"/>
        <v>1.550101523345657E-2</v>
      </c>
      <c r="DF97" s="14">
        <v>40381</v>
      </c>
      <c r="DG97" s="13">
        <v>28.07</v>
      </c>
      <c r="DH97" s="13">
        <f t="shared" si="57"/>
        <v>5.6852449429685557E-2</v>
      </c>
      <c r="DJ97" s="14">
        <v>37840</v>
      </c>
      <c r="DK97" s="13">
        <v>18.116243999999998</v>
      </c>
      <c r="DL97" s="13">
        <f t="shared" si="58"/>
        <v>1.5300932690086247E-2</v>
      </c>
      <c r="DN97" s="14">
        <v>39553</v>
      </c>
      <c r="DO97" s="13">
        <v>120.69999900000001</v>
      </c>
      <c r="DP97" s="13">
        <f t="shared" si="59"/>
        <v>3.5162941680960645E-2</v>
      </c>
    </row>
    <row r="98" spans="2:120">
      <c r="B98" s="14">
        <v>38916</v>
      </c>
      <c r="C98">
        <v>9.69313</v>
      </c>
      <c r="D98" s="13">
        <f t="shared" si="30"/>
        <v>5.9464513231915787E-3</v>
      </c>
      <c r="F98" s="14">
        <v>39892</v>
      </c>
      <c r="G98">
        <v>11.623511000000001</v>
      </c>
      <c r="H98" s="13">
        <f t="shared" si="31"/>
        <v>-3.3003311587194113E-2</v>
      </c>
      <c r="J98" s="14">
        <v>41451</v>
      </c>
      <c r="K98">
        <v>57.433432000000003</v>
      </c>
      <c r="L98" s="13">
        <f t="shared" si="32"/>
        <v>1.7312263256108171E-2</v>
      </c>
      <c r="N98" s="14">
        <v>38202</v>
      </c>
      <c r="O98">
        <v>9.7266700000000004</v>
      </c>
      <c r="P98" s="13">
        <f t="shared" si="33"/>
        <v>4.8886430225172701E-2</v>
      </c>
      <c r="R98" s="14">
        <v>40211</v>
      </c>
      <c r="S98" s="13">
        <v>20.893984</v>
      </c>
      <c r="T98" s="13">
        <f t="shared" si="34"/>
        <v>1.2093445738084978E-2</v>
      </c>
      <c r="V98" s="14">
        <v>39225</v>
      </c>
      <c r="W98" s="13">
        <v>73.759253999999999</v>
      </c>
      <c r="X98" s="13">
        <f t="shared" si="35"/>
        <v>-2.0716724179340829E-2</v>
      </c>
      <c r="Z98" s="14">
        <v>39479</v>
      </c>
      <c r="AA98" s="13">
        <v>22.587167999999998</v>
      </c>
      <c r="AB98" s="13">
        <f t="shared" si="36"/>
        <v>2.4117197999551643E-2</v>
      </c>
      <c r="AD98" s="14">
        <v>39188</v>
      </c>
      <c r="AE98" s="13">
        <v>22.87613</v>
      </c>
      <c r="AF98" s="13">
        <f t="shared" si="37"/>
        <v>2.2779059473352282E-2</v>
      </c>
      <c r="AH98" s="14">
        <v>41478</v>
      </c>
      <c r="AI98" s="13">
        <v>27.360001</v>
      </c>
      <c r="AJ98" s="13">
        <f t="shared" si="38"/>
        <v>-1.7946876599178874E-2</v>
      </c>
      <c r="AL98" s="14">
        <v>41484</v>
      </c>
      <c r="AM98" s="13">
        <v>13.502471</v>
      </c>
      <c r="AN98" s="13">
        <f t="shared" si="39"/>
        <v>-2.1126951048469319E-3</v>
      </c>
      <c r="AP98" s="14">
        <v>41828</v>
      </c>
      <c r="AQ98" s="13">
        <v>158.66999799999999</v>
      </c>
      <c r="AR98" s="13">
        <f t="shared" si="40"/>
        <v>-6.2511090103397379E-2</v>
      </c>
      <c r="AT98" s="14">
        <v>41915</v>
      </c>
      <c r="AU98" s="13">
        <v>44.019678999999996</v>
      </c>
      <c r="AV98" s="13">
        <f t="shared" si="41"/>
        <v>-3.2410977425240098E-3</v>
      </c>
      <c r="AX98" s="14">
        <v>41184</v>
      </c>
      <c r="AY98" s="13">
        <v>5.84</v>
      </c>
      <c r="AZ98" s="13">
        <f t="shared" si="42"/>
        <v>1.2131715771230553E-2</v>
      </c>
      <c r="BB98" s="14">
        <v>36907</v>
      </c>
      <c r="BC98" s="13">
        <v>19.681823999999999</v>
      </c>
      <c r="BD98" s="13">
        <f t="shared" si="43"/>
        <v>-2.4169159275193447E-2</v>
      </c>
      <c r="BF98" s="14">
        <v>40214</v>
      </c>
      <c r="BG98" s="13">
        <v>23.744665999999999</v>
      </c>
      <c r="BH98" s="13">
        <f t="shared" si="44"/>
        <v>6.4655032646266809E-3</v>
      </c>
      <c r="BJ98" s="14">
        <v>38691</v>
      </c>
      <c r="BK98" s="13">
        <v>33.130001</v>
      </c>
      <c r="BL98" s="13">
        <f t="shared" si="45"/>
        <v>-2.1084336714327291E-3</v>
      </c>
      <c r="BN98" s="14">
        <v>37881</v>
      </c>
      <c r="BO98" s="13">
        <v>24.407993999999999</v>
      </c>
      <c r="BP98" s="13">
        <f t="shared" si="46"/>
        <v>7.3974474057960744E-3</v>
      </c>
      <c r="BR98" s="14">
        <v>40262</v>
      </c>
      <c r="BS98" s="13">
        <v>22.595362000000002</v>
      </c>
      <c r="BT98" s="13">
        <f t="shared" si="47"/>
        <v>-2.8335802626706489E-2</v>
      </c>
      <c r="BV98" s="14">
        <v>39297</v>
      </c>
      <c r="BW98" s="13">
        <v>25.91</v>
      </c>
      <c r="BX98" s="13">
        <f t="shared" si="48"/>
        <v>-2.1525679758308169E-2</v>
      </c>
      <c r="BZ98" s="14">
        <v>41465</v>
      </c>
      <c r="CA98" s="13">
        <v>23.25</v>
      </c>
      <c r="CB98" s="13">
        <f t="shared" si="49"/>
        <v>9.9913119026933291E-3</v>
      </c>
      <c r="CD98" s="14">
        <v>41432</v>
      </c>
      <c r="CE98" s="13">
        <v>58.93</v>
      </c>
      <c r="CF98" s="13">
        <f t="shared" si="50"/>
        <v>-1.1864406779661064E-3</v>
      </c>
      <c r="CH98" s="14">
        <v>41834</v>
      </c>
      <c r="CI98" s="13">
        <v>30.459999</v>
      </c>
      <c r="CJ98" s="13">
        <f t="shared" si="51"/>
        <v>-1.200132987349979E-2</v>
      </c>
      <c r="CL98" s="14">
        <v>41781</v>
      </c>
      <c r="CM98" s="13">
        <v>24.799999</v>
      </c>
      <c r="CN98" s="13">
        <f t="shared" si="52"/>
        <v>4.0330776912834765E-4</v>
      </c>
      <c r="CP98" s="14">
        <v>37903</v>
      </c>
      <c r="CQ98" s="13">
        <v>13.26</v>
      </c>
      <c r="CR98" s="13">
        <f t="shared" si="53"/>
        <v>-6.7415730337078549E-3</v>
      </c>
      <c r="CT98" s="14">
        <v>40711</v>
      </c>
      <c r="CU98" s="13">
        <v>54.02</v>
      </c>
      <c r="CV98" s="13">
        <f t="shared" si="54"/>
        <v>-4.7602273490792081E-2</v>
      </c>
      <c r="CX98" s="14">
        <v>39150</v>
      </c>
      <c r="CY98" s="13">
        <v>37.085549</v>
      </c>
      <c r="CZ98" s="13">
        <f t="shared" si="55"/>
        <v>-1.0991525721600157E-2</v>
      </c>
      <c r="DB98" s="14">
        <v>41961</v>
      </c>
      <c r="DC98" s="13">
        <v>54.189999</v>
      </c>
      <c r="DD98" s="13">
        <f t="shared" si="56"/>
        <v>-7.5091394691992322E-3</v>
      </c>
      <c r="DF98" s="14">
        <v>40380</v>
      </c>
      <c r="DG98" s="13">
        <v>26.559999000000001</v>
      </c>
      <c r="DH98" s="13">
        <f t="shared" si="57"/>
        <v>-2.8174204171240291E-2</v>
      </c>
      <c r="DJ98" s="14">
        <v>37839</v>
      </c>
      <c r="DK98" s="13">
        <v>17.843226000000001</v>
      </c>
      <c r="DL98" s="13">
        <f t="shared" si="58"/>
        <v>9.0924622488662669E-3</v>
      </c>
      <c r="DN98" s="14">
        <v>39552</v>
      </c>
      <c r="DO98" s="13">
        <v>116.6</v>
      </c>
      <c r="DP98" s="13">
        <f t="shared" si="59"/>
        <v>9.4321863241583107E-2</v>
      </c>
    </row>
    <row r="99" spans="2:120">
      <c r="B99" s="14">
        <v>38915</v>
      </c>
      <c r="C99">
        <v>9.6358309999999996</v>
      </c>
      <c r="D99" s="13">
        <f t="shared" si="30"/>
        <v>2.6449651207654652E-2</v>
      </c>
      <c r="F99" s="14">
        <v>39891</v>
      </c>
      <c r="G99">
        <v>12.020218</v>
      </c>
      <c r="H99" s="13">
        <f t="shared" si="31"/>
        <v>-5.9054924379478074E-3</v>
      </c>
      <c r="J99" s="14">
        <v>41450</v>
      </c>
      <c r="K99">
        <v>56.456049999999998</v>
      </c>
      <c r="L99" s="13">
        <f t="shared" si="32"/>
        <v>1.1091859143509413E-2</v>
      </c>
      <c r="N99" s="14">
        <v>38201</v>
      </c>
      <c r="O99">
        <v>9.2733299999999996</v>
      </c>
      <c r="P99" s="13">
        <f t="shared" si="33"/>
        <v>-5.9499999999999983E-2</v>
      </c>
      <c r="R99" s="14">
        <v>40210</v>
      </c>
      <c r="S99" s="13">
        <v>20.644323</v>
      </c>
      <c r="T99" s="13">
        <f t="shared" si="34"/>
        <v>1.6963527620049018E-2</v>
      </c>
      <c r="V99" s="14">
        <v>39224</v>
      </c>
      <c r="W99" s="13">
        <v>75.319630000000004</v>
      </c>
      <c r="X99" s="13">
        <f t="shared" si="35"/>
        <v>-1.5454778583469571E-3</v>
      </c>
      <c r="Z99" s="14">
        <v>39478</v>
      </c>
      <c r="AA99" s="13">
        <v>22.055257000000001</v>
      </c>
      <c r="AB99" s="13">
        <f t="shared" si="36"/>
        <v>0</v>
      </c>
      <c r="AD99" s="14">
        <v>39185</v>
      </c>
      <c r="AE99" s="13">
        <v>22.366638999999999</v>
      </c>
      <c r="AF99" s="13">
        <f t="shared" si="37"/>
        <v>1.229821654407205E-2</v>
      </c>
      <c r="AH99" s="14">
        <v>41477</v>
      </c>
      <c r="AI99" s="13">
        <v>27.860001</v>
      </c>
      <c r="AJ99" s="13">
        <f t="shared" si="38"/>
        <v>-4.2940568775658924E-2</v>
      </c>
      <c r="AL99" s="14">
        <v>41481</v>
      </c>
      <c r="AM99" s="13">
        <v>13.531058</v>
      </c>
      <c r="AN99" s="13">
        <f t="shared" si="39"/>
        <v>-4.2076114096373856E-3</v>
      </c>
      <c r="AP99" s="14">
        <v>41827</v>
      </c>
      <c r="AQ99" s="13">
        <v>169.25</v>
      </c>
      <c r="AR99" s="13">
        <f t="shared" si="40"/>
        <v>-2.5675014796355346E-2</v>
      </c>
      <c r="AT99" s="14">
        <v>41914</v>
      </c>
      <c r="AU99" s="13">
        <v>44.162815000000002</v>
      </c>
      <c r="AV99" s="13">
        <f t="shared" si="41"/>
        <v>4.55825649100371E-3</v>
      </c>
      <c r="AX99" s="14">
        <v>41183</v>
      </c>
      <c r="AY99" s="13">
        <v>5.77</v>
      </c>
      <c r="AZ99" s="13">
        <f t="shared" si="42"/>
        <v>-3.5117056856187434E-2</v>
      </c>
      <c r="BB99" s="14">
        <v>36903</v>
      </c>
      <c r="BC99" s="13">
        <v>20.169298999999999</v>
      </c>
      <c r="BD99" s="13">
        <f t="shared" si="43"/>
        <v>-5.6980067503310798E-2</v>
      </c>
      <c r="BF99" s="14">
        <v>40213</v>
      </c>
      <c r="BG99" s="13">
        <v>23.592130999999998</v>
      </c>
      <c r="BH99" s="13">
        <f t="shared" si="44"/>
        <v>-2.7593408857646676E-2</v>
      </c>
      <c r="BJ99" s="14">
        <v>38688</v>
      </c>
      <c r="BK99" s="13">
        <v>33.200001</v>
      </c>
      <c r="BL99" s="13">
        <f t="shared" si="45"/>
        <v>-3.3023115189939329E-3</v>
      </c>
      <c r="BN99" s="14">
        <v>37880</v>
      </c>
      <c r="BO99" s="13">
        <v>24.228763000000001</v>
      </c>
      <c r="BP99" s="13">
        <f t="shared" si="46"/>
        <v>2.2695976893573104E-2</v>
      </c>
      <c r="BR99" s="14">
        <v>40261</v>
      </c>
      <c r="BS99" s="13">
        <v>23.254290999999998</v>
      </c>
      <c r="BT99" s="13">
        <f t="shared" si="47"/>
        <v>-9.8408343530090887E-3</v>
      </c>
      <c r="BV99" s="14">
        <v>39296</v>
      </c>
      <c r="BW99" s="13">
        <v>26.48</v>
      </c>
      <c r="BX99" s="13">
        <f t="shared" si="48"/>
        <v>2.3975211756565667E-2</v>
      </c>
      <c r="BZ99" s="14">
        <v>41464</v>
      </c>
      <c r="CA99" s="13">
        <v>23.02</v>
      </c>
      <c r="CB99" s="13">
        <f t="shared" si="49"/>
        <v>6.1189250926102761E-3</v>
      </c>
      <c r="CD99" s="14">
        <v>41431</v>
      </c>
      <c r="CE99" s="13">
        <v>59</v>
      </c>
      <c r="CF99" s="13">
        <f t="shared" si="50"/>
        <v>2.3062286216829771E-2</v>
      </c>
      <c r="CH99" s="14">
        <v>41831</v>
      </c>
      <c r="CI99" s="13">
        <v>30.83</v>
      </c>
      <c r="CJ99" s="13">
        <f t="shared" si="51"/>
        <v>1.7156087665987616E-2</v>
      </c>
      <c r="CL99" s="14">
        <v>41780</v>
      </c>
      <c r="CM99" s="13">
        <v>24.790001</v>
      </c>
      <c r="CN99" s="13">
        <f t="shared" si="52"/>
        <v>-2.0545160827544918E-2</v>
      </c>
      <c r="CP99" s="14">
        <v>37902</v>
      </c>
      <c r="CQ99" s="13">
        <v>13.35</v>
      </c>
      <c r="CR99" s="13">
        <f t="shared" si="53"/>
        <v>-2.0542920029347111E-2</v>
      </c>
      <c r="CT99" s="14">
        <v>40710</v>
      </c>
      <c r="CU99" s="13">
        <v>56.720001000000003</v>
      </c>
      <c r="CV99" s="13">
        <f t="shared" si="54"/>
        <v>-1.9024541681079157E-2</v>
      </c>
      <c r="CX99" s="14">
        <v>39149</v>
      </c>
      <c r="CY99" s="13">
        <v>37.497706000000001</v>
      </c>
      <c r="CZ99" s="13">
        <f t="shared" si="55"/>
        <v>7.0205545301371707E-4</v>
      </c>
      <c r="DB99" s="14">
        <v>41960</v>
      </c>
      <c r="DC99" s="13">
        <v>54.599997999999999</v>
      </c>
      <c r="DD99" s="13">
        <f t="shared" si="56"/>
        <v>-3.4653517774867089E-2</v>
      </c>
      <c r="DF99" s="14">
        <v>40379</v>
      </c>
      <c r="DG99" s="13">
        <v>27.33</v>
      </c>
      <c r="DH99" s="13">
        <f t="shared" si="57"/>
        <v>4.0350209364293822E-2</v>
      </c>
      <c r="DJ99" s="14">
        <v>37838</v>
      </c>
      <c r="DK99" s="13">
        <v>17.682448999999998</v>
      </c>
      <c r="DL99" s="13">
        <f t="shared" si="58"/>
        <v>-8.842056809587261E-3</v>
      </c>
      <c r="DN99" s="14">
        <v>39549</v>
      </c>
      <c r="DO99" s="13">
        <v>106.550005</v>
      </c>
      <c r="DP99" s="13">
        <f t="shared" si="59"/>
        <v>-2.7828421532846676E-2</v>
      </c>
    </row>
    <row r="100" spans="2:120">
      <c r="B100" s="14">
        <v>38912</v>
      </c>
      <c r="C100">
        <v>9.3875340000000005</v>
      </c>
      <c r="D100" s="13">
        <f t="shared" si="30"/>
        <v>-1.5030036360080401E-2</v>
      </c>
      <c r="F100" s="14">
        <v>39890</v>
      </c>
      <c r="G100">
        <v>12.091625000000001</v>
      </c>
      <c r="H100" s="13">
        <f t="shared" si="31"/>
        <v>2.2818734607441361E-2</v>
      </c>
      <c r="J100" s="14">
        <v>41449</v>
      </c>
      <c r="K100">
        <v>55.836717</v>
      </c>
      <c r="L100" s="13">
        <f t="shared" si="32"/>
        <v>-1.9707788328281916E-2</v>
      </c>
      <c r="N100" s="14">
        <v>38198</v>
      </c>
      <c r="O100">
        <v>9.86</v>
      </c>
      <c r="P100" s="13">
        <f t="shared" si="33"/>
        <v>-0.17235567217562181</v>
      </c>
      <c r="R100" s="14">
        <v>40207</v>
      </c>
      <c r="S100" s="13">
        <v>20.299963999999999</v>
      </c>
      <c r="T100" s="13">
        <f t="shared" si="34"/>
        <v>-1.7909207238457407E-2</v>
      </c>
      <c r="V100" s="14">
        <v>39223</v>
      </c>
      <c r="W100" s="13">
        <v>75.436215000000004</v>
      </c>
      <c r="X100" s="13">
        <f t="shared" si="35"/>
        <v>1.8525331931161473E-2</v>
      </c>
      <c r="Z100" s="14">
        <v>39477</v>
      </c>
      <c r="AA100" s="13">
        <v>22.055257000000001</v>
      </c>
      <c r="AB100" s="13">
        <f t="shared" si="36"/>
        <v>8.250045291865498E-3</v>
      </c>
      <c r="AD100" s="14">
        <v>39184</v>
      </c>
      <c r="AE100" s="13">
        <v>22.094911</v>
      </c>
      <c r="AF100" s="13">
        <f t="shared" si="37"/>
        <v>6.9659353832894344E-3</v>
      </c>
      <c r="AH100" s="14">
        <v>41474</v>
      </c>
      <c r="AI100" s="13">
        <v>29.110001</v>
      </c>
      <c r="AJ100" s="13">
        <f t="shared" si="38"/>
        <v>-1.8543459204315566E-2</v>
      </c>
      <c r="AL100" s="14">
        <v>41480</v>
      </c>
      <c r="AM100" s="13">
        <v>13.588232</v>
      </c>
      <c r="AN100" s="13">
        <f t="shared" si="39"/>
        <v>3.5186805416928578E-3</v>
      </c>
      <c r="AP100" s="14">
        <v>41823</v>
      </c>
      <c r="AQ100" s="13">
        <v>173.71000699999999</v>
      </c>
      <c r="AR100" s="13">
        <f t="shared" si="40"/>
        <v>7.4817829426027356E-3</v>
      </c>
      <c r="AT100" s="14">
        <v>41913</v>
      </c>
      <c r="AU100" s="13">
        <v>43.962423000000001</v>
      </c>
      <c r="AV100" s="13">
        <f t="shared" si="41"/>
        <v>-2.4560657134750228E-2</v>
      </c>
      <c r="AX100" s="14">
        <v>41180</v>
      </c>
      <c r="AY100" s="13">
        <v>5.98</v>
      </c>
      <c r="AZ100" s="13">
        <f t="shared" si="42"/>
        <v>-6.6445182724251079E-3</v>
      </c>
      <c r="BB100" s="14">
        <v>36902</v>
      </c>
      <c r="BC100" s="13">
        <v>21.387988</v>
      </c>
      <c r="BD100" s="13">
        <f t="shared" si="43"/>
        <v>0.10031347736603294</v>
      </c>
      <c r="BF100" s="14">
        <v>40212</v>
      </c>
      <c r="BG100" s="13">
        <v>24.261590999999999</v>
      </c>
      <c r="BH100" s="13">
        <f t="shared" si="44"/>
        <v>5.9733316792113375E-3</v>
      </c>
      <c r="BJ100" s="14">
        <v>38687</v>
      </c>
      <c r="BK100" s="13">
        <v>33.310001</v>
      </c>
      <c r="BL100" s="13">
        <f t="shared" si="45"/>
        <v>-1.4988009143044438E-3</v>
      </c>
      <c r="BN100" s="14">
        <v>37879</v>
      </c>
      <c r="BO100" s="13">
        <v>23.691071000000001</v>
      </c>
      <c r="BP100" s="13">
        <f t="shared" si="46"/>
        <v>-1.0884331304116519E-2</v>
      </c>
      <c r="BR100" s="14">
        <v>40260</v>
      </c>
      <c r="BS100" s="13">
        <v>23.485406999999999</v>
      </c>
      <c r="BT100" s="13">
        <f t="shared" si="47"/>
        <v>-8.0997378658089012E-3</v>
      </c>
      <c r="BV100" s="14">
        <v>39295</v>
      </c>
      <c r="BW100" s="13">
        <v>25.860001</v>
      </c>
      <c r="BX100" s="13">
        <f t="shared" si="48"/>
        <v>-1.5443629343628619E-3</v>
      </c>
      <c r="BZ100" s="14">
        <v>41463</v>
      </c>
      <c r="CA100" s="13">
        <v>22.879999000000002</v>
      </c>
      <c r="CB100" s="13">
        <f t="shared" si="49"/>
        <v>-3.4191725023565732E-2</v>
      </c>
      <c r="CD100" s="14">
        <v>41430</v>
      </c>
      <c r="CE100" s="13">
        <v>57.669998</v>
      </c>
      <c r="CF100" s="13">
        <f t="shared" si="50"/>
        <v>-3.5941190237378816E-2</v>
      </c>
      <c r="CH100" s="14">
        <v>41830</v>
      </c>
      <c r="CI100" s="13">
        <v>30.309999000000001</v>
      </c>
      <c r="CJ100" s="13">
        <f t="shared" si="51"/>
        <v>-1.9411226140407599E-2</v>
      </c>
      <c r="CL100" s="14">
        <v>41779</v>
      </c>
      <c r="CM100" s="13">
        <v>25.309999000000001</v>
      </c>
      <c r="CN100" s="13">
        <f t="shared" si="52"/>
        <v>-2.5413940139158268E-2</v>
      </c>
      <c r="CP100" s="14">
        <v>37901</v>
      </c>
      <c r="CQ100" s="13">
        <v>13.63</v>
      </c>
      <c r="CR100" s="13">
        <f t="shared" si="53"/>
        <v>2.0209580838323454E-2</v>
      </c>
      <c r="CT100" s="14">
        <v>40709</v>
      </c>
      <c r="CU100" s="13">
        <v>57.82</v>
      </c>
      <c r="CV100" s="13">
        <f t="shared" si="54"/>
        <v>5.069963748318447E-2</v>
      </c>
      <c r="CX100" s="14">
        <v>39148</v>
      </c>
      <c r="CY100" s="13">
        <v>37.471398999999998</v>
      </c>
      <c r="CZ100" s="13">
        <f t="shared" si="55"/>
        <v>-1.2251473020222638E-2</v>
      </c>
      <c r="DB100" s="14">
        <v>41957</v>
      </c>
      <c r="DC100" s="13">
        <v>56.560001</v>
      </c>
      <c r="DD100" s="13">
        <f t="shared" si="56"/>
        <v>3.0424522325095991E-2</v>
      </c>
      <c r="DF100" s="14">
        <v>40378</v>
      </c>
      <c r="DG100" s="13">
        <v>26.27</v>
      </c>
      <c r="DH100" s="13">
        <f t="shared" si="57"/>
        <v>-1.1406464312032905E-3</v>
      </c>
      <c r="DJ100" s="14">
        <v>37837</v>
      </c>
      <c r="DK100" s="13">
        <v>17.840192999999999</v>
      </c>
      <c r="DL100" s="13">
        <f t="shared" si="58"/>
        <v>-8.5973794133472042E-3</v>
      </c>
      <c r="DN100" s="14">
        <v>39548</v>
      </c>
      <c r="DO100" s="13">
        <v>109.6</v>
      </c>
      <c r="DP100" s="13">
        <f t="shared" si="59"/>
        <v>9.1322372761234625E-4</v>
      </c>
    </row>
    <row r="101" spans="2:120">
      <c r="B101" s="14">
        <v>38911</v>
      </c>
      <c r="C101">
        <v>9.5307820000000003</v>
      </c>
      <c r="D101" s="13">
        <f t="shared" si="30"/>
        <v>-1.0901913908618706E-2</v>
      </c>
      <c r="F101" s="14">
        <v>39889</v>
      </c>
      <c r="G101">
        <v>11.821865000000001</v>
      </c>
      <c r="H101" s="13">
        <f t="shared" si="31"/>
        <v>4.5614040363533309E-2</v>
      </c>
      <c r="J101" s="14">
        <v>41446</v>
      </c>
      <c r="K101">
        <v>56.959257999999998</v>
      </c>
      <c r="L101" s="13">
        <f t="shared" si="32"/>
        <v>-8.7571598476125397E-3</v>
      </c>
      <c r="N101" s="14">
        <v>38197</v>
      </c>
      <c r="O101">
        <v>11.91333</v>
      </c>
      <c r="P101" s="13">
        <f t="shared" si="33"/>
        <v>3.8952895653227973E-2</v>
      </c>
      <c r="R101" s="14">
        <v>40206</v>
      </c>
      <c r="S101" s="13">
        <v>20.67015</v>
      </c>
      <c r="T101" s="13">
        <f t="shared" si="34"/>
        <v>-1.9199307076693685E-2</v>
      </c>
      <c r="V101" s="14">
        <v>39220</v>
      </c>
      <c r="W101" s="13">
        <v>74.064152000000007</v>
      </c>
      <c r="X101" s="13">
        <f t="shared" si="35"/>
        <v>1.6617413723963841E-2</v>
      </c>
      <c r="Z101" s="14">
        <v>39476</v>
      </c>
      <c r="AA101" s="13">
        <v>21.874789</v>
      </c>
      <c r="AB101" s="13">
        <f t="shared" si="36"/>
        <v>8.7604600822142591E-3</v>
      </c>
      <c r="AD101" s="14">
        <v>39183</v>
      </c>
      <c r="AE101" s="13">
        <v>21.942063999999998</v>
      </c>
      <c r="AF101" s="13">
        <f t="shared" si="37"/>
        <v>-1.4116709423946593E-2</v>
      </c>
      <c r="AH101" s="14">
        <v>41473</v>
      </c>
      <c r="AI101" s="13">
        <v>29.66</v>
      </c>
      <c r="AJ101" s="13">
        <f t="shared" si="38"/>
        <v>0</v>
      </c>
      <c r="AL101" s="14">
        <v>41479</v>
      </c>
      <c r="AM101" s="13">
        <v>13.540587</v>
      </c>
      <c r="AN101" s="13">
        <f t="shared" si="39"/>
        <v>0</v>
      </c>
      <c r="AP101" s="14">
        <v>41822</v>
      </c>
      <c r="AQ101" s="13">
        <v>172.41999799999999</v>
      </c>
      <c r="AR101" s="13">
        <f t="shared" si="40"/>
        <v>3.9010072780203352E-3</v>
      </c>
      <c r="AT101" s="14">
        <v>41912</v>
      </c>
      <c r="AU101" s="13">
        <v>45.069355999999999</v>
      </c>
      <c r="AV101" s="13">
        <f t="shared" si="41"/>
        <v>-6.1027091861723384E-3</v>
      </c>
      <c r="AX101" s="14">
        <v>41179</v>
      </c>
      <c r="AY101" s="13">
        <v>6.02</v>
      </c>
      <c r="AZ101" s="13">
        <f t="shared" si="42"/>
        <v>1.346801346801333E-2</v>
      </c>
      <c r="BB101" s="14">
        <v>36901</v>
      </c>
      <c r="BC101" s="13">
        <v>19.438085999999998</v>
      </c>
      <c r="BD101" s="13">
        <f t="shared" si="43"/>
        <v>5.2805279276785723E-2</v>
      </c>
      <c r="BF101" s="14">
        <v>40211</v>
      </c>
      <c r="BG101" s="13">
        <v>24.117529000000001</v>
      </c>
      <c r="BH101" s="13">
        <f t="shared" si="44"/>
        <v>1.7599053032215403E-3</v>
      </c>
      <c r="BJ101" s="14">
        <v>38686</v>
      </c>
      <c r="BK101" s="13">
        <v>33.360000999999997</v>
      </c>
      <c r="BL101" s="13">
        <f t="shared" si="45"/>
        <v>-8.912626262626254E-3</v>
      </c>
      <c r="BN101" s="14">
        <v>37876</v>
      </c>
      <c r="BO101" s="13">
        <v>23.95177</v>
      </c>
      <c r="BP101" s="13">
        <f t="shared" si="46"/>
        <v>5.1045236856997022E-4</v>
      </c>
      <c r="BR101" s="14">
        <v>40259</v>
      </c>
      <c r="BS101" s="13">
        <v>23.677185999999999</v>
      </c>
      <c r="BT101" s="13">
        <f t="shared" si="47"/>
        <v>5.8491899084173234E-3</v>
      </c>
      <c r="BV101" s="14">
        <v>39294</v>
      </c>
      <c r="BW101" s="13">
        <v>25.9</v>
      </c>
      <c r="BX101" s="13">
        <f t="shared" si="48"/>
        <v>-3.5561347979892084E-2</v>
      </c>
      <c r="BZ101" s="14">
        <v>41460</v>
      </c>
      <c r="CA101" s="13">
        <v>23.690000999999999</v>
      </c>
      <c r="CB101" s="13">
        <f t="shared" si="49"/>
        <v>2.3326177105831541E-2</v>
      </c>
      <c r="CD101" s="14">
        <v>41429</v>
      </c>
      <c r="CE101" s="13">
        <v>59.82</v>
      </c>
      <c r="CF101" s="13">
        <f t="shared" si="50"/>
        <v>6.6913684625527893E-4</v>
      </c>
      <c r="CH101" s="14">
        <v>41829</v>
      </c>
      <c r="CI101" s="13">
        <v>30.91</v>
      </c>
      <c r="CJ101" s="13">
        <f t="shared" si="51"/>
        <v>-1.2460032346965876E-2</v>
      </c>
      <c r="CL101" s="14">
        <v>41778</v>
      </c>
      <c r="CM101" s="13">
        <v>25.969999000000001</v>
      </c>
      <c r="CN101" s="13">
        <f t="shared" si="52"/>
        <v>3.8520802716523849E-4</v>
      </c>
      <c r="CP101" s="14">
        <v>37900</v>
      </c>
      <c r="CQ101" s="13">
        <v>13.36</v>
      </c>
      <c r="CR101" s="13">
        <f t="shared" si="53"/>
        <v>-3.7285607755406943E-3</v>
      </c>
      <c r="CT101" s="14">
        <v>40708</v>
      </c>
      <c r="CU101" s="13">
        <v>55.029998999999997</v>
      </c>
      <c r="CV101" s="13">
        <f t="shared" si="54"/>
        <v>2.0396792137956553E-2</v>
      </c>
      <c r="CX101" s="14">
        <v>39147</v>
      </c>
      <c r="CY101" s="13">
        <v>37.936172999999997</v>
      </c>
      <c r="CZ101" s="13">
        <f t="shared" si="55"/>
        <v>1.8361536346638046E-2</v>
      </c>
      <c r="DB101" s="14">
        <v>41956</v>
      </c>
      <c r="DC101" s="13">
        <v>54.889999000000003</v>
      </c>
      <c r="DD101" s="13">
        <f t="shared" si="56"/>
        <v>-3.0896893200863227E-2</v>
      </c>
      <c r="DF101" s="14">
        <v>40375</v>
      </c>
      <c r="DG101" s="13">
        <v>26.299999</v>
      </c>
      <c r="DH101" s="13">
        <f t="shared" si="57"/>
        <v>-7.0999649275861915E-2</v>
      </c>
      <c r="DJ101" s="14">
        <v>37834</v>
      </c>
      <c r="DK101" s="13">
        <v>17.994902</v>
      </c>
      <c r="DL101" s="13">
        <f t="shared" si="58"/>
        <v>-1.2978349525165704E-2</v>
      </c>
      <c r="DN101" s="14">
        <v>39547</v>
      </c>
      <c r="DO101" s="13">
        <v>109.50000199999999</v>
      </c>
      <c r="DP101" s="13">
        <f t="shared" si="59"/>
        <v>-5.9010529486776611E-3</v>
      </c>
    </row>
    <row r="102" spans="2:120">
      <c r="B102" s="14">
        <v>38910</v>
      </c>
      <c r="C102">
        <v>9.6358309999999996</v>
      </c>
      <c r="D102" s="13">
        <f t="shared" si="30"/>
        <v>-3.9047699114135227E-2</v>
      </c>
      <c r="F102" s="14">
        <v>39888</v>
      </c>
      <c r="G102">
        <v>11.306146</v>
      </c>
      <c r="H102" s="13">
        <f t="shared" si="31"/>
        <v>-3.0612229149815273E-2</v>
      </c>
      <c r="J102" s="14">
        <v>41445</v>
      </c>
      <c r="K102">
        <v>57.462465999999999</v>
      </c>
      <c r="L102" s="13">
        <f t="shared" si="32"/>
        <v>-3.5412619293112013E-2</v>
      </c>
      <c r="N102" s="14">
        <v>38196</v>
      </c>
      <c r="O102">
        <v>11.466670000000001</v>
      </c>
      <c r="P102" s="13">
        <f t="shared" si="33"/>
        <v>1.5348882924699924E-2</v>
      </c>
      <c r="R102" s="14">
        <v>40205</v>
      </c>
      <c r="S102" s="13">
        <v>21.074770999999998</v>
      </c>
      <c r="T102" s="13">
        <f t="shared" si="34"/>
        <v>1.0734912741095823E-2</v>
      </c>
      <c r="V102" s="14">
        <v>39219</v>
      </c>
      <c r="W102" s="13">
        <v>72.853515000000002</v>
      </c>
      <c r="X102" s="13">
        <f t="shared" si="35"/>
        <v>3.8078131751278971E-2</v>
      </c>
      <c r="Z102" s="14">
        <v>39475</v>
      </c>
      <c r="AA102" s="13">
        <v>21.684819999999998</v>
      </c>
      <c r="AB102" s="13">
        <f t="shared" si="36"/>
        <v>2.6990588075273304E-2</v>
      </c>
      <c r="AD102" s="14">
        <v>39182</v>
      </c>
      <c r="AE102" s="13">
        <v>22.256249</v>
      </c>
      <c r="AF102" s="13">
        <f t="shared" si="37"/>
        <v>7.3020434433974709E-3</v>
      </c>
      <c r="AH102" s="14">
        <v>41472</v>
      </c>
      <c r="AI102" s="13">
        <v>29.66</v>
      </c>
      <c r="AJ102" s="13">
        <f t="shared" si="38"/>
        <v>0.10342266009756915</v>
      </c>
      <c r="AL102" s="14">
        <v>41478</v>
      </c>
      <c r="AM102" s="13">
        <v>13.540587</v>
      </c>
      <c r="AN102" s="13">
        <f t="shared" si="39"/>
        <v>-1.4054203782931248E-3</v>
      </c>
      <c r="AP102" s="14">
        <v>41821</v>
      </c>
      <c r="AQ102" s="13">
        <v>171.75</v>
      </c>
      <c r="AR102" s="13">
        <f t="shared" si="40"/>
        <v>1.6329328650321968E-3</v>
      </c>
      <c r="AT102" s="14">
        <v>41911</v>
      </c>
      <c r="AU102" s="13">
        <v>45.346089999999997</v>
      </c>
      <c r="AV102" s="13">
        <f t="shared" si="41"/>
        <v>-1.680623501676304E-3</v>
      </c>
      <c r="AX102" s="14">
        <v>41178</v>
      </c>
      <c r="AY102" s="13">
        <v>5.94</v>
      </c>
      <c r="AZ102" s="13">
        <f t="shared" si="42"/>
        <v>-2.7823240589198023E-2</v>
      </c>
      <c r="BB102" s="14">
        <v>36900</v>
      </c>
      <c r="BC102" s="13">
        <v>18.463135000000001</v>
      </c>
      <c r="BD102" s="13">
        <f t="shared" si="43"/>
        <v>-1.7031326407047662E-2</v>
      </c>
      <c r="BF102" s="14">
        <v>40210</v>
      </c>
      <c r="BG102" s="13">
        <v>24.075158999999999</v>
      </c>
      <c r="BH102" s="13">
        <f t="shared" si="44"/>
        <v>8.1618063259212368E-3</v>
      </c>
      <c r="BJ102" s="14">
        <v>38685</v>
      </c>
      <c r="BK102" s="13">
        <v>33.659999999999997</v>
      </c>
      <c r="BL102" s="13">
        <f t="shared" si="45"/>
        <v>8.9927755098088789E-3</v>
      </c>
      <c r="BN102" s="14">
        <v>37875</v>
      </c>
      <c r="BO102" s="13">
        <v>23.939550000000001</v>
      </c>
      <c r="BP102" s="13">
        <f t="shared" si="46"/>
        <v>-1.5290572809856704E-3</v>
      </c>
      <c r="BR102" s="14">
        <v>40256</v>
      </c>
      <c r="BS102" s="13">
        <v>23.539498999999999</v>
      </c>
      <c r="BT102" s="13">
        <f t="shared" si="47"/>
        <v>9.4897053874104121E-3</v>
      </c>
      <c r="BV102" s="14">
        <v>39293</v>
      </c>
      <c r="BW102" s="13">
        <v>26.855</v>
      </c>
      <c r="BX102" s="13">
        <f t="shared" si="48"/>
        <v>1.8778413551653505E-2</v>
      </c>
      <c r="BZ102" s="14">
        <v>41458</v>
      </c>
      <c r="CA102" s="13">
        <v>23.15</v>
      </c>
      <c r="CB102" s="13">
        <f t="shared" si="49"/>
        <v>8.7145529971871579E-3</v>
      </c>
      <c r="CD102" s="14">
        <v>41428</v>
      </c>
      <c r="CE102" s="13">
        <v>59.779998999999997</v>
      </c>
      <c r="CF102" s="13">
        <f t="shared" si="50"/>
        <v>-4.657100404192982E-2</v>
      </c>
      <c r="CH102" s="14">
        <v>41828</v>
      </c>
      <c r="CI102" s="13">
        <v>31.299999</v>
      </c>
      <c r="CJ102" s="13">
        <f t="shared" si="51"/>
        <v>-5.4666322722249312E-2</v>
      </c>
      <c r="CL102" s="14">
        <v>41775</v>
      </c>
      <c r="CM102" s="13">
        <v>25.959999</v>
      </c>
      <c r="CN102" s="13">
        <f t="shared" si="52"/>
        <v>-1.4800796963946929E-2</v>
      </c>
      <c r="CP102" s="14">
        <v>37897</v>
      </c>
      <c r="CQ102" s="13">
        <v>13.41</v>
      </c>
      <c r="CR102" s="13">
        <f t="shared" si="53"/>
        <v>4.357976653696502E-2</v>
      </c>
      <c r="CT102" s="14">
        <v>40707</v>
      </c>
      <c r="CU102" s="13">
        <v>53.93</v>
      </c>
      <c r="CV102" s="13">
        <f t="shared" si="54"/>
        <v>-1.1909160428392815E-2</v>
      </c>
      <c r="CX102" s="14">
        <v>39146</v>
      </c>
      <c r="CY102" s="13">
        <v>37.252166000000003</v>
      </c>
      <c r="CZ102" s="13">
        <f t="shared" si="55"/>
        <v>-1.2552262437267895E-2</v>
      </c>
      <c r="DB102" s="14">
        <v>41955</v>
      </c>
      <c r="DC102" s="13">
        <v>56.639999000000003</v>
      </c>
      <c r="DD102" s="13">
        <f t="shared" si="56"/>
        <v>-2.8140014209677551E-2</v>
      </c>
      <c r="DF102" s="14">
        <v>40374</v>
      </c>
      <c r="DG102" s="13">
        <v>28.309999000000001</v>
      </c>
      <c r="DH102" s="13">
        <f t="shared" si="57"/>
        <v>-8.4063050229878627E-3</v>
      </c>
      <c r="DJ102" s="14">
        <v>37833</v>
      </c>
      <c r="DK102" s="13">
        <v>18.231517</v>
      </c>
      <c r="DL102" s="13">
        <f t="shared" si="58"/>
        <v>-2.9860898328301121E-3</v>
      </c>
      <c r="DN102" s="14">
        <v>39546</v>
      </c>
      <c r="DO102" s="13">
        <v>110.150003</v>
      </c>
      <c r="DP102" s="13">
        <f t="shared" si="59"/>
        <v>5.9360820833592601E-3</v>
      </c>
    </row>
    <row r="103" spans="2:120">
      <c r="B103" s="14">
        <v>38909</v>
      </c>
      <c r="C103">
        <v>10.027377</v>
      </c>
      <c r="D103" s="13">
        <f t="shared" si="30"/>
        <v>8.6456401078034793E-3</v>
      </c>
      <c r="F103" s="14">
        <v>39885</v>
      </c>
      <c r="G103">
        <v>11.663182000000001</v>
      </c>
      <c r="H103" s="13">
        <f t="shared" si="31"/>
        <v>1.2396652606930727E-2</v>
      </c>
      <c r="J103" s="14">
        <v>41444</v>
      </c>
      <c r="K103">
        <v>59.572068999999999</v>
      </c>
      <c r="L103" s="13">
        <f t="shared" si="32"/>
        <v>-2.3477141560980779E-2</v>
      </c>
      <c r="N103" s="14">
        <v>38195</v>
      </c>
      <c r="O103">
        <v>11.293329999999999</v>
      </c>
      <c r="P103" s="13">
        <f t="shared" si="33"/>
        <v>2.2946557971014501E-2</v>
      </c>
      <c r="R103" s="14">
        <v>40204</v>
      </c>
      <c r="S103" s="13">
        <v>20.850937999999999</v>
      </c>
      <c r="T103" s="13">
        <f t="shared" si="34"/>
        <v>-6.5627277864674007E-3</v>
      </c>
      <c r="V103" s="14">
        <v>39218</v>
      </c>
      <c r="W103" s="13">
        <v>70.181147999999993</v>
      </c>
      <c r="X103" s="13">
        <f t="shared" si="35"/>
        <v>6.3935502961887526E-4</v>
      </c>
      <c r="Z103" s="14">
        <v>39472</v>
      </c>
      <c r="AA103" s="13">
        <v>21.114916000000001</v>
      </c>
      <c r="AB103" s="13">
        <f t="shared" si="36"/>
        <v>1.3512961089369273E-3</v>
      </c>
      <c r="AD103" s="14">
        <v>39181</v>
      </c>
      <c r="AE103" s="13">
        <v>22.094911</v>
      </c>
      <c r="AF103" s="13">
        <f t="shared" si="37"/>
        <v>1.442495601041744E-2</v>
      </c>
      <c r="AH103" s="14">
        <v>41471</v>
      </c>
      <c r="AI103" s="13">
        <v>26.879999000000002</v>
      </c>
      <c r="AJ103" s="13">
        <f t="shared" si="38"/>
        <v>-1.6825201170446172E-2</v>
      </c>
      <c r="AL103" s="14">
        <v>41477</v>
      </c>
      <c r="AM103" s="13">
        <v>13.559644</v>
      </c>
      <c r="AN103" s="13">
        <f t="shared" si="39"/>
        <v>-7.0225355664628854E-4</v>
      </c>
      <c r="AP103" s="14">
        <v>41820</v>
      </c>
      <c r="AQ103" s="13">
        <v>171.470001</v>
      </c>
      <c r="AR103" s="13">
        <f t="shared" si="40"/>
        <v>2.8244220084079473E-2</v>
      </c>
      <c r="AT103" s="14">
        <v>41908</v>
      </c>
      <c r="AU103" s="13">
        <v>45.422427999999996</v>
      </c>
      <c r="AV103" s="13">
        <f t="shared" si="41"/>
        <v>5.2798272126565356E-3</v>
      </c>
      <c r="AX103" s="14">
        <v>41177</v>
      </c>
      <c r="AY103" s="13">
        <v>6.11</v>
      </c>
      <c r="AZ103" s="13">
        <f t="shared" si="42"/>
        <v>-2.3961661341852951E-2</v>
      </c>
      <c r="BB103" s="14">
        <v>36899</v>
      </c>
      <c r="BC103" s="13">
        <v>18.783035000000002</v>
      </c>
      <c r="BD103" s="13">
        <f t="shared" si="43"/>
        <v>5.2047433511459865E-2</v>
      </c>
      <c r="BF103" s="14">
        <v>40207</v>
      </c>
      <c r="BG103" s="13">
        <v>23.880253</v>
      </c>
      <c r="BH103" s="13">
        <f t="shared" si="44"/>
        <v>-3.3607677120576433E-2</v>
      </c>
      <c r="BJ103" s="14">
        <v>38684</v>
      </c>
      <c r="BK103" s="13">
        <v>33.360000999999997</v>
      </c>
      <c r="BL103" s="13">
        <f t="shared" si="45"/>
        <v>-1.3017692692831227E-2</v>
      </c>
      <c r="BN103" s="14">
        <v>37874</v>
      </c>
      <c r="BO103" s="13">
        <v>23.976210999999999</v>
      </c>
      <c r="BP103" s="13">
        <f t="shared" si="46"/>
        <v>-2.3070546675555852E-2</v>
      </c>
      <c r="BR103" s="14">
        <v>40255</v>
      </c>
      <c r="BS103" s="13">
        <v>23.318216</v>
      </c>
      <c r="BT103" s="13">
        <f t="shared" si="47"/>
        <v>5.086852699545728E-3</v>
      </c>
      <c r="BV103" s="14">
        <v>39290</v>
      </c>
      <c r="BW103" s="13">
        <v>26.360001</v>
      </c>
      <c r="BX103" s="13">
        <f t="shared" si="48"/>
        <v>-1.3103632089241164E-2</v>
      </c>
      <c r="BZ103" s="14">
        <v>41457</v>
      </c>
      <c r="CA103" s="13">
        <v>22.950001</v>
      </c>
      <c r="CB103" s="13">
        <f t="shared" si="49"/>
        <v>1.3089441535776008E-3</v>
      </c>
      <c r="CD103" s="14">
        <v>41425</v>
      </c>
      <c r="CE103" s="13">
        <v>62.700001</v>
      </c>
      <c r="CF103" s="13">
        <f t="shared" si="50"/>
        <v>-1.8010916774030269E-2</v>
      </c>
      <c r="CH103" s="14">
        <v>41827</v>
      </c>
      <c r="CI103" s="13">
        <v>33.110000999999997</v>
      </c>
      <c r="CJ103" s="13">
        <f t="shared" si="51"/>
        <v>-6.706116838201362E-2</v>
      </c>
      <c r="CL103" s="14">
        <v>41774</v>
      </c>
      <c r="CM103" s="13">
        <v>26.35</v>
      </c>
      <c r="CN103" s="13">
        <f t="shared" si="52"/>
        <v>-2.9108291418875814E-2</v>
      </c>
      <c r="CP103" s="14">
        <v>37896</v>
      </c>
      <c r="CQ103" s="13">
        <v>12.85</v>
      </c>
      <c r="CR103" s="13">
        <f t="shared" si="53"/>
        <v>4.3866774979691235E-2</v>
      </c>
      <c r="CT103" s="14">
        <v>40704</v>
      </c>
      <c r="CU103" s="13">
        <v>54.580002</v>
      </c>
      <c r="CV103" s="13">
        <f t="shared" si="54"/>
        <v>-2.1337600860677833E-2</v>
      </c>
      <c r="CX103" s="14">
        <v>39143</v>
      </c>
      <c r="CY103" s="13">
        <v>37.725709000000002</v>
      </c>
      <c r="CZ103" s="13">
        <f t="shared" si="55"/>
        <v>-3.1664054497461791E-2</v>
      </c>
      <c r="DB103" s="14">
        <v>41954</v>
      </c>
      <c r="DC103" s="13">
        <v>58.279998999999997</v>
      </c>
      <c r="DD103" s="13">
        <f t="shared" si="56"/>
        <v>1.127881292245677E-2</v>
      </c>
      <c r="DF103" s="14">
        <v>40373</v>
      </c>
      <c r="DG103" s="13">
        <v>28.549999</v>
      </c>
      <c r="DH103" s="13">
        <f t="shared" si="57"/>
        <v>1.3489492367767055E-2</v>
      </c>
      <c r="DJ103" s="14">
        <v>37832</v>
      </c>
      <c r="DK103" s="13">
        <v>18.286121000000001</v>
      </c>
      <c r="DL103" s="13">
        <f t="shared" si="58"/>
        <v>4.1645700948195561E-3</v>
      </c>
      <c r="DN103" s="14">
        <v>39545</v>
      </c>
      <c r="DO103" s="13">
        <v>109.50000199999999</v>
      </c>
      <c r="DP103" s="13">
        <f t="shared" si="59"/>
        <v>-4.4919327215368704E-2</v>
      </c>
    </row>
    <row r="104" spans="2:120">
      <c r="B104" s="14">
        <v>38908</v>
      </c>
      <c r="C104">
        <v>9.9414269999999991</v>
      </c>
      <c r="D104" s="13">
        <f t="shared" si="30"/>
        <v>-6.8873083233326582E-2</v>
      </c>
      <c r="F104" s="14">
        <v>39884</v>
      </c>
      <c r="G104">
        <v>11.520367999999999</v>
      </c>
      <c r="H104" s="13">
        <f t="shared" si="31"/>
        <v>4.0114640084882205E-2</v>
      </c>
      <c r="J104" s="14">
        <v>41443</v>
      </c>
      <c r="K104">
        <v>61.004275</v>
      </c>
      <c r="L104" s="13">
        <f t="shared" si="32"/>
        <v>2.9560700526792608E-2</v>
      </c>
      <c r="N104" s="14">
        <v>38194</v>
      </c>
      <c r="O104">
        <v>11.04</v>
      </c>
      <c r="P104" s="13">
        <f t="shared" si="33"/>
        <v>1.037186992926477E-2</v>
      </c>
      <c r="R104" s="14">
        <v>40203</v>
      </c>
      <c r="S104" s="13">
        <v>20.988681</v>
      </c>
      <c r="T104" s="13">
        <f t="shared" si="34"/>
        <v>2.2650924551099186E-2</v>
      </c>
      <c r="V104" s="14">
        <v>39217</v>
      </c>
      <c r="W104" s="13">
        <v>70.136306000000005</v>
      </c>
      <c r="X104" s="13">
        <f t="shared" si="35"/>
        <v>-4.048587188782931E-2</v>
      </c>
      <c r="Z104" s="14">
        <v>39471</v>
      </c>
      <c r="AA104" s="13">
        <v>21.086421999999999</v>
      </c>
      <c r="AB104" s="13">
        <f t="shared" si="36"/>
        <v>8.9303313397439257E-2</v>
      </c>
      <c r="AD104" s="14">
        <v>39177</v>
      </c>
      <c r="AE104" s="13">
        <v>21.780725</v>
      </c>
      <c r="AF104" s="13">
        <f t="shared" si="37"/>
        <v>3.9003808199188333E-4</v>
      </c>
      <c r="AH104" s="14">
        <v>41470</v>
      </c>
      <c r="AI104" s="13">
        <v>27.34</v>
      </c>
      <c r="AJ104" s="13">
        <f t="shared" si="38"/>
        <v>4.0396621373484914E-3</v>
      </c>
      <c r="AL104" s="14">
        <v>41474</v>
      </c>
      <c r="AM104" s="13">
        <v>13.569172999999999</v>
      </c>
      <c r="AN104" s="13">
        <f t="shared" si="39"/>
        <v>-2.1305889760735545E-2</v>
      </c>
      <c r="AP104" s="14">
        <v>41817</v>
      </c>
      <c r="AQ104" s="13">
        <v>166.759995</v>
      </c>
      <c r="AR104" s="13">
        <f t="shared" si="40"/>
        <v>-6.0016788150923136E-5</v>
      </c>
      <c r="AT104" s="14">
        <v>41907</v>
      </c>
      <c r="AU104" s="13">
        <v>45.183864999999997</v>
      </c>
      <c r="AV104" s="13">
        <f t="shared" si="41"/>
        <v>-8.9995888511595224E-3</v>
      </c>
      <c r="AX104" s="14">
        <v>41176</v>
      </c>
      <c r="AY104" s="13">
        <v>6.26</v>
      </c>
      <c r="AZ104" s="13">
        <f t="shared" si="42"/>
        <v>-1.5723270440251656E-2</v>
      </c>
      <c r="BB104" s="14">
        <v>36896</v>
      </c>
      <c r="BC104" s="13">
        <v>17.853791000000001</v>
      </c>
      <c r="BD104" s="13">
        <f t="shared" si="43"/>
        <v>6.8728590166367877E-3</v>
      </c>
      <c r="BF104" s="14">
        <v>40206</v>
      </c>
      <c r="BG104" s="13">
        <v>24.710723000000002</v>
      </c>
      <c r="BH104" s="13">
        <f t="shared" si="44"/>
        <v>-1.7189102278427845E-2</v>
      </c>
      <c r="BJ104" s="14">
        <v>38681</v>
      </c>
      <c r="BK104" s="13">
        <v>33.799999</v>
      </c>
      <c r="BL104" s="13">
        <f t="shared" si="45"/>
        <v>1.1848638142690831E-3</v>
      </c>
      <c r="BN104" s="14">
        <v>37873</v>
      </c>
      <c r="BO104" s="13">
        <v>24.542418000000001</v>
      </c>
      <c r="BP104" s="13">
        <f t="shared" si="46"/>
        <v>2.8295476229684082E-3</v>
      </c>
      <c r="BR104" s="14">
        <v>40254</v>
      </c>
      <c r="BS104" s="13">
        <v>23.200199999999999</v>
      </c>
      <c r="BT104" s="13">
        <f t="shared" si="47"/>
        <v>-6.1091203953047872E-3</v>
      </c>
      <c r="BV104" s="14">
        <v>39289</v>
      </c>
      <c r="BW104" s="13">
        <v>26.709999</v>
      </c>
      <c r="BX104" s="13">
        <f t="shared" si="48"/>
        <v>-1.2934220729276502E-2</v>
      </c>
      <c r="BZ104" s="14">
        <v>41456</v>
      </c>
      <c r="CA104" s="13">
        <v>22.92</v>
      </c>
      <c r="CB104" s="13">
        <f t="shared" si="49"/>
        <v>4.1818181818181893E-2</v>
      </c>
      <c r="CD104" s="14">
        <v>41424</v>
      </c>
      <c r="CE104" s="13">
        <v>63.849997999999999</v>
      </c>
      <c r="CF104" s="13">
        <f t="shared" si="50"/>
        <v>-9.4632486730258387E-3</v>
      </c>
      <c r="CH104" s="14">
        <v>41823</v>
      </c>
      <c r="CI104" s="13">
        <v>35.490001999999997</v>
      </c>
      <c r="CJ104" s="13">
        <f t="shared" si="51"/>
        <v>3.9605094178505346E-3</v>
      </c>
      <c r="CL104" s="14">
        <v>41773</v>
      </c>
      <c r="CM104" s="13">
        <v>27.139999</v>
      </c>
      <c r="CN104" s="13">
        <f t="shared" si="52"/>
        <v>5.1851481481481315E-3</v>
      </c>
      <c r="CP104" s="14">
        <v>37895</v>
      </c>
      <c r="CQ104" s="13">
        <v>12.31</v>
      </c>
      <c r="CR104" s="13">
        <f t="shared" si="53"/>
        <v>8.1300813008128347E-4</v>
      </c>
      <c r="CT104" s="14">
        <v>40703</v>
      </c>
      <c r="CU104" s="13">
        <v>55.77</v>
      </c>
      <c r="CV104" s="13">
        <f t="shared" si="54"/>
        <v>-1.7441825843616129E-2</v>
      </c>
      <c r="CX104" s="14">
        <v>39142</v>
      </c>
      <c r="CY104" s="13">
        <v>38.959319000000001</v>
      </c>
      <c r="CZ104" s="13">
        <f t="shared" si="55"/>
        <v>-1.2638573884563568E-2</v>
      </c>
      <c r="DB104" s="14">
        <v>41953</v>
      </c>
      <c r="DC104" s="13">
        <v>57.630001</v>
      </c>
      <c r="DD104" s="13">
        <f t="shared" si="56"/>
        <v>-3.0450841696683075E-2</v>
      </c>
      <c r="DF104" s="14">
        <v>40372</v>
      </c>
      <c r="DG104" s="13">
        <v>28.17</v>
      </c>
      <c r="DH104" s="13">
        <f t="shared" si="57"/>
        <v>5.0727379736194705E-2</v>
      </c>
      <c r="DJ104" s="14">
        <v>37831</v>
      </c>
      <c r="DK104" s="13">
        <v>18.210283</v>
      </c>
      <c r="DL104" s="13">
        <f t="shared" si="58"/>
        <v>2.1702344326473368E-3</v>
      </c>
      <c r="DN104" s="14">
        <v>39542</v>
      </c>
      <c r="DO104" s="13">
        <v>114.650003</v>
      </c>
      <c r="DP104" s="13">
        <f t="shared" si="59"/>
        <v>0.16692113825016655</v>
      </c>
    </row>
    <row r="105" spans="2:120">
      <c r="B105" s="14">
        <v>38905</v>
      </c>
      <c r="C105">
        <v>10.676769</v>
      </c>
      <c r="D105" s="13">
        <f t="shared" si="30"/>
        <v>9.9367936343377483E-3</v>
      </c>
      <c r="F105" s="14">
        <v>39883</v>
      </c>
      <c r="G105">
        <v>11.076055999999999</v>
      </c>
      <c r="H105" s="13">
        <f t="shared" si="31"/>
        <v>2.8735132629259794E-3</v>
      </c>
      <c r="J105" s="14">
        <v>41442</v>
      </c>
      <c r="K105">
        <v>59.252723000000003</v>
      </c>
      <c r="L105" s="13">
        <f t="shared" si="32"/>
        <v>4.1149430267920874E-2</v>
      </c>
      <c r="N105" s="14">
        <v>38191</v>
      </c>
      <c r="O105">
        <v>10.92667</v>
      </c>
      <c r="P105" s="13">
        <f t="shared" si="33"/>
        <v>-3.3038053097345227E-2</v>
      </c>
      <c r="R105" s="14">
        <v>40200</v>
      </c>
      <c r="S105" s="13">
        <v>20.523797999999999</v>
      </c>
      <c r="T105" s="13">
        <f t="shared" si="34"/>
        <v>-5.5841559416943846E-2</v>
      </c>
      <c r="V105" s="14">
        <v>39216</v>
      </c>
      <c r="W105" s="13">
        <v>73.095647</v>
      </c>
      <c r="X105" s="13">
        <f t="shared" si="35"/>
        <v>-1.2359096055054272E-2</v>
      </c>
      <c r="Z105" s="14">
        <v>39470</v>
      </c>
      <c r="AA105" s="13">
        <v>19.357714000000001</v>
      </c>
      <c r="AB105" s="13">
        <f t="shared" si="36"/>
        <v>-3.5950830076627062E-2</v>
      </c>
      <c r="AD105" s="14">
        <v>39176</v>
      </c>
      <c r="AE105" s="13">
        <v>21.772233</v>
      </c>
      <c r="AF105" s="13">
        <f t="shared" si="37"/>
        <v>4.7021421356826685E-3</v>
      </c>
      <c r="AH105" s="14">
        <v>41467</v>
      </c>
      <c r="AI105" s="13">
        <v>27.23</v>
      </c>
      <c r="AJ105" s="13">
        <f t="shared" si="38"/>
        <v>7.0265899768273028E-3</v>
      </c>
      <c r="AL105" s="14">
        <v>41473</v>
      </c>
      <c r="AM105" s="13">
        <v>13.864570000000001</v>
      </c>
      <c r="AN105" s="13">
        <f t="shared" si="39"/>
        <v>-4.1067415193628276E-3</v>
      </c>
      <c r="AP105" s="14">
        <v>41816</v>
      </c>
      <c r="AQ105" s="13">
        <v>166.770004</v>
      </c>
      <c r="AR105" s="13">
        <f t="shared" si="40"/>
        <v>-1.8999976470588233E-2</v>
      </c>
      <c r="AT105" s="14">
        <v>41906</v>
      </c>
      <c r="AU105" s="13">
        <v>45.594194000000002</v>
      </c>
      <c r="AV105" s="13">
        <f t="shared" si="41"/>
        <v>5.8947200657691688E-3</v>
      </c>
      <c r="AX105" s="14">
        <v>41173</v>
      </c>
      <c r="AY105" s="13">
        <v>6.36</v>
      </c>
      <c r="AZ105" s="13">
        <f t="shared" si="42"/>
        <v>-1.3953488372093001E-2</v>
      </c>
      <c r="BB105" s="14">
        <v>36895</v>
      </c>
      <c r="BC105" s="13">
        <v>17.731922000000001</v>
      </c>
      <c r="BD105" s="13">
        <f t="shared" si="43"/>
        <v>5.4347851293011895E-2</v>
      </c>
      <c r="BF105" s="14">
        <v>40205</v>
      </c>
      <c r="BG105" s="13">
        <v>25.142907000000001</v>
      </c>
      <c r="BH105" s="13">
        <f t="shared" si="44"/>
        <v>5.7627462388763042E-3</v>
      </c>
      <c r="BJ105" s="14">
        <v>38679</v>
      </c>
      <c r="BK105" s="13">
        <v>33.759998000000003</v>
      </c>
      <c r="BL105" s="13">
        <f t="shared" si="45"/>
        <v>1.0475845555223183E-2</v>
      </c>
      <c r="BN105" s="14">
        <v>37872</v>
      </c>
      <c r="BO105" s="13">
        <v>24.47317</v>
      </c>
      <c r="BP105" s="13">
        <f t="shared" si="46"/>
        <v>6.7024452913489463E-3</v>
      </c>
      <c r="BR105" s="14">
        <v>40253</v>
      </c>
      <c r="BS105" s="13">
        <v>23.342804000000001</v>
      </c>
      <c r="BT105" s="13">
        <f t="shared" si="47"/>
        <v>-1.0521927758216721E-3</v>
      </c>
      <c r="BV105" s="14">
        <v>39288</v>
      </c>
      <c r="BW105" s="13">
        <v>27.059999000000001</v>
      </c>
      <c r="BX105" s="13">
        <f t="shared" si="48"/>
        <v>-1.4028092548733797E-2</v>
      </c>
      <c r="BZ105" s="14">
        <v>41453</v>
      </c>
      <c r="CA105" s="13">
        <v>22</v>
      </c>
      <c r="CB105" s="13">
        <f t="shared" si="49"/>
        <v>2.8037383177570162E-2</v>
      </c>
      <c r="CD105" s="14">
        <v>41423</v>
      </c>
      <c r="CE105" s="13">
        <v>64.459998999999996</v>
      </c>
      <c r="CF105" s="13">
        <f t="shared" si="50"/>
        <v>-1.7527846097731361E-2</v>
      </c>
      <c r="CH105" s="14">
        <v>41822</v>
      </c>
      <c r="CI105" s="13">
        <v>35.349997999999999</v>
      </c>
      <c r="CJ105" s="13">
        <f t="shared" si="51"/>
        <v>-5.0661695768693159E-3</v>
      </c>
      <c r="CL105" s="14">
        <v>41772</v>
      </c>
      <c r="CM105" s="13">
        <v>27</v>
      </c>
      <c r="CN105" s="13">
        <f t="shared" si="52"/>
        <v>-7.0567954236418373E-2</v>
      </c>
      <c r="CP105" s="14">
        <v>37894</v>
      </c>
      <c r="CQ105" s="13">
        <v>12.3</v>
      </c>
      <c r="CR105" s="13">
        <f t="shared" si="53"/>
        <v>8.1967213114755265E-3</v>
      </c>
      <c r="CT105" s="14">
        <v>40702</v>
      </c>
      <c r="CU105" s="13">
        <v>56.759998000000003</v>
      </c>
      <c r="CV105" s="13">
        <f t="shared" si="54"/>
        <v>-2.6582112389262294E-2</v>
      </c>
      <c r="CX105" s="14">
        <v>39141</v>
      </c>
      <c r="CY105" s="13">
        <v>39.458011999999997</v>
      </c>
      <c r="CZ105" s="13">
        <f t="shared" si="55"/>
        <v>1.8058680494385502E-2</v>
      </c>
      <c r="DB105" s="14">
        <v>41950</v>
      </c>
      <c r="DC105" s="13">
        <v>59.439999</v>
      </c>
      <c r="DD105" s="13">
        <f t="shared" si="56"/>
        <v>2.5711785578743991E-2</v>
      </c>
      <c r="DF105" s="14">
        <v>40371</v>
      </c>
      <c r="DG105" s="13">
        <v>26.809999000000001</v>
      </c>
      <c r="DH105" s="13">
        <f t="shared" si="57"/>
        <v>-1.4700478305787464E-2</v>
      </c>
      <c r="DJ105" s="14">
        <v>37830</v>
      </c>
      <c r="DK105" s="13">
        <v>18.170847999999999</v>
      </c>
      <c r="DL105" s="13">
        <f t="shared" si="58"/>
        <v>-3.6593112520106048E-3</v>
      </c>
      <c r="DN105" s="14">
        <v>39541</v>
      </c>
      <c r="DO105" s="13">
        <v>98.250000999999997</v>
      </c>
      <c r="DP105" s="13">
        <f t="shared" si="59"/>
        <v>-2.7227732134104291E-2</v>
      </c>
    </row>
    <row r="106" spans="2:120">
      <c r="B106" s="14">
        <v>38904</v>
      </c>
      <c r="C106">
        <v>10.571719999999999</v>
      </c>
      <c r="D106" s="13">
        <f t="shared" si="30"/>
        <v>1.2808748630727066E-2</v>
      </c>
      <c r="F106" s="14">
        <v>39882</v>
      </c>
      <c r="G106">
        <v>11.044320000000001</v>
      </c>
      <c r="H106" s="13">
        <f t="shared" si="31"/>
        <v>0.10916335813680426</v>
      </c>
      <c r="J106" s="14">
        <v>41439</v>
      </c>
      <c r="K106">
        <v>56.910873000000002</v>
      </c>
      <c r="L106" s="13">
        <f t="shared" si="32"/>
        <v>-1.0265860320203466E-2</v>
      </c>
      <c r="N106" s="14">
        <v>38190</v>
      </c>
      <c r="O106">
        <v>11.3</v>
      </c>
      <c r="P106" s="13">
        <f t="shared" si="33"/>
        <v>1.740665744097928E-2</v>
      </c>
      <c r="R106" s="14">
        <v>40199</v>
      </c>
      <c r="S106" s="13">
        <v>21.737663000000001</v>
      </c>
      <c r="T106" s="13">
        <f t="shared" si="34"/>
        <v>5.4720093578383332E-2</v>
      </c>
      <c r="V106" s="14">
        <v>39213</v>
      </c>
      <c r="W106" s="13">
        <v>74.010347999999993</v>
      </c>
      <c r="X106" s="13">
        <f t="shared" si="35"/>
        <v>1.8134722403179392E-2</v>
      </c>
      <c r="Z106" s="14">
        <v>39469</v>
      </c>
      <c r="AA106" s="13">
        <v>20.079592000000002</v>
      </c>
      <c r="AB106" s="13">
        <f t="shared" si="36"/>
        <v>-4.1269827627984972E-2</v>
      </c>
      <c r="AD106" s="14">
        <v>39175</v>
      </c>
      <c r="AE106" s="13">
        <v>21.670335999999999</v>
      </c>
      <c r="AF106" s="13">
        <f t="shared" si="37"/>
        <v>1.4308454796876768E-2</v>
      </c>
      <c r="AH106" s="14">
        <v>41466</v>
      </c>
      <c r="AI106" s="13">
        <v>27.040001</v>
      </c>
      <c r="AJ106" s="13">
        <f t="shared" si="38"/>
        <v>1.8072365138266717E-2</v>
      </c>
      <c r="AL106" s="14">
        <v>41472</v>
      </c>
      <c r="AM106" s="13">
        <v>13.921742999999999</v>
      </c>
      <c r="AN106" s="13">
        <f t="shared" si="39"/>
        <v>-5.4458595222422858E-3</v>
      </c>
      <c r="AP106" s="14">
        <v>41815</v>
      </c>
      <c r="AQ106" s="13">
        <v>170</v>
      </c>
      <c r="AR106" s="13">
        <f t="shared" si="40"/>
        <v>2.292555481165472E-2</v>
      </c>
      <c r="AT106" s="14">
        <v>41905</v>
      </c>
      <c r="AU106" s="13">
        <v>45.327004000000002</v>
      </c>
      <c r="AV106" s="13">
        <f t="shared" si="41"/>
        <v>-1.0416680539141675E-2</v>
      </c>
      <c r="AX106" s="14">
        <v>41172</v>
      </c>
      <c r="AY106" s="13">
        <v>6.45</v>
      </c>
      <c r="AZ106" s="13">
        <f t="shared" si="42"/>
        <v>-3.0075187969924838E-2</v>
      </c>
      <c r="BB106" s="14">
        <v>36894</v>
      </c>
      <c r="BC106" s="13">
        <v>16.817905</v>
      </c>
      <c r="BD106" s="13">
        <f t="shared" si="43"/>
        <v>0.19999998572949504</v>
      </c>
      <c r="BF106" s="14">
        <v>40204</v>
      </c>
      <c r="BG106" s="13">
        <v>24.998844999999999</v>
      </c>
      <c r="BH106" s="13">
        <f t="shared" si="44"/>
        <v>6.1391409831077657E-3</v>
      </c>
      <c r="BJ106" s="14">
        <v>38678</v>
      </c>
      <c r="BK106" s="13">
        <v>33.409999999999997</v>
      </c>
      <c r="BL106" s="13">
        <f t="shared" si="45"/>
        <v>2.7010804321727583E-3</v>
      </c>
      <c r="BN106" s="14">
        <v>37869</v>
      </c>
      <c r="BO106" s="13">
        <v>24.310231999999999</v>
      </c>
      <c r="BP106" s="13">
        <f t="shared" si="46"/>
        <v>-6.6578216062733384E-3</v>
      </c>
      <c r="BR106" s="14">
        <v>40252</v>
      </c>
      <c r="BS106" s="13">
        <v>23.367391000000001</v>
      </c>
      <c r="BT106" s="13">
        <f t="shared" si="47"/>
        <v>2.1088663043520028E-3</v>
      </c>
      <c r="BV106" s="14">
        <v>39287</v>
      </c>
      <c r="BW106" s="13">
        <v>27.445</v>
      </c>
      <c r="BX106" s="13">
        <f t="shared" si="48"/>
        <v>-1.6131923283742581E-2</v>
      </c>
      <c r="BZ106" s="14">
        <v>41452</v>
      </c>
      <c r="CA106" s="13">
        <v>21.4</v>
      </c>
      <c r="CB106" s="13">
        <f t="shared" si="49"/>
        <v>1.5180265654648971E-2</v>
      </c>
      <c r="CD106" s="14">
        <v>41422</v>
      </c>
      <c r="CE106" s="13">
        <v>65.610000999999997</v>
      </c>
      <c r="CF106" s="13">
        <f t="shared" si="50"/>
        <v>1.8947072821044676E-2</v>
      </c>
      <c r="CH106" s="14">
        <v>41821</v>
      </c>
      <c r="CI106" s="13">
        <v>35.529998999999997</v>
      </c>
      <c r="CJ106" s="13">
        <f t="shared" si="51"/>
        <v>3.1349723328019531E-2</v>
      </c>
      <c r="CL106" s="14">
        <v>41771</v>
      </c>
      <c r="CM106" s="13">
        <v>29.049999</v>
      </c>
      <c r="CN106" s="13">
        <f t="shared" si="52"/>
        <v>0.20991249479383581</v>
      </c>
      <c r="CP106" s="14">
        <v>37893</v>
      </c>
      <c r="CQ106" s="13">
        <v>12.2</v>
      </c>
      <c r="CR106" s="13">
        <f t="shared" si="53"/>
        <v>1.6420361247947105E-3</v>
      </c>
      <c r="CT106" s="14">
        <v>40701</v>
      </c>
      <c r="CU106" s="13">
        <v>58.310001</v>
      </c>
      <c r="CV106" s="13">
        <f t="shared" si="54"/>
        <v>3.4782663168861166E-2</v>
      </c>
      <c r="CX106" s="14">
        <v>39140</v>
      </c>
      <c r="CY106" s="13">
        <v>38.758091999999998</v>
      </c>
      <c r="CZ106" s="13">
        <f t="shared" si="55"/>
        <v>-5.8648593902482359E-2</v>
      </c>
      <c r="DB106" s="14">
        <v>41949</v>
      </c>
      <c r="DC106" s="13">
        <v>57.950001</v>
      </c>
      <c r="DD106" s="13">
        <f t="shared" si="56"/>
        <v>2.2483742649602218E-3</v>
      </c>
      <c r="DF106" s="14">
        <v>40368</v>
      </c>
      <c r="DG106" s="13">
        <v>27.209999</v>
      </c>
      <c r="DH106" s="13">
        <f t="shared" si="57"/>
        <v>-4.7549743964886626E-3</v>
      </c>
      <c r="DJ106" s="14">
        <v>37827</v>
      </c>
      <c r="DK106" s="13">
        <v>18.237584999999999</v>
      </c>
      <c r="DL106" s="13">
        <f t="shared" si="58"/>
        <v>5.3511720066114002E-3</v>
      </c>
      <c r="DN106" s="14">
        <v>39540</v>
      </c>
      <c r="DO106" s="13">
        <v>101.00000199999999</v>
      </c>
      <c r="DP106" s="13">
        <f t="shared" si="59"/>
        <v>7.0482268150503458E-2</v>
      </c>
    </row>
    <row r="107" spans="2:120">
      <c r="B107" s="14">
        <v>38903</v>
      </c>
      <c r="C107">
        <v>10.438022</v>
      </c>
      <c r="D107" s="13">
        <f t="shared" si="30"/>
        <v>-9.1399235286362805E-4</v>
      </c>
      <c r="F107" s="14">
        <v>39881</v>
      </c>
      <c r="G107">
        <v>9.9573429999999998</v>
      </c>
      <c r="H107" s="13">
        <f t="shared" si="31"/>
        <v>1.1281232020466554E-2</v>
      </c>
      <c r="J107" s="14">
        <v>41438</v>
      </c>
      <c r="K107">
        <v>57.501171999999997</v>
      </c>
      <c r="L107" s="13">
        <f t="shared" si="32"/>
        <v>8.3149214397523919E-3</v>
      </c>
      <c r="N107" s="14">
        <v>38189</v>
      </c>
      <c r="O107">
        <v>11.106669999999999</v>
      </c>
      <c r="P107" s="13">
        <f t="shared" si="33"/>
        <v>-8.7622696501286054E-2</v>
      </c>
      <c r="R107" s="14">
        <v>40198</v>
      </c>
      <c r="S107" s="13">
        <v>20.609888000000002</v>
      </c>
      <c r="T107" s="13">
        <f t="shared" si="34"/>
        <v>2.5126186671782652E-3</v>
      </c>
      <c r="V107" s="14">
        <v>39212</v>
      </c>
      <c r="W107" s="13">
        <v>72.692097000000004</v>
      </c>
      <c r="X107" s="13">
        <f t="shared" si="35"/>
        <v>2.721450140855705E-3</v>
      </c>
      <c r="Z107" s="14">
        <v>39465</v>
      </c>
      <c r="AA107" s="13">
        <v>20.943944999999999</v>
      </c>
      <c r="AB107" s="13">
        <f t="shared" si="36"/>
        <v>5.0136126341829056E-3</v>
      </c>
      <c r="AD107" s="14">
        <v>39174</v>
      </c>
      <c r="AE107" s="13">
        <v>21.364640999999999</v>
      </c>
      <c r="AF107" s="13">
        <f t="shared" si="37"/>
        <v>1.5923077168299058E-3</v>
      </c>
      <c r="AH107" s="14">
        <v>41465</v>
      </c>
      <c r="AI107" s="13">
        <v>26.559999000000001</v>
      </c>
      <c r="AJ107" s="13">
        <f t="shared" si="38"/>
        <v>-4.497788605697094E-3</v>
      </c>
      <c r="AL107" s="14">
        <v>41471</v>
      </c>
      <c r="AM107" s="13">
        <v>13.997973999999999</v>
      </c>
      <c r="AN107" s="13">
        <f t="shared" si="39"/>
        <v>5.4756793025126198E-3</v>
      </c>
      <c r="AP107" s="14">
        <v>41814</v>
      </c>
      <c r="AQ107" s="13">
        <v>166.19000199999999</v>
      </c>
      <c r="AR107" s="13">
        <f t="shared" si="40"/>
        <v>-1.3123468401073694E-2</v>
      </c>
      <c r="AT107" s="14">
        <v>41904</v>
      </c>
      <c r="AU107" s="13">
        <v>45.804130999999998</v>
      </c>
      <c r="AV107" s="13">
        <f t="shared" si="41"/>
        <v>-8.8788011371333641E-3</v>
      </c>
      <c r="AX107" s="14">
        <v>41171</v>
      </c>
      <c r="AY107" s="13">
        <v>6.65</v>
      </c>
      <c r="AZ107" s="13">
        <f t="shared" si="42"/>
        <v>2.6234567901234556E-2</v>
      </c>
      <c r="BB107" s="14">
        <v>36893</v>
      </c>
      <c r="BC107" s="13">
        <v>14.014920999999999</v>
      </c>
      <c r="BD107" s="13">
        <f t="shared" si="43"/>
        <v>-8.6206981924468167E-3</v>
      </c>
      <c r="BF107" s="14">
        <v>40203</v>
      </c>
      <c r="BG107" s="13">
        <v>24.846309999999999</v>
      </c>
      <c r="BH107" s="13">
        <f t="shared" si="44"/>
        <v>1.2430953465715324E-2</v>
      </c>
      <c r="BJ107" s="14">
        <v>38677</v>
      </c>
      <c r="BK107" s="13">
        <v>33.32</v>
      </c>
      <c r="BL107" s="13">
        <f t="shared" si="45"/>
        <v>-5.9665871121719217E-3</v>
      </c>
      <c r="BN107" s="14">
        <v>37868</v>
      </c>
      <c r="BO107" s="13">
        <v>24.47317</v>
      </c>
      <c r="BP107" s="13">
        <f t="shared" si="46"/>
        <v>-8.5808025744554747E-3</v>
      </c>
      <c r="BR107" s="14">
        <v>40249</v>
      </c>
      <c r="BS107" s="13">
        <v>23.318216</v>
      </c>
      <c r="BT107" s="13">
        <f t="shared" si="47"/>
        <v>6.794048234823752E-3</v>
      </c>
      <c r="BV107" s="14">
        <v>39286</v>
      </c>
      <c r="BW107" s="13">
        <v>27.895</v>
      </c>
      <c r="BX107" s="13">
        <f t="shared" si="48"/>
        <v>6.8579678758347333E-3</v>
      </c>
      <c r="BZ107" s="14">
        <v>41451</v>
      </c>
      <c r="CA107" s="13">
        <v>21.08</v>
      </c>
      <c r="CB107" s="13">
        <f t="shared" si="49"/>
        <v>6.5184382759758228E-2</v>
      </c>
      <c r="CD107" s="14">
        <v>41418</v>
      </c>
      <c r="CE107" s="13">
        <v>64.389999000000003</v>
      </c>
      <c r="CF107" s="13">
        <f t="shared" si="50"/>
        <v>-2.0833378320152682E-2</v>
      </c>
      <c r="CH107" s="14">
        <v>41820</v>
      </c>
      <c r="CI107" s="13">
        <v>34.450001</v>
      </c>
      <c r="CJ107" s="13">
        <f t="shared" si="51"/>
        <v>-2.7934481600860088E-2</v>
      </c>
      <c r="CL107" s="14">
        <v>41768</v>
      </c>
      <c r="CM107" s="13">
        <v>24.01</v>
      </c>
      <c r="CN107" s="13">
        <f t="shared" si="52"/>
        <v>5.3994685952823404E-2</v>
      </c>
      <c r="CP107" s="14">
        <v>37890</v>
      </c>
      <c r="CQ107" s="13">
        <v>12.18</v>
      </c>
      <c r="CR107" s="13">
        <f t="shared" si="53"/>
        <v>-6.4516129032258049E-2</v>
      </c>
      <c r="CT107" s="14">
        <v>40700</v>
      </c>
      <c r="CU107" s="13">
        <v>56.349997999999999</v>
      </c>
      <c r="CV107" s="13">
        <f t="shared" si="54"/>
        <v>-2.911790094559091E-2</v>
      </c>
      <c r="CX107" s="14">
        <v>39139</v>
      </c>
      <c r="CY107" s="13">
        <v>41.172820000000002</v>
      </c>
      <c r="CZ107" s="13">
        <f t="shared" si="55"/>
        <v>4.4824612833542212E-3</v>
      </c>
      <c r="DB107" s="14">
        <v>41948</v>
      </c>
      <c r="DC107" s="13">
        <v>57.82</v>
      </c>
      <c r="DD107" s="13">
        <f t="shared" si="56"/>
        <v>2.4087867943462005E-2</v>
      </c>
      <c r="DF107" s="14">
        <v>40367</v>
      </c>
      <c r="DG107" s="13">
        <v>27.34</v>
      </c>
      <c r="DH107" s="13">
        <f t="shared" si="57"/>
        <v>7.2998430141287263E-2</v>
      </c>
      <c r="DJ107" s="14">
        <v>37826</v>
      </c>
      <c r="DK107" s="13">
        <v>18.140512000000001</v>
      </c>
      <c r="DL107" s="13">
        <f t="shared" si="58"/>
        <v>-3.0009703153841116E-3</v>
      </c>
      <c r="DN107" s="14">
        <v>39539</v>
      </c>
      <c r="DO107" s="13">
        <v>94.35</v>
      </c>
      <c r="DP107" s="13">
        <f t="shared" si="59"/>
        <v>1.4516118123482568E-2</v>
      </c>
    </row>
    <row r="108" spans="2:120">
      <c r="B108" s="14">
        <v>38901</v>
      </c>
      <c r="C108">
        <v>10.447571</v>
      </c>
      <c r="D108" s="13">
        <f t="shared" si="30"/>
        <v>-2.7347647591627485E-3</v>
      </c>
      <c r="F108" s="14">
        <v>39878</v>
      </c>
      <c r="G108">
        <v>9.8462650000000007</v>
      </c>
      <c r="H108" s="13">
        <f t="shared" si="31"/>
        <v>8.123437839794927E-3</v>
      </c>
      <c r="J108" s="14">
        <v>41437</v>
      </c>
      <c r="K108">
        <v>57.026997000000001</v>
      </c>
      <c r="L108" s="13">
        <f t="shared" si="32"/>
        <v>-5.7364686648922764E-3</v>
      </c>
      <c r="N108" s="14">
        <v>38188</v>
      </c>
      <c r="O108">
        <v>12.17333</v>
      </c>
      <c r="P108" s="13">
        <f t="shared" si="33"/>
        <v>3.3389643463497508E-2</v>
      </c>
      <c r="R108" s="14">
        <v>40197</v>
      </c>
      <c r="S108" s="13">
        <v>20.558233000000001</v>
      </c>
      <c r="T108" s="13">
        <f t="shared" si="34"/>
        <v>1.5306066762803092E-2</v>
      </c>
      <c r="V108" s="14">
        <v>39211</v>
      </c>
      <c r="W108" s="13">
        <v>72.494805999999997</v>
      </c>
      <c r="X108" s="13">
        <f t="shared" si="35"/>
        <v>-6.5135445888111045E-3</v>
      </c>
      <c r="Z108" s="14">
        <v>39464</v>
      </c>
      <c r="AA108" s="13">
        <v>20.839464</v>
      </c>
      <c r="AB108" s="13">
        <f t="shared" si="36"/>
        <v>-1.1711707182944521E-2</v>
      </c>
      <c r="AD108" s="14">
        <v>39171</v>
      </c>
      <c r="AE108" s="13">
        <v>21.330676</v>
      </c>
      <c r="AF108" s="13">
        <f t="shared" si="37"/>
        <v>1.5949412653382513E-3</v>
      </c>
      <c r="AH108" s="14">
        <v>41464</v>
      </c>
      <c r="AI108" s="13">
        <v>26.68</v>
      </c>
      <c r="AJ108" s="13">
        <f t="shared" si="38"/>
        <v>4.5045004111045714E-2</v>
      </c>
      <c r="AL108" s="14">
        <v>41470</v>
      </c>
      <c r="AM108" s="13">
        <v>13.921742999999999</v>
      </c>
      <c r="AN108" s="13">
        <f t="shared" si="39"/>
        <v>-2.049270372151094E-3</v>
      </c>
      <c r="AP108" s="14">
        <v>41813</v>
      </c>
      <c r="AQ108" s="13">
        <v>168.39999399999999</v>
      </c>
      <c r="AR108" s="13">
        <f t="shared" si="40"/>
        <v>1.5681489462940412E-2</v>
      </c>
      <c r="AT108" s="14">
        <v>41901</v>
      </c>
      <c r="AU108" s="13">
        <v>46.214460000000003</v>
      </c>
      <c r="AV108" s="13">
        <f t="shared" si="41"/>
        <v>-1.5450251162715312E-2</v>
      </c>
      <c r="AX108" s="14">
        <v>41170</v>
      </c>
      <c r="AY108" s="13">
        <v>6.48</v>
      </c>
      <c r="AZ108" s="13">
        <f t="shared" si="42"/>
        <v>-1.369863013698628E-2</v>
      </c>
      <c r="BB108" s="14">
        <v>36889</v>
      </c>
      <c r="BC108" s="13">
        <v>14.13679</v>
      </c>
      <c r="BD108" s="13">
        <f t="shared" si="43"/>
        <v>-4.5267500273011539E-2</v>
      </c>
      <c r="BF108" s="14">
        <v>40200</v>
      </c>
      <c r="BG108" s="13">
        <v>24.541239000000001</v>
      </c>
      <c r="BH108" s="13">
        <f t="shared" si="44"/>
        <v>-3.4988360085626023E-2</v>
      </c>
      <c r="BJ108" s="14">
        <v>38674</v>
      </c>
      <c r="BK108" s="13">
        <v>33.520000000000003</v>
      </c>
      <c r="BL108" s="13">
        <f t="shared" si="45"/>
        <v>2.1951250669245553E-2</v>
      </c>
      <c r="BN108" s="14">
        <v>37867</v>
      </c>
      <c r="BO108" s="13">
        <v>24.684987</v>
      </c>
      <c r="BP108" s="13">
        <f t="shared" si="46"/>
        <v>1.0842328783755618E-2</v>
      </c>
      <c r="BR108" s="14">
        <v>40248</v>
      </c>
      <c r="BS108" s="13">
        <v>23.16086</v>
      </c>
      <c r="BT108" s="13">
        <f t="shared" si="47"/>
        <v>-3.8071134219404093E-3</v>
      </c>
      <c r="BV108" s="14">
        <v>39283</v>
      </c>
      <c r="BW108" s="13">
        <v>27.704999999999998</v>
      </c>
      <c r="BX108" s="13">
        <f t="shared" si="48"/>
        <v>-4.3127042475219323E-3</v>
      </c>
      <c r="BZ108" s="14">
        <v>41450</v>
      </c>
      <c r="CA108" s="13">
        <v>19.790001</v>
      </c>
      <c r="CB108" s="13">
        <f t="shared" si="49"/>
        <v>2.2739069767441795E-2</v>
      </c>
      <c r="CD108" s="14">
        <v>41417</v>
      </c>
      <c r="CE108" s="13">
        <v>65.760002</v>
      </c>
      <c r="CF108" s="13">
        <f t="shared" si="50"/>
        <v>3.2036459250809838E-3</v>
      </c>
      <c r="CH108" s="14">
        <v>41817</v>
      </c>
      <c r="CI108" s="13">
        <v>35.439999</v>
      </c>
      <c r="CJ108" s="13">
        <f t="shared" si="51"/>
        <v>-2.583842699729447E-2</v>
      </c>
      <c r="CL108" s="14">
        <v>41767</v>
      </c>
      <c r="CM108" s="13">
        <v>22.780000999999999</v>
      </c>
      <c r="CN108" s="13">
        <f t="shared" si="52"/>
        <v>-4.5264038337634684E-2</v>
      </c>
      <c r="CP108" s="14">
        <v>37889</v>
      </c>
      <c r="CQ108" s="13">
        <v>13.02</v>
      </c>
      <c r="CR108" s="13">
        <f t="shared" si="53"/>
        <v>-4.1942604856512161E-2</v>
      </c>
      <c r="CT108" s="14">
        <v>40697</v>
      </c>
      <c r="CU108" s="13">
        <v>58.040000999999997</v>
      </c>
      <c r="CV108" s="13">
        <f t="shared" si="54"/>
        <v>-1.7270572006932459E-2</v>
      </c>
      <c r="CX108" s="14">
        <v>39136</v>
      </c>
      <c r="CY108" s="13">
        <v>40.989088000000002</v>
      </c>
      <c r="CZ108" s="13">
        <f t="shared" si="55"/>
        <v>-1.8025584751943387E-2</v>
      </c>
      <c r="DB108" s="14">
        <v>41947</v>
      </c>
      <c r="DC108" s="13">
        <v>56.459999000000003</v>
      </c>
      <c r="DD108" s="13">
        <f t="shared" si="56"/>
        <v>-6.3060058515103157E-2</v>
      </c>
      <c r="DF108" s="14">
        <v>40366</v>
      </c>
      <c r="DG108" s="13">
        <v>25.48</v>
      </c>
      <c r="DH108" s="13">
        <f t="shared" si="57"/>
        <v>6.1666666666666682E-2</v>
      </c>
      <c r="DJ108" s="14">
        <v>37825</v>
      </c>
      <c r="DK108" s="13">
        <v>18.195115000000001</v>
      </c>
      <c r="DL108" s="13">
        <f t="shared" si="58"/>
        <v>-9.4136952985584381E-3</v>
      </c>
      <c r="DN108" s="14">
        <v>39538</v>
      </c>
      <c r="DO108" s="13">
        <v>93.000000999999997</v>
      </c>
      <c r="DP108" s="13">
        <f t="shared" si="59"/>
        <v>-2.1052631357340722E-2</v>
      </c>
    </row>
    <row r="109" spans="2:120">
      <c r="B109" s="14">
        <v>38898</v>
      </c>
      <c r="C109">
        <v>10.476221000000001</v>
      </c>
      <c r="D109" s="13">
        <f t="shared" si="30"/>
        <v>-2.48889154472915E-2</v>
      </c>
      <c r="F109" s="14">
        <v>39877</v>
      </c>
      <c r="G109">
        <v>9.7669239999999995</v>
      </c>
      <c r="H109" s="13">
        <f t="shared" si="31"/>
        <v>-3.5266437243924392E-2</v>
      </c>
      <c r="J109" s="14">
        <v>41436</v>
      </c>
      <c r="K109">
        <v>57.356017999999999</v>
      </c>
      <c r="L109" s="13">
        <f t="shared" si="32"/>
        <v>-9.3598674978649585E-3</v>
      </c>
      <c r="N109" s="14">
        <v>38187</v>
      </c>
      <c r="O109">
        <v>11.78</v>
      </c>
      <c r="P109" s="13">
        <f t="shared" si="33"/>
        <v>4.0636042402826769E-2</v>
      </c>
      <c r="R109" s="14">
        <v>40193</v>
      </c>
      <c r="S109" s="13">
        <v>20.248311000000001</v>
      </c>
      <c r="T109" s="13">
        <f t="shared" si="34"/>
        <v>-2.4471146990013473E-2</v>
      </c>
      <c r="V109" s="14">
        <v>39210</v>
      </c>
      <c r="W109" s="13">
        <v>72.970100000000002</v>
      </c>
      <c r="X109" s="13">
        <f t="shared" si="35"/>
        <v>-2.9407809396534068E-3</v>
      </c>
      <c r="Z109" s="14">
        <v>39463</v>
      </c>
      <c r="AA109" s="13">
        <v>21.086421999999999</v>
      </c>
      <c r="AB109" s="13">
        <f t="shared" si="36"/>
        <v>-1.5957401878995706E-2</v>
      </c>
      <c r="AD109" s="14">
        <v>39170</v>
      </c>
      <c r="AE109" s="13">
        <v>21.296709</v>
      </c>
      <c r="AF109" s="13">
        <f t="shared" si="37"/>
        <v>3.6014596410933867E-3</v>
      </c>
      <c r="AH109" s="14">
        <v>41463</v>
      </c>
      <c r="AI109" s="13">
        <v>25.530000999999999</v>
      </c>
      <c r="AJ109" s="13">
        <f t="shared" si="38"/>
        <v>-5.841082554517177E-3</v>
      </c>
      <c r="AL109" s="14">
        <v>41467</v>
      </c>
      <c r="AM109" s="13">
        <v>13.950331</v>
      </c>
      <c r="AN109" s="13">
        <f t="shared" si="39"/>
        <v>6.8360490907228477E-4</v>
      </c>
      <c r="AP109" s="14">
        <v>41810</v>
      </c>
      <c r="AQ109" s="13">
        <v>165.800003</v>
      </c>
      <c r="AR109" s="13">
        <f t="shared" si="40"/>
        <v>-7.1261869834664216E-3</v>
      </c>
      <c r="AT109" s="14">
        <v>41900</v>
      </c>
      <c r="AU109" s="13">
        <v>46.939689999999999</v>
      </c>
      <c r="AV109" s="13">
        <f t="shared" si="41"/>
        <v>1.6112349258174591E-2</v>
      </c>
      <c r="AX109" s="14">
        <v>41169</v>
      </c>
      <c r="AY109" s="13">
        <v>6.57</v>
      </c>
      <c r="AZ109" s="13">
        <f t="shared" si="42"/>
        <v>-1.9402985074626851E-2</v>
      </c>
      <c r="BB109" s="14">
        <v>36888</v>
      </c>
      <c r="BC109" s="13">
        <v>14.807069</v>
      </c>
      <c r="BD109" s="13">
        <f t="shared" si="43"/>
        <v>4.7413804689749282E-2</v>
      </c>
      <c r="BF109" s="14">
        <v>40199</v>
      </c>
      <c r="BG109" s="13">
        <v>25.431028999999999</v>
      </c>
      <c r="BH109" s="13">
        <f t="shared" si="44"/>
        <v>-1.8960454943213169E-2</v>
      </c>
      <c r="BJ109" s="14">
        <v>38673</v>
      </c>
      <c r="BK109" s="13">
        <v>32.799999</v>
      </c>
      <c r="BL109" s="13">
        <f t="shared" si="45"/>
        <v>1.297090756729747E-2</v>
      </c>
      <c r="BN109" s="14">
        <v>37866</v>
      </c>
      <c r="BO109" s="13">
        <v>24.420214999999999</v>
      </c>
      <c r="BP109" s="13">
        <f t="shared" si="46"/>
        <v>2.3736346529270827E-2</v>
      </c>
      <c r="BR109" s="14">
        <v>40247</v>
      </c>
      <c r="BS109" s="13">
        <v>23.249372999999999</v>
      </c>
      <c r="BT109" s="13">
        <f t="shared" si="47"/>
        <v>-3.3726778117897645E-3</v>
      </c>
      <c r="BV109" s="14">
        <v>39282</v>
      </c>
      <c r="BW109" s="13">
        <v>27.825001</v>
      </c>
      <c r="BX109" s="13">
        <f t="shared" si="48"/>
        <v>-6.0725127318265919E-3</v>
      </c>
      <c r="BZ109" s="14">
        <v>41449</v>
      </c>
      <c r="CA109" s="13">
        <v>19.350000000000001</v>
      </c>
      <c r="CB109" s="13">
        <f t="shared" si="49"/>
        <v>1.4682747771368701E-2</v>
      </c>
      <c r="CD109" s="14">
        <v>41416</v>
      </c>
      <c r="CE109" s="13">
        <v>65.550003000000004</v>
      </c>
      <c r="CF109" s="13">
        <f t="shared" si="50"/>
        <v>8.4615846153846732E-3</v>
      </c>
      <c r="CH109" s="14">
        <v>41816</v>
      </c>
      <c r="CI109" s="13">
        <v>36.380001</v>
      </c>
      <c r="CJ109" s="13">
        <f t="shared" si="51"/>
        <v>7.7563162191865128E-3</v>
      </c>
      <c r="CL109" s="14">
        <v>41766</v>
      </c>
      <c r="CM109" s="13">
        <v>23.860001</v>
      </c>
      <c r="CN109" s="13">
        <f t="shared" si="52"/>
        <v>-1.0369141005012817E-2</v>
      </c>
      <c r="CP109" s="14">
        <v>37888</v>
      </c>
      <c r="CQ109" s="13">
        <v>13.59</v>
      </c>
      <c r="CR109" s="13">
        <f t="shared" si="53"/>
        <v>-6.0815480304077456E-2</v>
      </c>
      <c r="CT109" s="14">
        <v>40696</v>
      </c>
      <c r="CU109" s="13">
        <v>59.060001</v>
      </c>
      <c r="CV109" s="13">
        <f t="shared" si="54"/>
        <v>1.9154443155229618E-2</v>
      </c>
      <c r="CX109" s="14">
        <v>39135</v>
      </c>
      <c r="CY109" s="13">
        <v>41.741503000000002</v>
      </c>
      <c r="CZ109" s="13">
        <f t="shared" si="55"/>
        <v>1.5538517959811359E-2</v>
      </c>
      <c r="DB109" s="14">
        <v>41946</v>
      </c>
      <c r="DC109" s="13">
        <v>60.259998000000003</v>
      </c>
      <c r="DD109" s="13">
        <f t="shared" si="56"/>
        <v>-1.6002677465621146E-2</v>
      </c>
      <c r="DF109" s="14">
        <v>40365</v>
      </c>
      <c r="DG109" s="13">
        <v>24</v>
      </c>
      <c r="DH109" s="13">
        <f t="shared" si="57"/>
        <v>-3.0694668820678575E-2</v>
      </c>
      <c r="DJ109" s="14">
        <v>37824</v>
      </c>
      <c r="DK109" s="13">
        <v>18.368026</v>
      </c>
      <c r="DL109" s="13">
        <f t="shared" si="58"/>
        <v>6.3154312292195407E-3</v>
      </c>
      <c r="DN109" s="14">
        <v>39535</v>
      </c>
      <c r="DO109" s="13">
        <v>95.000000999999997</v>
      </c>
      <c r="DP109" s="13">
        <f t="shared" si="59"/>
        <v>6.0859818610393315E-2</v>
      </c>
    </row>
    <row r="110" spans="2:120">
      <c r="B110" s="14">
        <v>38897</v>
      </c>
      <c r="C110">
        <v>10.743618</v>
      </c>
      <c r="D110" s="13">
        <f t="shared" si="30"/>
        <v>0</v>
      </c>
      <c r="F110" s="14">
        <v>39876</v>
      </c>
      <c r="G110">
        <v>10.12396</v>
      </c>
      <c r="H110" s="13">
        <f t="shared" si="31"/>
        <v>3.9087988335565156E-2</v>
      </c>
      <c r="J110" s="14">
        <v>41435</v>
      </c>
      <c r="K110">
        <v>57.897934999999997</v>
      </c>
      <c r="L110" s="13">
        <f t="shared" si="32"/>
        <v>2.6067564794313044E-2</v>
      </c>
      <c r="N110" s="14">
        <v>38184</v>
      </c>
      <c r="O110">
        <v>11.32</v>
      </c>
      <c r="P110" s="13">
        <f t="shared" si="33"/>
        <v>-4.6067683688852806E-2</v>
      </c>
      <c r="R110" s="14">
        <v>40192</v>
      </c>
      <c r="S110" s="13">
        <v>20.756239999999998</v>
      </c>
      <c r="T110" s="13">
        <f t="shared" si="34"/>
        <v>-6.1830347791218283E-3</v>
      </c>
      <c r="V110" s="14">
        <v>39209</v>
      </c>
      <c r="W110" s="13">
        <v>73.185321999999999</v>
      </c>
      <c r="X110" s="13">
        <f t="shared" si="35"/>
        <v>-1.4728986302013107E-2</v>
      </c>
      <c r="Z110" s="14">
        <v>39462</v>
      </c>
      <c r="AA110" s="13">
        <v>21.428363000000001</v>
      </c>
      <c r="AB110" s="13">
        <f t="shared" si="36"/>
        <v>-3.9591355464667466E-2</v>
      </c>
      <c r="AD110" s="14">
        <v>39169</v>
      </c>
      <c r="AE110" s="13">
        <v>21.220285000000001</v>
      </c>
      <c r="AF110" s="13">
        <f t="shared" si="37"/>
        <v>-8.3333925272148033E-3</v>
      </c>
      <c r="AH110" s="14">
        <v>41460</v>
      </c>
      <c r="AI110" s="13">
        <v>25.68</v>
      </c>
      <c r="AJ110" s="13">
        <f t="shared" si="38"/>
        <v>3.516998827667052E-3</v>
      </c>
      <c r="AL110" s="14">
        <v>41466</v>
      </c>
      <c r="AM110" s="13">
        <v>13.940801</v>
      </c>
      <c r="AN110" s="13">
        <f t="shared" si="39"/>
        <v>1.3859993397925282E-2</v>
      </c>
      <c r="AP110" s="14">
        <v>41809</v>
      </c>
      <c r="AQ110" s="13">
        <v>166.990005</v>
      </c>
      <c r="AR110" s="13">
        <f t="shared" si="40"/>
        <v>-1.3352998522895147E-2</v>
      </c>
      <c r="AT110" s="14">
        <v>41899</v>
      </c>
      <c r="AU110" s="13">
        <v>46.195374000000001</v>
      </c>
      <c r="AV110" s="13">
        <f t="shared" si="41"/>
        <v>7.2825315989680046E-3</v>
      </c>
      <c r="AX110" s="14">
        <v>41166</v>
      </c>
      <c r="AY110" s="13">
        <v>6.7</v>
      </c>
      <c r="AZ110" s="13">
        <f t="shared" si="42"/>
        <v>1.5151515151515233E-2</v>
      </c>
      <c r="BB110" s="14">
        <v>36887</v>
      </c>
      <c r="BC110" s="13">
        <v>14.13679</v>
      </c>
      <c r="BD110" s="13">
        <f t="shared" si="43"/>
        <v>0</v>
      </c>
      <c r="BF110" s="14">
        <v>40198</v>
      </c>
      <c r="BG110" s="13">
        <v>25.922532</v>
      </c>
      <c r="BH110" s="13">
        <f t="shared" si="44"/>
        <v>-1.6398697538561827E-2</v>
      </c>
      <c r="BJ110" s="14">
        <v>38672</v>
      </c>
      <c r="BK110" s="13">
        <v>32.380001</v>
      </c>
      <c r="BL110" s="13">
        <f t="shared" si="45"/>
        <v>-1.0995753757131625E-2</v>
      </c>
      <c r="BN110" s="14">
        <v>37862</v>
      </c>
      <c r="BO110" s="13">
        <v>23.854008</v>
      </c>
      <c r="BP110" s="13">
        <f t="shared" si="46"/>
        <v>-1.9916309574864708E-2</v>
      </c>
      <c r="BR110" s="14">
        <v>40246</v>
      </c>
      <c r="BS110" s="13">
        <v>23.328050999999999</v>
      </c>
      <c r="BT110" s="13">
        <f t="shared" si="47"/>
        <v>9.1469750487571493E-3</v>
      </c>
      <c r="BV110" s="14">
        <v>39281</v>
      </c>
      <c r="BW110" s="13">
        <v>27.995000999999998</v>
      </c>
      <c r="BX110" s="13">
        <f t="shared" si="48"/>
        <v>-8.1487688219664452E-3</v>
      </c>
      <c r="BZ110" s="14">
        <v>41446</v>
      </c>
      <c r="CA110" s="13">
        <v>19.07</v>
      </c>
      <c r="CB110" s="13">
        <f t="shared" si="49"/>
        <v>-2.3553557421732766E-2</v>
      </c>
      <c r="CD110" s="14">
        <v>41415</v>
      </c>
      <c r="CE110" s="13">
        <v>65</v>
      </c>
      <c r="CF110" s="13">
        <f t="shared" si="50"/>
        <v>4.1166106038763417E-2</v>
      </c>
      <c r="CH110" s="14">
        <v>41815</v>
      </c>
      <c r="CI110" s="13">
        <v>36.099997999999999</v>
      </c>
      <c r="CJ110" s="13">
        <f t="shared" si="51"/>
        <v>-3.5882417885729372E-3</v>
      </c>
      <c r="CL110" s="14">
        <v>41765</v>
      </c>
      <c r="CM110" s="13">
        <v>24.110001</v>
      </c>
      <c r="CN110" s="13">
        <f t="shared" si="52"/>
        <v>-2.4281587384928641E-2</v>
      </c>
      <c r="CP110" s="14">
        <v>37887</v>
      </c>
      <c r="CQ110" s="13">
        <v>14.47</v>
      </c>
      <c r="CR110" s="13">
        <f t="shared" si="53"/>
        <v>1.7580872011251757E-2</v>
      </c>
      <c r="CT110" s="14">
        <v>40695</v>
      </c>
      <c r="CU110" s="13">
        <v>57.950001</v>
      </c>
      <c r="CV110" s="13">
        <f t="shared" si="54"/>
        <v>-3.4488487170943063E-2</v>
      </c>
      <c r="CX110" s="14">
        <v>39134</v>
      </c>
      <c r="CY110" s="13">
        <v>41.102826</v>
      </c>
      <c r="CZ110" s="13">
        <f t="shared" si="55"/>
        <v>2.3529372214980634E-2</v>
      </c>
      <c r="DB110" s="14">
        <v>41943</v>
      </c>
      <c r="DC110" s="13">
        <v>61.240001999999997</v>
      </c>
      <c r="DD110" s="13">
        <f t="shared" si="56"/>
        <v>3.3237759406107535E-2</v>
      </c>
      <c r="DF110" s="14">
        <v>40361</v>
      </c>
      <c r="DG110" s="13">
        <v>24.76</v>
      </c>
      <c r="DH110" s="13">
        <f t="shared" si="57"/>
        <v>-1.9794140934283451E-2</v>
      </c>
      <c r="DJ110" s="14">
        <v>37823</v>
      </c>
      <c r="DK110" s="13">
        <v>18.252752000000001</v>
      </c>
      <c r="DL110" s="13">
        <f t="shared" si="58"/>
        <v>-1.4414432024098811E-2</v>
      </c>
      <c r="DN110" s="14">
        <v>39534</v>
      </c>
      <c r="DO110" s="13">
        <v>89.550004000000001</v>
      </c>
      <c r="DP110" s="13">
        <f t="shared" si="59"/>
        <v>1.3582388228636185E-2</v>
      </c>
    </row>
    <row r="111" spans="2:120">
      <c r="B111" s="14">
        <v>38896</v>
      </c>
      <c r="C111">
        <v>10.743618</v>
      </c>
      <c r="D111" s="13">
        <f t="shared" si="30"/>
        <v>6.2611638408585487E-3</v>
      </c>
      <c r="F111" s="14">
        <v>39875</v>
      </c>
      <c r="G111">
        <v>9.7431210000000004</v>
      </c>
      <c r="H111" s="13">
        <f t="shared" si="31"/>
        <v>-2.4371030224049181E-3</v>
      </c>
      <c r="J111" s="14">
        <v>41432</v>
      </c>
      <c r="K111">
        <v>56.427019999999999</v>
      </c>
      <c r="L111" s="13">
        <f t="shared" si="32"/>
        <v>-3.2478384059122047E-3</v>
      </c>
      <c r="N111" s="14">
        <v>38183</v>
      </c>
      <c r="O111">
        <v>11.866669999999999</v>
      </c>
      <c r="P111" s="13">
        <f t="shared" si="33"/>
        <v>5.263218587586805E-2</v>
      </c>
      <c r="R111" s="14">
        <v>40191</v>
      </c>
      <c r="S111" s="13">
        <v>20.885375</v>
      </c>
      <c r="T111" s="13">
        <f t="shared" si="34"/>
        <v>8.7318823342751473E-3</v>
      </c>
      <c r="V111" s="14">
        <v>39206</v>
      </c>
      <c r="W111" s="13">
        <v>74.279381999999998</v>
      </c>
      <c r="X111" s="13">
        <f t="shared" si="35"/>
        <v>-1.8718185605926623E-2</v>
      </c>
      <c r="Z111" s="14">
        <v>39461</v>
      </c>
      <c r="AA111" s="13">
        <v>22.311713999999998</v>
      </c>
      <c r="AB111" s="13">
        <f t="shared" si="36"/>
        <v>2.6660901364792693E-2</v>
      </c>
      <c r="AD111" s="14">
        <v>39168</v>
      </c>
      <c r="AE111" s="13">
        <v>21.398607999999999</v>
      </c>
      <c r="AF111" s="13">
        <f t="shared" si="37"/>
        <v>-7.8739595270626243E-3</v>
      </c>
      <c r="AH111" s="14">
        <v>41458</v>
      </c>
      <c r="AI111" s="13">
        <v>25.59</v>
      </c>
      <c r="AJ111" s="13">
        <f t="shared" si="38"/>
        <v>2.4009603841536675E-2</v>
      </c>
      <c r="AL111" s="14">
        <v>41465</v>
      </c>
      <c r="AM111" s="13">
        <v>13.750223</v>
      </c>
      <c r="AN111" s="13">
        <f t="shared" si="39"/>
        <v>1.3342743879822361E-2</v>
      </c>
      <c r="AP111" s="14">
        <v>41808</v>
      </c>
      <c r="AQ111" s="13">
        <v>169.25</v>
      </c>
      <c r="AR111" s="13">
        <f t="shared" si="40"/>
        <v>2.28440138826131E-2</v>
      </c>
      <c r="AT111" s="14">
        <v>41898</v>
      </c>
      <c r="AU111" s="13">
        <v>45.861387000000001</v>
      </c>
      <c r="AV111" s="13">
        <f t="shared" si="41"/>
        <v>1.5852895127524604E-2</v>
      </c>
      <c r="AX111" s="14">
        <v>41165</v>
      </c>
      <c r="AY111" s="13">
        <v>6.6</v>
      </c>
      <c r="AZ111" s="13">
        <f t="shared" si="42"/>
        <v>2.0092735703245733E-2</v>
      </c>
      <c r="BB111" s="14">
        <v>36886</v>
      </c>
      <c r="BC111" s="13">
        <v>14.13679</v>
      </c>
      <c r="BD111" s="13">
        <f t="shared" si="43"/>
        <v>-4.9180310227271297E-2</v>
      </c>
      <c r="BF111" s="14">
        <v>40197</v>
      </c>
      <c r="BG111" s="13">
        <v>26.354714999999999</v>
      </c>
      <c r="BH111" s="13">
        <f t="shared" si="44"/>
        <v>7.7770408279347588E-3</v>
      </c>
      <c r="BJ111" s="14">
        <v>38671</v>
      </c>
      <c r="BK111" s="13">
        <v>32.740001999999997</v>
      </c>
      <c r="BL111" s="13">
        <f t="shared" si="45"/>
        <v>0</v>
      </c>
      <c r="BN111" s="14">
        <v>37861</v>
      </c>
      <c r="BO111" s="13">
        <v>24.338746</v>
      </c>
      <c r="BP111" s="13">
        <f t="shared" si="46"/>
        <v>2.6632272291754105E-2</v>
      </c>
      <c r="BR111" s="14">
        <v>40245</v>
      </c>
      <c r="BS111" s="13">
        <v>23.116603999999999</v>
      </c>
      <c r="BT111" s="13">
        <f t="shared" si="47"/>
        <v>-1.2602402556300279E-2</v>
      </c>
      <c r="BV111" s="14">
        <v>39280</v>
      </c>
      <c r="BW111" s="13">
        <v>28.225000000000001</v>
      </c>
      <c r="BX111" s="13">
        <f t="shared" si="48"/>
        <v>-1.7406440382941687E-2</v>
      </c>
      <c r="BZ111" s="14">
        <v>41445</v>
      </c>
      <c r="CA111" s="13">
        <v>19.530000999999999</v>
      </c>
      <c r="CB111" s="13">
        <f t="shared" si="49"/>
        <v>-4.0766206249204108E-2</v>
      </c>
      <c r="CD111" s="14">
        <v>41414</v>
      </c>
      <c r="CE111" s="13">
        <v>62.43</v>
      </c>
      <c r="CF111" s="13">
        <f t="shared" si="50"/>
        <v>-2.4683673654626669E-2</v>
      </c>
      <c r="CH111" s="14">
        <v>41814</v>
      </c>
      <c r="CI111" s="13">
        <v>36.229999999999997</v>
      </c>
      <c r="CJ111" s="13">
        <f t="shared" si="51"/>
        <v>-1.3781422651086535E-3</v>
      </c>
      <c r="CL111" s="14">
        <v>41764</v>
      </c>
      <c r="CM111" s="13">
        <v>24.709999</v>
      </c>
      <c r="CN111" s="13">
        <f t="shared" si="52"/>
        <v>2.1918899917287019E-2</v>
      </c>
      <c r="CP111" s="14">
        <v>37886</v>
      </c>
      <c r="CQ111" s="13">
        <v>14.22</v>
      </c>
      <c r="CR111" s="13">
        <f t="shared" si="53"/>
        <v>-4.946524064171124E-2</v>
      </c>
      <c r="CT111" s="14">
        <v>40694</v>
      </c>
      <c r="CU111" s="13">
        <v>60.02</v>
      </c>
      <c r="CV111" s="13">
        <f t="shared" si="54"/>
        <v>3.0032606830272868E-2</v>
      </c>
      <c r="CX111" s="14">
        <v>39133</v>
      </c>
      <c r="CY111" s="13">
        <v>40.157935000000002</v>
      </c>
      <c r="CZ111" s="13">
        <f t="shared" si="55"/>
        <v>-7.7820473291052347E-3</v>
      </c>
      <c r="DB111" s="14">
        <v>41942</v>
      </c>
      <c r="DC111" s="13">
        <v>59.27</v>
      </c>
      <c r="DD111" s="13">
        <f t="shared" si="56"/>
        <v>-1.2660320050979735E-2</v>
      </c>
      <c r="DF111" s="14">
        <v>40360</v>
      </c>
      <c r="DG111" s="13">
        <v>25.26</v>
      </c>
      <c r="DH111" s="13">
        <f t="shared" si="57"/>
        <v>-1.4051560731789078E-2</v>
      </c>
      <c r="DJ111" s="14">
        <v>37820</v>
      </c>
      <c r="DK111" s="13">
        <v>18.519703</v>
      </c>
      <c r="DL111" s="13">
        <f t="shared" si="58"/>
        <v>1.6483488135493395E-2</v>
      </c>
      <c r="DN111" s="14">
        <v>39533</v>
      </c>
      <c r="DO111" s="13">
        <v>88.35</v>
      </c>
      <c r="DP111" s="13">
        <f t="shared" si="59"/>
        <v>3.1523606601624947E-2</v>
      </c>
    </row>
    <row r="112" spans="2:120">
      <c r="B112" s="14">
        <v>38895</v>
      </c>
      <c r="C112">
        <v>10.676769</v>
      </c>
      <c r="D112" s="13">
        <f t="shared" si="30"/>
        <v>-1.4977972836717209E-2</v>
      </c>
      <c r="F112" s="14">
        <v>39874</v>
      </c>
      <c r="G112">
        <v>9.7669239999999995</v>
      </c>
      <c r="H112" s="13">
        <f t="shared" si="31"/>
        <v>-3.3751872633517095E-2</v>
      </c>
      <c r="J112" s="14">
        <v>41431</v>
      </c>
      <c r="K112">
        <v>56.610883000000001</v>
      </c>
      <c r="L112" s="13">
        <f t="shared" si="32"/>
        <v>1.7391315287094991E-2</v>
      </c>
      <c r="N112" s="14">
        <v>38182</v>
      </c>
      <c r="O112">
        <v>11.27333</v>
      </c>
      <c r="P112" s="13">
        <f t="shared" si="33"/>
        <v>-5.9131205673756493E-4</v>
      </c>
      <c r="R112" s="14">
        <v>40190</v>
      </c>
      <c r="S112" s="13">
        <v>20.704585000000002</v>
      </c>
      <c r="T112" s="13">
        <f t="shared" si="34"/>
        <v>-2.7890089515252146E-2</v>
      </c>
      <c r="V112" s="14">
        <v>39205</v>
      </c>
      <c r="W112" s="13">
        <v>75.696279000000004</v>
      </c>
      <c r="X112" s="13">
        <f t="shared" si="35"/>
        <v>8.3622651173057318E-3</v>
      </c>
      <c r="Z112" s="14">
        <v>39458</v>
      </c>
      <c r="AA112" s="13">
        <v>21.732310999999999</v>
      </c>
      <c r="AB112" s="13">
        <f t="shared" si="36"/>
        <v>8.7480880396160208E-4</v>
      </c>
      <c r="AD112" s="14">
        <v>39167</v>
      </c>
      <c r="AE112" s="13">
        <v>21.568436999999999</v>
      </c>
      <c r="AF112" s="13">
        <f t="shared" si="37"/>
        <v>2.7634947366443263E-3</v>
      </c>
      <c r="AH112" s="14">
        <v>41457</v>
      </c>
      <c r="AI112" s="13">
        <v>24.99</v>
      </c>
      <c r="AJ112" s="13">
        <f t="shared" si="38"/>
        <v>-9.9049128367670377E-3</v>
      </c>
      <c r="AL112" s="14">
        <v>41464</v>
      </c>
      <c r="AM112" s="13">
        <v>13.569172999999999</v>
      </c>
      <c r="AN112" s="13">
        <f t="shared" si="39"/>
        <v>4.9399846887284091E-3</v>
      </c>
      <c r="AP112" s="14">
        <v>41807</v>
      </c>
      <c r="AQ112" s="13">
        <v>165.470001</v>
      </c>
      <c r="AR112" s="13">
        <f t="shared" si="40"/>
        <v>-1.2355211212167195E-2</v>
      </c>
      <c r="AT112" s="14">
        <v>41897</v>
      </c>
      <c r="AU112" s="13">
        <v>45.145696999999998</v>
      </c>
      <c r="AV112" s="13">
        <f t="shared" si="41"/>
        <v>-7.5518543127520675E-3</v>
      </c>
      <c r="AX112" s="14">
        <v>41164</v>
      </c>
      <c r="AY112" s="13">
        <v>6.47</v>
      </c>
      <c r="AZ112" s="13">
        <f t="shared" si="42"/>
        <v>1.7295597484276639E-2</v>
      </c>
      <c r="BB112" s="14">
        <v>36882</v>
      </c>
      <c r="BC112" s="13">
        <v>14.868003</v>
      </c>
      <c r="BD112" s="13">
        <f t="shared" si="43"/>
        <v>0.1141552542211323</v>
      </c>
      <c r="BF112" s="14">
        <v>40193</v>
      </c>
      <c r="BG112" s="13">
        <v>26.151335</v>
      </c>
      <c r="BH112" s="13">
        <f t="shared" si="44"/>
        <v>-3.2299418556342445E-3</v>
      </c>
      <c r="BJ112" s="14">
        <v>38670</v>
      </c>
      <c r="BK112" s="13">
        <v>32.740001999999997</v>
      </c>
      <c r="BL112" s="13">
        <f t="shared" si="45"/>
        <v>-5.4676795545371146E-3</v>
      </c>
      <c r="BN112" s="14">
        <v>37860</v>
      </c>
      <c r="BO112" s="13">
        <v>23.707364999999999</v>
      </c>
      <c r="BP112" s="13">
        <f t="shared" si="46"/>
        <v>-2.5706329794540671E-3</v>
      </c>
      <c r="BR112" s="14">
        <v>40242</v>
      </c>
      <c r="BS112" s="13">
        <v>23.411646999999999</v>
      </c>
      <c r="BT112" s="13">
        <f t="shared" si="47"/>
        <v>1.1687168059449934E-2</v>
      </c>
      <c r="BV112" s="14">
        <v>39279</v>
      </c>
      <c r="BW112" s="13">
        <v>28.725000000000001</v>
      </c>
      <c r="BX112" s="13">
        <f t="shared" si="48"/>
        <v>-1.4410705095213524E-2</v>
      </c>
      <c r="BZ112" s="14">
        <v>41444</v>
      </c>
      <c r="CA112" s="13">
        <v>20.360001</v>
      </c>
      <c r="CB112" s="13">
        <f t="shared" si="49"/>
        <v>-4.9042456795889755E-2</v>
      </c>
      <c r="CD112" s="14">
        <v>41411</v>
      </c>
      <c r="CE112" s="13">
        <v>64.010002</v>
      </c>
      <c r="CF112" s="13">
        <f t="shared" si="50"/>
        <v>-7.5968682170542623E-3</v>
      </c>
      <c r="CH112" s="14">
        <v>41813</v>
      </c>
      <c r="CI112" s="13">
        <v>36.279998999999997</v>
      </c>
      <c r="CJ112" s="13">
        <f t="shared" si="51"/>
        <v>-1.0365548281505731E-2</v>
      </c>
      <c r="CL112" s="14">
        <v>41761</v>
      </c>
      <c r="CM112" s="13">
        <v>24.18</v>
      </c>
      <c r="CN112" s="13">
        <f t="shared" si="52"/>
        <v>6.6611157368859347E-3</v>
      </c>
      <c r="CP112" s="14">
        <v>37883</v>
      </c>
      <c r="CQ112" s="13">
        <v>14.96</v>
      </c>
      <c r="CR112" s="13">
        <f t="shared" si="53"/>
        <v>2.7472527472527496E-2</v>
      </c>
      <c r="CT112" s="14">
        <v>40690</v>
      </c>
      <c r="CU112" s="13">
        <v>58.27</v>
      </c>
      <c r="CV112" s="13">
        <f t="shared" si="54"/>
        <v>-6.4791472641381577E-3</v>
      </c>
      <c r="CX112" s="14">
        <v>39129</v>
      </c>
      <c r="CY112" s="13">
        <v>40.472897000000003</v>
      </c>
      <c r="CZ112" s="13">
        <f t="shared" si="55"/>
        <v>-5.3751850933835754E-3</v>
      </c>
      <c r="DB112" s="14">
        <v>41941</v>
      </c>
      <c r="DC112" s="13">
        <v>60.029998999999997</v>
      </c>
      <c r="DD112" s="13">
        <f t="shared" si="56"/>
        <v>1.2139571537016107E-2</v>
      </c>
      <c r="DF112" s="14">
        <v>40359</v>
      </c>
      <c r="DG112" s="13">
        <v>25.620000999999998</v>
      </c>
      <c r="DH112" s="13">
        <f t="shared" si="57"/>
        <v>-2.2510416730653113E-2</v>
      </c>
      <c r="DJ112" s="14">
        <v>37819</v>
      </c>
      <c r="DK112" s="13">
        <v>18.219384000000002</v>
      </c>
      <c r="DL112" s="13">
        <f t="shared" si="58"/>
        <v>7.3801105258304812E-3</v>
      </c>
      <c r="DN112" s="14">
        <v>39532</v>
      </c>
      <c r="DO112" s="13">
        <v>85.650002999999998</v>
      </c>
      <c r="DP112" s="13">
        <f t="shared" si="59"/>
        <v>6.3975179329500892E-2</v>
      </c>
    </row>
    <row r="113" spans="2:120">
      <c r="B113" s="14">
        <v>38894</v>
      </c>
      <c r="C113">
        <v>10.839117</v>
      </c>
      <c r="D113" s="13">
        <f t="shared" si="30"/>
        <v>-1.5611368762222947E-2</v>
      </c>
      <c r="F113" s="14">
        <v>39871</v>
      </c>
      <c r="G113">
        <v>10.108091</v>
      </c>
      <c r="H113" s="13">
        <f t="shared" si="31"/>
        <v>2.3603052233032869E-3</v>
      </c>
      <c r="J113" s="14">
        <v>41430</v>
      </c>
      <c r="K113">
        <v>55.643174999999999</v>
      </c>
      <c r="L113" s="13">
        <f t="shared" si="32"/>
        <v>-1.1007899096995446E-2</v>
      </c>
      <c r="N113" s="14">
        <v>38181</v>
      </c>
      <c r="O113">
        <v>11.28</v>
      </c>
      <c r="P113" s="13">
        <f t="shared" si="33"/>
        <v>-2.4784142713503616E-2</v>
      </c>
      <c r="R113" s="14">
        <v>40189</v>
      </c>
      <c r="S113" s="13">
        <v>21.298604999999998</v>
      </c>
      <c r="T113" s="13">
        <f t="shared" si="34"/>
        <v>-1.040002947621318E-2</v>
      </c>
      <c r="V113" s="14">
        <v>39204</v>
      </c>
      <c r="W113" s="13">
        <v>75.068535999999995</v>
      </c>
      <c r="X113" s="13">
        <f t="shared" si="35"/>
        <v>9.7707821356535773E-3</v>
      </c>
      <c r="Z113" s="14">
        <v>39457</v>
      </c>
      <c r="AA113" s="13">
        <v>21.713315999999999</v>
      </c>
      <c r="AB113" s="13">
        <f t="shared" si="36"/>
        <v>-2.6177858960734191E-3</v>
      </c>
      <c r="AD113" s="14">
        <v>39164</v>
      </c>
      <c r="AE113" s="13">
        <v>21.508997000000001</v>
      </c>
      <c r="AF113" s="13">
        <f t="shared" si="37"/>
        <v>-5.8869397171030687E-3</v>
      </c>
      <c r="AH113" s="14">
        <v>41456</v>
      </c>
      <c r="AI113" s="13">
        <v>25.24</v>
      </c>
      <c r="AJ113" s="13">
        <f t="shared" si="38"/>
        <v>4.3772783277865194E-3</v>
      </c>
      <c r="AL113" s="14">
        <v>41463</v>
      </c>
      <c r="AM113" s="13">
        <v>13.502471</v>
      </c>
      <c r="AN113" s="13">
        <f t="shared" si="39"/>
        <v>-4.9157012000657207E-3</v>
      </c>
      <c r="AP113" s="14">
        <v>41806</v>
      </c>
      <c r="AQ113" s="13">
        <v>167.53999300000001</v>
      </c>
      <c r="AR113" s="13">
        <f t="shared" si="40"/>
        <v>-1.0395806076861051E-2</v>
      </c>
      <c r="AT113" s="14">
        <v>41894</v>
      </c>
      <c r="AU113" s="13">
        <v>45.489224999999998</v>
      </c>
      <c r="AV113" s="13">
        <f t="shared" si="41"/>
        <v>-1.4675562593232706E-2</v>
      </c>
      <c r="AX113" s="14">
        <v>41163</v>
      </c>
      <c r="AY113" s="13">
        <v>6.36</v>
      </c>
      <c r="AZ113" s="13">
        <f t="shared" si="42"/>
        <v>-7.8003120124804717E-3</v>
      </c>
      <c r="BB113" s="14">
        <v>36881</v>
      </c>
      <c r="BC113" s="13">
        <v>13.344642</v>
      </c>
      <c r="BD113" s="13">
        <f t="shared" si="43"/>
        <v>-1.7937237551496236E-2</v>
      </c>
      <c r="BF113" s="14">
        <v>40192</v>
      </c>
      <c r="BG113" s="13">
        <v>26.236076000000001</v>
      </c>
      <c r="BH113" s="13">
        <f t="shared" si="44"/>
        <v>2.0098836077442856E-2</v>
      </c>
      <c r="BJ113" s="14">
        <v>38667</v>
      </c>
      <c r="BK113" s="13">
        <v>32.919998</v>
      </c>
      <c r="BL113" s="13">
        <f t="shared" si="45"/>
        <v>-3.9334645668219247E-3</v>
      </c>
      <c r="BN113" s="14">
        <v>37859</v>
      </c>
      <c r="BO113" s="13">
        <v>23.768464999999999</v>
      </c>
      <c r="BP113" s="13">
        <f t="shared" si="46"/>
        <v>1.0292694254966464E-3</v>
      </c>
      <c r="BR113" s="14">
        <v>40241</v>
      </c>
      <c r="BS113" s="13">
        <v>23.141192</v>
      </c>
      <c r="BT113" s="13">
        <f t="shared" si="47"/>
        <v>-1.0721025814918322E-2</v>
      </c>
      <c r="BV113" s="14">
        <v>39276</v>
      </c>
      <c r="BW113" s="13">
        <v>29.145</v>
      </c>
      <c r="BX113" s="13">
        <f t="shared" si="48"/>
        <v>5.5200619106412696E-3</v>
      </c>
      <c r="BZ113" s="14">
        <v>41443</v>
      </c>
      <c r="CA113" s="13">
        <v>21.41</v>
      </c>
      <c r="CB113" s="13">
        <f t="shared" si="49"/>
        <v>1.6619231558368017E-2</v>
      </c>
      <c r="CD113" s="14">
        <v>41410</v>
      </c>
      <c r="CE113" s="13">
        <v>64.5</v>
      </c>
      <c r="CF113" s="13">
        <f t="shared" si="50"/>
        <v>-4.8812831405775789E-2</v>
      </c>
      <c r="CH113" s="14">
        <v>41810</v>
      </c>
      <c r="CI113" s="13">
        <v>36.659999999999997</v>
      </c>
      <c r="CJ113" s="13">
        <f t="shared" si="51"/>
        <v>5.2843193566915463E-2</v>
      </c>
      <c r="CL113" s="14">
        <v>41760</v>
      </c>
      <c r="CM113" s="13">
        <v>24.02</v>
      </c>
      <c r="CN113" s="13">
        <f t="shared" si="52"/>
        <v>-3.7660217854976689E-2</v>
      </c>
      <c r="CP113" s="14">
        <v>37882</v>
      </c>
      <c r="CQ113" s="13">
        <v>14.56</v>
      </c>
      <c r="CR113" s="13">
        <f t="shared" si="53"/>
        <v>2.4630541871921156E-2</v>
      </c>
      <c r="CT113" s="14">
        <v>40689</v>
      </c>
      <c r="CU113" s="13">
        <v>58.650002000000001</v>
      </c>
      <c r="CV113" s="13">
        <f t="shared" si="54"/>
        <v>6.0034820926841001E-3</v>
      </c>
      <c r="CX113" s="14">
        <v>39128</v>
      </c>
      <c r="CY113" s="13">
        <v>40.691622000000002</v>
      </c>
      <c r="CZ113" s="13">
        <f t="shared" si="55"/>
        <v>4.5356345737360268E-3</v>
      </c>
      <c r="DB113" s="14">
        <v>41940</v>
      </c>
      <c r="DC113" s="13">
        <v>59.310001</v>
      </c>
      <c r="DD113" s="13">
        <f t="shared" si="56"/>
        <v>3.8704081916079935E-2</v>
      </c>
      <c r="DF113" s="14">
        <v>40358</v>
      </c>
      <c r="DG113" s="13">
        <v>26.209999</v>
      </c>
      <c r="DH113" s="13">
        <f t="shared" si="57"/>
        <v>-3.0430580812834639E-3</v>
      </c>
      <c r="DJ113" s="14">
        <v>37818</v>
      </c>
      <c r="DK113" s="13">
        <v>18.085908</v>
      </c>
      <c r="DL113" s="13">
        <f t="shared" si="58"/>
        <v>-1.8923811555168341E-2</v>
      </c>
      <c r="DN113" s="14">
        <v>39531</v>
      </c>
      <c r="DO113" s="13">
        <v>80.500000999999997</v>
      </c>
      <c r="DP113" s="13">
        <f t="shared" si="59"/>
        <v>7.4049408246815482E-2</v>
      </c>
    </row>
    <row r="114" spans="2:120">
      <c r="B114" s="14">
        <v>38891</v>
      </c>
      <c r="C114">
        <v>11.011013999999999</v>
      </c>
      <c r="D114" s="13">
        <f t="shared" si="30"/>
        <v>7.8671385479170495E-3</v>
      </c>
      <c r="F114" s="14">
        <v>39870</v>
      </c>
      <c r="G114">
        <v>10.084289</v>
      </c>
      <c r="H114" s="13">
        <f t="shared" si="31"/>
        <v>-2.4558672362188325E-2</v>
      </c>
      <c r="J114" s="14">
        <v>41429</v>
      </c>
      <c r="K114">
        <v>56.262506999999999</v>
      </c>
      <c r="L114" s="13">
        <f t="shared" si="32"/>
        <v>-1.0551385504871976E-2</v>
      </c>
      <c r="N114" s="14">
        <v>38180</v>
      </c>
      <c r="O114">
        <v>11.56667</v>
      </c>
      <c r="P114" s="13">
        <f t="shared" si="33"/>
        <v>9.8958119603644434E-3</v>
      </c>
      <c r="R114" s="14">
        <v>40186</v>
      </c>
      <c r="S114" s="13">
        <v>21.522438999999999</v>
      </c>
      <c r="T114" s="13">
        <f t="shared" si="34"/>
        <v>1.4610431624915704E-2</v>
      </c>
      <c r="V114" s="14">
        <v>39203</v>
      </c>
      <c r="W114" s="13">
        <v>74.342155000000005</v>
      </c>
      <c r="X114" s="13">
        <f t="shared" si="35"/>
        <v>-6.8287959412029588E-3</v>
      </c>
      <c r="Z114" s="14">
        <v>39456</v>
      </c>
      <c r="AA114" s="13">
        <v>21.770306000000001</v>
      </c>
      <c r="AB114" s="13">
        <f t="shared" si="36"/>
        <v>2.872532139417593E-2</v>
      </c>
      <c r="AD114" s="14">
        <v>39163</v>
      </c>
      <c r="AE114" s="13">
        <v>21.636368999999998</v>
      </c>
      <c r="AF114" s="13">
        <f t="shared" si="37"/>
        <v>-3.5197682767022617E-3</v>
      </c>
      <c r="AH114" s="14">
        <v>41453</v>
      </c>
      <c r="AI114" s="13">
        <v>25.129999000000002</v>
      </c>
      <c r="AJ114" s="13">
        <f t="shared" si="38"/>
        <v>-1.3349038608128718E-2</v>
      </c>
      <c r="AL114" s="14">
        <v>41460</v>
      </c>
      <c r="AM114" s="13">
        <v>13.569172999999999</v>
      </c>
      <c r="AN114" s="13">
        <f t="shared" si="39"/>
        <v>7.7847763383557906E-3</v>
      </c>
      <c r="AP114" s="14">
        <v>41803</v>
      </c>
      <c r="AQ114" s="13">
        <v>169.300003</v>
      </c>
      <c r="AR114" s="13">
        <f t="shared" si="40"/>
        <v>2.8929197778682254E-2</v>
      </c>
      <c r="AT114" s="14">
        <v>41893</v>
      </c>
      <c r="AU114" s="13">
        <v>46.166747999999998</v>
      </c>
      <c r="AV114" s="13">
        <f t="shared" si="41"/>
        <v>1.8637453962723027E-3</v>
      </c>
      <c r="AX114" s="14">
        <v>41162</v>
      </c>
      <c r="AY114" s="13">
        <v>6.41</v>
      </c>
      <c r="AZ114" s="13">
        <f t="shared" si="42"/>
        <v>-1.5576323987538609E-3</v>
      </c>
      <c r="BB114" s="14">
        <v>36880</v>
      </c>
      <c r="BC114" s="13">
        <v>13.588380000000001</v>
      </c>
      <c r="BD114" s="13">
        <f t="shared" si="43"/>
        <v>-6.3025236448843558E-2</v>
      </c>
      <c r="BF114" s="14">
        <v>40191</v>
      </c>
      <c r="BG114" s="13">
        <v>25.719151</v>
      </c>
      <c r="BH114" s="13">
        <f t="shared" si="44"/>
        <v>9.3115992960328912E-3</v>
      </c>
      <c r="BJ114" s="14">
        <v>38666</v>
      </c>
      <c r="BK114" s="13">
        <v>33.049999</v>
      </c>
      <c r="BL114" s="13">
        <f t="shared" si="45"/>
        <v>7.0078915295551311E-3</v>
      </c>
      <c r="BN114" s="14">
        <v>37858</v>
      </c>
      <c r="BO114" s="13">
        <v>23.744026000000002</v>
      </c>
      <c r="BP114" s="13">
        <f t="shared" si="46"/>
        <v>-1.5416291379638748E-3</v>
      </c>
      <c r="BR114" s="14">
        <v>40240</v>
      </c>
      <c r="BS114" s="13">
        <v>23.391978000000002</v>
      </c>
      <c r="BT114" s="13">
        <f t="shared" si="47"/>
        <v>6.3104151022886246E-4</v>
      </c>
      <c r="BV114" s="14">
        <v>39275</v>
      </c>
      <c r="BW114" s="13">
        <v>28.985001</v>
      </c>
      <c r="BX114" s="13">
        <f t="shared" si="48"/>
        <v>7.4730969760167148E-3</v>
      </c>
      <c r="BZ114" s="14">
        <v>41442</v>
      </c>
      <c r="CA114" s="13">
        <v>21.059999000000001</v>
      </c>
      <c r="CB114" s="13">
        <f t="shared" si="49"/>
        <v>-5.1960793575815045E-3</v>
      </c>
      <c r="CD114" s="14">
        <v>41409</v>
      </c>
      <c r="CE114" s="13">
        <v>67.809997999999993</v>
      </c>
      <c r="CF114" s="13">
        <f t="shared" si="50"/>
        <v>-3.5419699768718511E-2</v>
      </c>
      <c r="CH114" s="14">
        <v>41809</v>
      </c>
      <c r="CI114" s="13">
        <v>34.82</v>
      </c>
      <c r="CJ114" s="13">
        <f t="shared" si="51"/>
        <v>3.231544619033512E-2</v>
      </c>
      <c r="CL114" s="14">
        <v>41759</v>
      </c>
      <c r="CM114" s="13">
        <v>24.959999</v>
      </c>
      <c r="CN114" s="13">
        <f t="shared" si="52"/>
        <v>-7.1599048194074992E-3</v>
      </c>
      <c r="CP114" s="14">
        <v>37881</v>
      </c>
      <c r="CQ114" s="13">
        <v>14.21</v>
      </c>
      <c r="CR114" s="13">
        <f t="shared" si="53"/>
        <v>3.5310734463277339E-3</v>
      </c>
      <c r="CT114" s="14">
        <v>40688</v>
      </c>
      <c r="CU114" s="13">
        <v>58.299999</v>
      </c>
      <c r="CV114" s="13">
        <f t="shared" si="54"/>
        <v>2.2268981628423369E-2</v>
      </c>
      <c r="CX114" s="14">
        <v>39127</v>
      </c>
      <c r="CY114" s="13">
        <v>40.507893000000003</v>
      </c>
      <c r="CZ114" s="13">
        <f t="shared" si="55"/>
        <v>8.494851317446447E-3</v>
      </c>
      <c r="DB114" s="14">
        <v>41939</v>
      </c>
      <c r="DC114" s="13">
        <v>57.099997999999999</v>
      </c>
      <c r="DD114" s="13">
        <f t="shared" si="56"/>
        <v>-7.395397340252996E-2</v>
      </c>
      <c r="DF114" s="14">
        <v>40357</v>
      </c>
      <c r="DG114" s="13">
        <v>26.290001</v>
      </c>
      <c r="DH114" s="13">
        <f t="shared" si="57"/>
        <v>-2.5935494627639805E-2</v>
      </c>
      <c r="DJ114" s="14">
        <v>37817</v>
      </c>
      <c r="DK114" s="13">
        <v>18.434764000000001</v>
      </c>
      <c r="DL114" s="13">
        <f t="shared" si="58"/>
        <v>-1.3474024922849558E-2</v>
      </c>
      <c r="DN114" s="14">
        <v>39527</v>
      </c>
      <c r="DO114" s="13">
        <v>74.949997999999994</v>
      </c>
      <c r="DP114" s="13">
        <f t="shared" si="59"/>
        <v>1.35226508052103E-2</v>
      </c>
    </row>
    <row r="115" spans="2:120">
      <c r="B115" s="14">
        <v>38890</v>
      </c>
      <c r="C115">
        <v>10.925065</v>
      </c>
      <c r="D115" s="13">
        <f t="shared" si="30"/>
        <v>-1.718216242567179E-2</v>
      </c>
      <c r="F115" s="14">
        <v>39869</v>
      </c>
      <c r="G115">
        <v>10.338181000000001</v>
      </c>
      <c r="H115" s="13">
        <f t="shared" si="31"/>
        <v>2.356636634460248E-2</v>
      </c>
      <c r="J115" s="14">
        <v>41428</v>
      </c>
      <c r="K115">
        <v>56.862485</v>
      </c>
      <c r="L115" s="13">
        <f t="shared" si="32"/>
        <v>-4.405322672473286E-3</v>
      </c>
      <c r="N115" s="14">
        <v>38177</v>
      </c>
      <c r="O115">
        <v>11.453329999999999</v>
      </c>
      <c r="P115" s="13">
        <f t="shared" si="33"/>
        <v>4.1843554227881732E-2</v>
      </c>
      <c r="R115" s="14">
        <v>40185</v>
      </c>
      <c r="S115" s="13">
        <v>21.212515</v>
      </c>
      <c r="T115" s="13">
        <f t="shared" si="34"/>
        <v>-1.0044176849456641E-2</v>
      </c>
      <c r="V115" s="14">
        <v>39202</v>
      </c>
      <c r="W115" s="13">
        <v>74.853313</v>
      </c>
      <c r="X115" s="13">
        <f t="shared" si="35"/>
        <v>-5.6729542405792234E-2</v>
      </c>
      <c r="Z115" s="14">
        <v>39455</v>
      </c>
      <c r="AA115" s="13">
        <v>21.162409</v>
      </c>
      <c r="AB115" s="13">
        <f t="shared" si="36"/>
        <v>-2.7498888253546825E-2</v>
      </c>
      <c r="AD115" s="14">
        <v>39162</v>
      </c>
      <c r="AE115" s="13">
        <v>21.712793000000001</v>
      </c>
      <c r="AF115" s="13">
        <f t="shared" si="37"/>
        <v>2.1574083152867497E-2</v>
      </c>
      <c r="AH115" s="14">
        <v>41452</v>
      </c>
      <c r="AI115" s="13">
        <v>25.469999000000001</v>
      </c>
      <c r="AJ115" s="13">
        <f t="shared" si="38"/>
        <v>7.1173583583488669E-3</v>
      </c>
      <c r="AL115" s="14">
        <v>41458</v>
      </c>
      <c r="AM115" s="13">
        <v>13.464356</v>
      </c>
      <c r="AN115" s="13">
        <f t="shared" si="39"/>
        <v>2.8389184164740451E-3</v>
      </c>
      <c r="AP115" s="14">
        <v>41802</v>
      </c>
      <c r="AQ115" s="13">
        <v>164.53999300000001</v>
      </c>
      <c r="AR115" s="13">
        <f t="shared" si="40"/>
        <v>5.4998411482514182E-3</v>
      </c>
      <c r="AT115" s="14">
        <v>41892</v>
      </c>
      <c r="AU115" s="13">
        <v>46.080865000000003</v>
      </c>
      <c r="AV115" s="13">
        <f t="shared" si="41"/>
        <v>-6.5829888075608712E-3</v>
      </c>
      <c r="AX115" s="14">
        <v>41159</v>
      </c>
      <c r="AY115" s="13">
        <v>6.42</v>
      </c>
      <c r="AZ115" s="13">
        <f t="shared" si="42"/>
        <v>-3.8922155688622721E-2</v>
      </c>
      <c r="BB115" s="14">
        <v>36879</v>
      </c>
      <c r="BC115" s="13">
        <v>14.502397</v>
      </c>
      <c r="BD115" s="13">
        <f t="shared" si="43"/>
        <v>2.5862094577340448E-2</v>
      </c>
      <c r="BF115" s="14">
        <v>40190</v>
      </c>
      <c r="BG115" s="13">
        <v>25.481874000000001</v>
      </c>
      <c r="BH115" s="13">
        <f t="shared" si="44"/>
        <v>-6.6072135440157628E-3</v>
      </c>
      <c r="BJ115" s="14">
        <v>38665</v>
      </c>
      <c r="BK115" s="13">
        <v>32.82</v>
      </c>
      <c r="BL115" s="13">
        <f t="shared" si="45"/>
        <v>-2.7347310847765515E-3</v>
      </c>
      <c r="BN115" s="14">
        <v>37855</v>
      </c>
      <c r="BO115" s="13">
        <v>23.780687</v>
      </c>
      <c r="BP115" s="13">
        <f t="shared" si="46"/>
        <v>1.0559145599900626E-2</v>
      </c>
      <c r="BR115" s="14">
        <v>40239</v>
      </c>
      <c r="BS115" s="13">
        <v>23.377226</v>
      </c>
      <c r="BT115" s="13">
        <f t="shared" si="47"/>
        <v>6.314828057799748E-4</v>
      </c>
      <c r="BV115" s="14">
        <v>39274</v>
      </c>
      <c r="BW115" s="13">
        <v>28.77</v>
      </c>
      <c r="BX115" s="13">
        <f t="shared" si="48"/>
        <v>1.5531238969290552E-2</v>
      </c>
      <c r="BZ115" s="14">
        <v>41439</v>
      </c>
      <c r="CA115" s="13">
        <v>21.17</v>
      </c>
      <c r="CB115" s="13">
        <f t="shared" si="49"/>
        <v>-1.9907407407407395E-2</v>
      </c>
      <c r="CD115" s="14">
        <v>41408</v>
      </c>
      <c r="CE115" s="13">
        <v>70.300003000000004</v>
      </c>
      <c r="CF115" s="13">
        <f t="shared" si="50"/>
        <v>2.106034919565291E-2</v>
      </c>
      <c r="CH115" s="14">
        <v>41808</v>
      </c>
      <c r="CI115" s="13">
        <v>33.729999999999997</v>
      </c>
      <c r="CJ115" s="13">
        <f t="shared" si="51"/>
        <v>-1.3454197527177563E-2</v>
      </c>
      <c r="CL115" s="14">
        <v>41758</v>
      </c>
      <c r="CM115" s="13">
        <v>25.139999</v>
      </c>
      <c r="CN115" s="13">
        <f t="shared" si="52"/>
        <v>4.099374741200832E-2</v>
      </c>
      <c r="CP115" s="14">
        <v>37880</v>
      </c>
      <c r="CQ115" s="13">
        <v>14.16</v>
      </c>
      <c r="CR115" s="13">
        <f t="shared" si="53"/>
        <v>2.12314225053074E-3</v>
      </c>
      <c r="CT115" s="14">
        <v>40687</v>
      </c>
      <c r="CU115" s="13">
        <v>57.029998999999997</v>
      </c>
      <c r="CV115" s="13">
        <f t="shared" si="54"/>
        <v>2.9422327457677633E-2</v>
      </c>
      <c r="CX115" s="14">
        <v>39126</v>
      </c>
      <c r="CY115" s="13">
        <v>40.166682999999999</v>
      </c>
      <c r="CZ115" s="13">
        <f t="shared" si="55"/>
        <v>1.2571673029059345E-2</v>
      </c>
      <c r="DB115" s="14">
        <v>41936</v>
      </c>
      <c r="DC115" s="13">
        <v>61.66</v>
      </c>
      <c r="DD115" s="13">
        <f t="shared" si="56"/>
        <v>-2.7444825632655406E-2</v>
      </c>
      <c r="DF115" s="14">
        <v>40354</v>
      </c>
      <c r="DG115" s="13">
        <v>26.99</v>
      </c>
      <c r="DH115" s="13">
        <f t="shared" si="57"/>
        <v>3.8076923076923015E-2</v>
      </c>
      <c r="DJ115" s="14">
        <v>37816</v>
      </c>
      <c r="DK115" s="13">
        <v>18.686547000000001</v>
      </c>
      <c r="DL115" s="13">
        <f t="shared" si="58"/>
        <v>5.7142552674129083E-3</v>
      </c>
      <c r="DN115" s="14">
        <v>39526</v>
      </c>
      <c r="DO115" s="13">
        <v>73.949997999999994</v>
      </c>
      <c r="DP115" s="13">
        <f t="shared" si="59"/>
        <v>-7.0979924623115587E-2</v>
      </c>
    </row>
    <row r="116" spans="2:120">
      <c r="B116" s="14">
        <v>38889</v>
      </c>
      <c r="C116">
        <v>11.116063</v>
      </c>
      <c r="D116" s="13">
        <f t="shared" si="30"/>
        <v>3.4482279255279302E-3</v>
      </c>
      <c r="F116" s="14">
        <v>39868</v>
      </c>
      <c r="G116">
        <v>10.100156999999999</v>
      </c>
      <c r="H116" s="13">
        <f t="shared" si="31"/>
        <v>5.380795410226441E-2</v>
      </c>
      <c r="J116" s="14">
        <v>41425</v>
      </c>
      <c r="K116">
        <v>57.114091000000002</v>
      </c>
      <c r="L116" s="13">
        <f t="shared" si="32"/>
        <v>-1.4526607644299775E-2</v>
      </c>
      <c r="N116" s="14">
        <v>38176</v>
      </c>
      <c r="O116">
        <v>10.99333</v>
      </c>
      <c r="P116" s="13">
        <f t="shared" si="33"/>
        <v>-3.0000008823531994E-2</v>
      </c>
      <c r="R116" s="14">
        <v>40184</v>
      </c>
      <c r="S116" s="13">
        <v>21.427738999999999</v>
      </c>
      <c r="T116" s="13">
        <f t="shared" si="34"/>
        <v>-6.7837385693915314E-3</v>
      </c>
      <c r="V116" s="14">
        <v>39199</v>
      </c>
      <c r="W116" s="13">
        <v>79.355091000000002</v>
      </c>
      <c r="X116" s="13">
        <f t="shared" si="35"/>
        <v>1.409575509115287E-2</v>
      </c>
      <c r="Z116" s="14">
        <v>39454</v>
      </c>
      <c r="AA116" s="13">
        <v>21.760807</v>
      </c>
      <c r="AB116" s="13">
        <f t="shared" si="36"/>
        <v>-6.0680589373445462E-2</v>
      </c>
      <c r="AD116" s="14">
        <v>39161</v>
      </c>
      <c r="AE116" s="13">
        <v>21.254252000000001</v>
      </c>
      <c r="AF116" s="13">
        <f t="shared" si="37"/>
        <v>6.8383093881657182E-3</v>
      </c>
      <c r="AH116" s="14">
        <v>41451</v>
      </c>
      <c r="AI116" s="13">
        <v>25.290001</v>
      </c>
      <c r="AJ116" s="13">
        <f t="shared" si="38"/>
        <v>1.3221234504055884E-2</v>
      </c>
      <c r="AL116" s="14">
        <v>41457</v>
      </c>
      <c r="AM116" s="13">
        <v>13.42624</v>
      </c>
      <c r="AN116" s="13">
        <f t="shared" si="39"/>
        <v>-7.0922624525626818E-4</v>
      </c>
      <c r="AP116" s="14">
        <v>41801</v>
      </c>
      <c r="AQ116" s="13">
        <v>163.63999899999999</v>
      </c>
      <c r="AR116" s="13">
        <f t="shared" si="40"/>
        <v>-2.4434263019553767E-4</v>
      </c>
      <c r="AT116" s="14">
        <v>41891</v>
      </c>
      <c r="AU116" s="13">
        <v>46.386225000000003</v>
      </c>
      <c r="AV116" s="13">
        <f t="shared" si="41"/>
        <v>-7.3514612969204224E-3</v>
      </c>
      <c r="AX116" s="14">
        <v>41158</v>
      </c>
      <c r="AY116" s="13">
        <v>6.68</v>
      </c>
      <c r="AZ116" s="13">
        <f t="shared" si="42"/>
        <v>7.9159935379644469E-2</v>
      </c>
      <c r="BB116" s="14">
        <v>36878</v>
      </c>
      <c r="BC116" s="13">
        <v>14.13679</v>
      </c>
      <c r="BD116" s="13">
        <f t="shared" si="43"/>
        <v>-1.5907013143269814E-2</v>
      </c>
      <c r="BF116" s="14">
        <v>40189</v>
      </c>
      <c r="BG116" s="13">
        <v>25.651357999999998</v>
      </c>
      <c r="BH116" s="13">
        <f t="shared" si="44"/>
        <v>-1.2720148383577467E-2</v>
      </c>
      <c r="BJ116" s="14">
        <v>38664</v>
      </c>
      <c r="BK116" s="13">
        <v>32.909999999999997</v>
      </c>
      <c r="BL116" s="13">
        <f t="shared" si="45"/>
        <v>4.272200183094094E-3</v>
      </c>
      <c r="BN116" s="14">
        <v>37854</v>
      </c>
      <c r="BO116" s="13">
        <v>23.532207</v>
      </c>
      <c r="BP116" s="13">
        <f t="shared" si="46"/>
        <v>5.2201187150586964E-3</v>
      </c>
      <c r="BR116" s="14">
        <v>40238</v>
      </c>
      <c r="BS116" s="13">
        <v>23.362473000000001</v>
      </c>
      <c r="BT116" s="13">
        <f t="shared" si="47"/>
        <v>-2.100407545013692E-3</v>
      </c>
      <c r="BV116" s="14">
        <v>39273</v>
      </c>
      <c r="BW116" s="13">
        <v>28.33</v>
      </c>
      <c r="BX116" s="13">
        <f t="shared" si="48"/>
        <v>-4.3929010718678618E-3</v>
      </c>
      <c r="BZ116" s="14">
        <v>41438</v>
      </c>
      <c r="CA116" s="13">
        <v>21.6</v>
      </c>
      <c r="CB116" s="13">
        <f t="shared" si="49"/>
        <v>5.1094941659121332E-2</v>
      </c>
      <c r="CD116" s="14">
        <v>41407</v>
      </c>
      <c r="CE116" s="13">
        <v>68.849997999999999</v>
      </c>
      <c r="CF116" s="13">
        <f t="shared" si="50"/>
        <v>1.7287204491725657E-2</v>
      </c>
      <c r="CH116" s="14">
        <v>41807</v>
      </c>
      <c r="CI116" s="13">
        <v>34.189999</v>
      </c>
      <c r="CJ116" s="13">
        <f t="shared" si="51"/>
        <v>-1.6963772770666161E-2</v>
      </c>
      <c r="CL116" s="14">
        <v>41757</v>
      </c>
      <c r="CM116" s="13">
        <v>24.15</v>
      </c>
      <c r="CN116" s="13">
        <f t="shared" si="52"/>
        <v>-8.274720728176717E-4</v>
      </c>
      <c r="CP116" s="14">
        <v>37879</v>
      </c>
      <c r="CQ116" s="13">
        <v>14.13</v>
      </c>
      <c r="CR116" s="13">
        <f t="shared" si="53"/>
        <v>-2.1468144044321243E-2</v>
      </c>
      <c r="CT116" s="14">
        <v>40686</v>
      </c>
      <c r="CU116" s="13">
        <v>55.400002000000001</v>
      </c>
      <c r="CV116" s="13">
        <f t="shared" si="54"/>
        <v>-2.6533087330873239E-2</v>
      </c>
      <c r="CX116" s="14">
        <v>39125</v>
      </c>
      <c r="CY116" s="13">
        <v>39.667990000000003</v>
      </c>
      <c r="CZ116" s="13">
        <f t="shared" si="55"/>
        <v>-1.0259787160390449E-2</v>
      </c>
      <c r="DB116" s="14">
        <v>41935</v>
      </c>
      <c r="DC116" s="13">
        <v>63.400002000000001</v>
      </c>
      <c r="DD116" s="13">
        <f t="shared" si="56"/>
        <v>4.3106335029719306E-2</v>
      </c>
      <c r="DF116" s="14">
        <v>40353</v>
      </c>
      <c r="DG116" s="13">
        <v>26</v>
      </c>
      <c r="DH116" s="13">
        <f t="shared" si="57"/>
        <v>-3.0674846625766221E-3</v>
      </c>
      <c r="DJ116" s="14">
        <v>37813</v>
      </c>
      <c r="DK116" s="13">
        <v>18.580373999999999</v>
      </c>
      <c r="DL116" s="13">
        <f t="shared" si="58"/>
        <v>2.6191143382061697E-3</v>
      </c>
      <c r="DN116" s="14">
        <v>39525</v>
      </c>
      <c r="DO116" s="13">
        <v>79.599999999999994</v>
      </c>
      <c r="DP116" s="13">
        <f t="shared" si="59"/>
        <v>8.2993182544310401E-2</v>
      </c>
    </row>
    <row r="117" spans="2:120">
      <c r="B117" s="14">
        <v>38888</v>
      </c>
      <c r="C117">
        <v>11.077864</v>
      </c>
      <c r="D117" s="13">
        <f t="shared" si="30"/>
        <v>-2.5794774651593804E-3</v>
      </c>
      <c r="F117" s="14">
        <v>39867</v>
      </c>
      <c r="G117">
        <v>9.5844380000000005</v>
      </c>
      <c r="H117" s="13">
        <f t="shared" si="31"/>
        <v>-5.4773118439484299E-2</v>
      </c>
      <c r="J117" s="14">
        <v>41424</v>
      </c>
      <c r="K117">
        <v>57.955995000000001</v>
      </c>
      <c r="L117" s="13">
        <f t="shared" si="32"/>
        <v>2.709650447604716E-2</v>
      </c>
      <c r="N117" s="14">
        <v>38175</v>
      </c>
      <c r="O117">
        <v>11.33333</v>
      </c>
      <c r="P117" s="13">
        <f t="shared" si="33"/>
        <v>-1.734104547429054E-2</v>
      </c>
      <c r="R117" s="14">
        <v>40183</v>
      </c>
      <c r="S117" s="13">
        <v>21.574092</v>
      </c>
      <c r="T117" s="13">
        <f t="shared" si="34"/>
        <v>-1.2608343620716824E-2</v>
      </c>
      <c r="V117" s="14">
        <v>39198</v>
      </c>
      <c r="W117" s="13">
        <v>78.252069000000006</v>
      </c>
      <c r="X117" s="13">
        <f t="shared" si="35"/>
        <v>1.3002124270779139E-2</v>
      </c>
      <c r="Z117" s="14">
        <v>39451</v>
      </c>
      <c r="AA117" s="13">
        <v>23.166568000000002</v>
      </c>
      <c r="AB117" s="13">
        <f t="shared" si="36"/>
        <v>-2.6347321797895572E-2</v>
      </c>
      <c r="AD117" s="14">
        <v>39160</v>
      </c>
      <c r="AE117" s="13">
        <v>21.109895999999999</v>
      </c>
      <c r="AF117" s="13">
        <f t="shared" si="37"/>
        <v>1.303991790449139E-2</v>
      </c>
      <c r="AH117" s="14">
        <v>41450</v>
      </c>
      <c r="AI117" s="13">
        <v>24.959999</v>
      </c>
      <c r="AJ117" s="13">
        <f t="shared" si="38"/>
        <v>3.6975446614042354E-2</v>
      </c>
      <c r="AL117" s="14">
        <v>41456</v>
      </c>
      <c r="AM117" s="13">
        <v>13.435769000000001</v>
      </c>
      <c r="AN117" s="13">
        <f t="shared" si="39"/>
        <v>4.2735429243504148E-3</v>
      </c>
      <c r="AP117" s="14">
        <v>41800</v>
      </c>
      <c r="AQ117" s="13">
        <v>163.679993</v>
      </c>
      <c r="AR117" s="13">
        <f t="shared" si="40"/>
        <v>4.6614195579092035E-2</v>
      </c>
      <c r="AT117" s="14">
        <v>41890</v>
      </c>
      <c r="AU117" s="13">
        <v>46.729756999999999</v>
      </c>
      <c r="AV117" s="13">
        <f t="shared" si="41"/>
        <v>2.4565569151585331E-3</v>
      </c>
      <c r="AX117" s="14">
        <v>41157</v>
      </c>
      <c r="AY117" s="13">
        <v>6.19</v>
      </c>
      <c r="AZ117" s="13">
        <f t="shared" si="42"/>
        <v>1.6420361247947542E-2</v>
      </c>
      <c r="BB117" s="14">
        <v>36875</v>
      </c>
      <c r="BC117" s="13">
        <v>14.365299</v>
      </c>
      <c r="BD117" s="13">
        <f t="shared" si="43"/>
        <v>-6.0756633215086363E-2</v>
      </c>
      <c r="BF117" s="14">
        <v>40186</v>
      </c>
      <c r="BG117" s="13">
        <v>25.981850999999999</v>
      </c>
      <c r="BH117" s="13">
        <f t="shared" si="44"/>
        <v>6.8965172465829871E-3</v>
      </c>
      <c r="BJ117" s="14">
        <v>38663</v>
      </c>
      <c r="BK117" s="13">
        <v>32.770000000000003</v>
      </c>
      <c r="BL117" s="13">
        <f t="shared" si="45"/>
        <v>-1.5915886363840327E-2</v>
      </c>
      <c r="BN117" s="14">
        <v>37853</v>
      </c>
      <c r="BO117" s="13">
        <v>23.410004000000001</v>
      </c>
      <c r="BP117" s="13">
        <f t="shared" si="46"/>
        <v>-8.7961388699659381E-3</v>
      </c>
      <c r="BR117" s="14">
        <v>40235</v>
      </c>
      <c r="BS117" s="13">
        <v>23.411646999999999</v>
      </c>
      <c r="BT117" s="13">
        <f t="shared" si="47"/>
        <v>4.2184933063957849E-3</v>
      </c>
      <c r="BV117" s="14">
        <v>39272</v>
      </c>
      <c r="BW117" s="13">
        <v>28.454999999999998</v>
      </c>
      <c r="BX117" s="13">
        <f t="shared" si="48"/>
        <v>7.9702444208288297E-3</v>
      </c>
      <c r="BZ117" s="14">
        <v>41437</v>
      </c>
      <c r="CA117" s="13">
        <v>20.549999</v>
      </c>
      <c r="CB117" s="13">
        <f t="shared" si="49"/>
        <v>5.3815065860320132E-3</v>
      </c>
      <c r="CD117" s="14">
        <v>41404</v>
      </c>
      <c r="CE117" s="13">
        <v>67.680000000000007</v>
      </c>
      <c r="CF117" s="13">
        <f t="shared" si="50"/>
        <v>1.9123564576204604E-2</v>
      </c>
      <c r="CH117" s="14">
        <v>41806</v>
      </c>
      <c r="CI117" s="13">
        <v>34.779998999999997</v>
      </c>
      <c r="CJ117" s="13">
        <f t="shared" si="51"/>
        <v>3.4195598150591686E-2</v>
      </c>
      <c r="CL117" s="14">
        <v>41754</v>
      </c>
      <c r="CM117" s="13">
        <v>24.17</v>
      </c>
      <c r="CN117" s="13">
        <f t="shared" si="52"/>
        <v>-4.5795499407816687E-2</v>
      </c>
      <c r="CP117" s="14">
        <v>37876</v>
      </c>
      <c r="CQ117" s="13">
        <v>14.44</v>
      </c>
      <c r="CR117" s="13">
        <f t="shared" si="53"/>
        <v>2.6297085998578478E-2</v>
      </c>
      <c r="CT117" s="14">
        <v>40683</v>
      </c>
      <c r="CU117" s="13">
        <v>56.91</v>
      </c>
      <c r="CV117" s="13">
        <f t="shared" si="54"/>
        <v>3.7746170678336854E-2</v>
      </c>
      <c r="CX117" s="14">
        <v>39122</v>
      </c>
      <c r="CY117" s="13">
        <v>40.079194000000001</v>
      </c>
      <c r="CZ117" s="13">
        <f t="shared" si="55"/>
        <v>0</v>
      </c>
      <c r="DB117" s="14">
        <v>41934</v>
      </c>
      <c r="DC117" s="13">
        <v>60.779998999999997</v>
      </c>
      <c r="DD117" s="13">
        <f t="shared" si="56"/>
        <v>-3.3550644515036587E-2</v>
      </c>
      <c r="DF117" s="14">
        <v>40352</v>
      </c>
      <c r="DG117" s="13">
        <v>26.08</v>
      </c>
      <c r="DH117" s="13">
        <f t="shared" si="57"/>
        <v>1.2029491656965414E-2</v>
      </c>
      <c r="DJ117" s="14">
        <v>37812</v>
      </c>
      <c r="DK117" s="13">
        <v>18.531836999999999</v>
      </c>
      <c r="DL117" s="13">
        <f t="shared" si="58"/>
        <v>-2.5833204587497535E-2</v>
      </c>
      <c r="DN117" s="14">
        <v>39524</v>
      </c>
      <c r="DO117" s="13">
        <v>73.500000999999997</v>
      </c>
      <c r="DP117" s="13">
        <f t="shared" si="59"/>
        <v>9.6153428782778123E-3</v>
      </c>
    </row>
    <row r="118" spans="2:120">
      <c r="B118" s="14">
        <v>38887</v>
      </c>
      <c r="C118">
        <v>11.106513</v>
      </c>
      <c r="D118" s="13">
        <f t="shared" si="30"/>
        <v>-3.1640339968694198E-2</v>
      </c>
      <c r="F118" s="14">
        <v>39864</v>
      </c>
      <c r="G118">
        <v>10.139828</v>
      </c>
      <c r="H118" s="13">
        <f t="shared" si="31"/>
        <v>7.8863975471564589E-3</v>
      </c>
      <c r="J118" s="14">
        <v>41423</v>
      </c>
      <c r="K118">
        <v>56.427019999999999</v>
      </c>
      <c r="L118" s="13">
        <f t="shared" si="32"/>
        <v>8.1258916480604435E-3</v>
      </c>
      <c r="N118" s="14">
        <v>38174</v>
      </c>
      <c r="O118">
        <v>11.533329999999999</v>
      </c>
      <c r="P118" s="13">
        <f t="shared" si="33"/>
        <v>-3.2979867808868718E-2</v>
      </c>
      <c r="R118" s="14">
        <v>40182</v>
      </c>
      <c r="S118" s="13">
        <v>21.849578999999999</v>
      </c>
      <c r="T118" s="13">
        <f t="shared" si="34"/>
        <v>1.2769343896373403E-2</v>
      </c>
      <c r="V118" s="14">
        <v>39197</v>
      </c>
      <c r="W118" s="13">
        <v>77.247685000000004</v>
      </c>
      <c r="X118" s="13">
        <f t="shared" si="35"/>
        <v>-1.5992705924473345E-2</v>
      </c>
      <c r="Z118" s="14">
        <v>39450</v>
      </c>
      <c r="AA118" s="13">
        <v>23.793462000000002</v>
      </c>
      <c r="AB118" s="13">
        <f t="shared" si="36"/>
        <v>1.7465445418248852E-2</v>
      </c>
      <c r="AD118" s="14">
        <v>39157</v>
      </c>
      <c r="AE118" s="13">
        <v>20.838168</v>
      </c>
      <c r="AF118" s="13">
        <f t="shared" si="37"/>
        <v>-1.008472215518756E-2</v>
      </c>
      <c r="AH118" s="14">
        <v>41449</v>
      </c>
      <c r="AI118" s="13">
        <v>24.07</v>
      </c>
      <c r="AJ118" s="13">
        <f t="shared" si="38"/>
        <v>-4.4462126063432812E-2</v>
      </c>
      <c r="AL118" s="14">
        <v>41453</v>
      </c>
      <c r="AM118" s="13">
        <v>13.378595000000001</v>
      </c>
      <c r="AN118" s="13">
        <f t="shared" si="39"/>
        <v>2.1412719646856167E-3</v>
      </c>
      <c r="AP118" s="14">
        <v>41799</v>
      </c>
      <c r="AQ118" s="13">
        <v>156.38999899999999</v>
      </c>
      <c r="AR118" s="13">
        <f t="shared" si="40"/>
        <v>-2.6148213785430535E-3</v>
      </c>
      <c r="AT118" s="14">
        <v>41887</v>
      </c>
      <c r="AU118" s="13">
        <v>46.615243999999997</v>
      </c>
      <c r="AV118" s="13">
        <f t="shared" si="41"/>
        <v>4.7305609740336037E-3</v>
      </c>
      <c r="AX118" s="14">
        <v>41156</v>
      </c>
      <c r="AY118" s="13">
        <v>6.09</v>
      </c>
      <c r="AZ118" s="13">
        <f t="shared" si="42"/>
        <v>-1.9323671497584557E-2</v>
      </c>
      <c r="BB118" s="14">
        <v>36874</v>
      </c>
      <c r="BC118" s="13">
        <v>15.294544</v>
      </c>
      <c r="BD118" s="13">
        <f t="shared" si="43"/>
        <v>-5.2830180733687962E-2</v>
      </c>
      <c r="BF118" s="14">
        <v>40185</v>
      </c>
      <c r="BG118" s="13">
        <v>25.803894</v>
      </c>
      <c r="BH118" s="13">
        <f t="shared" si="44"/>
        <v>-1.0399704821467994E-2</v>
      </c>
      <c r="BJ118" s="14">
        <v>38660</v>
      </c>
      <c r="BK118" s="13">
        <v>33.299999</v>
      </c>
      <c r="BL118" s="13">
        <f t="shared" si="45"/>
        <v>1.2465795453505383E-2</v>
      </c>
      <c r="BN118" s="14">
        <v>37852</v>
      </c>
      <c r="BO118" s="13">
        <v>23.617749</v>
      </c>
      <c r="BP118" s="13">
        <f t="shared" si="46"/>
        <v>-4.9768538169578944E-3</v>
      </c>
      <c r="BR118" s="14">
        <v>40234</v>
      </c>
      <c r="BS118" s="13">
        <v>23.313300000000002</v>
      </c>
      <c r="BT118" s="13">
        <f t="shared" si="47"/>
        <v>-3.1539234451048604E-3</v>
      </c>
      <c r="BV118" s="14">
        <v>39269</v>
      </c>
      <c r="BW118" s="13">
        <v>28.23</v>
      </c>
      <c r="BX118" s="13">
        <f t="shared" si="48"/>
        <v>-1.4149274849663653E-3</v>
      </c>
      <c r="BZ118" s="14">
        <v>41436</v>
      </c>
      <c r="CA118" s="13">
        <v>20.440000999999999</v>
      </c>
      <c r="CB118" s="13">
        <f t="shared" si="49"/>
        <v>-2.2944502868068973E-2</v>
      </c>
      <c r="CD118" s="14">
        <v>41403</v>
      </c>
      <c r="CE118" s="13">
        <v>66.410004000000001</v>
      </c>
      <c r="CF118" s="13">
        <f t="shared" si="50"/>
        <v>1.6687140232700667E-2</v>
      </c>
      <c r="CH118" s="14">
        <v>41803</v>
      </c>
      <c r="CI118" s="13">
        <v>33.630001</v>
      </c>
      <c r="CJ118" s="13">
        <f t="shared" si="51"/>
        <v>4.3114110228653309E-2</v>
      </c>
      <c r="CL118" s="14">
        <v>41753</v>
      </c>
      <c r="CM118" s="13">
        <v>25.33</v>
      </c>
      <c r="CN118" s="13">
        <f t="shared" si="52"/>
        <v>-1.576704707264307E-3</v>
      </c>
      <c r="CP118" s="14">
        <v>37875</v>
      </c>
      <c r="CQ118" s="13">
        <v>14.07</v>
      </c>
      <c r="CR118" s="13">
        <f t="shared" si="53"/>
        <v>1.8826937002172323E-2</v>
      </c>
      <c r="CT118" s="14">
        <v>40682</v>
      </c>
      <c r="CU118" s="13">
        <v>54.84</v>
      </c>
      <c r="CV118" s="13">
        <f t="shared" si="54"/>
        <v>-1.4378127504998691E-2</v>
      </c>
      <c r="CX118" s="14">
        <v>39121</v>
      </c>
      <c r="CY118" s="13">
        <v>40.079194000000001</v>
      </c>
      <c r="CZ118" s="13">
        <f t="shared" si="55"/>
        <v>1.890573374039204E-2</v>
      </c>
      <c r="DB118" s="14">
        <v>41933</v>
      </c>
      <c r="DC118" s="13">
        <v>62.889999000000003</v>
      </c>
      <c r="DD118" s="13">
        <f t="shared" si="56"/>
        <v>4.4684351417203512E-2</v>
      </c>
      <c r="DF118" s="14">
        <v>40351</v>
      </c>
      <c r="DG118" s="13">
        <v>25.77</v>
      </c>
      <c r="DH118" s="13">
        <f t="shared" si="57"/>
        <v>-3.735524841240194E-2</v>
      </c>
      <c r="DJ118" s="14">
        <v>37811</v>
      </c>
      <c r="DK118" s="13">
        <v>19.023268999999999</v>
      </c>
      <c r="DL118" s="13">
        <f t="shared" si="58"/>
        <v>-7.9101139533908401E-3</v>
      </c>
      <c r="DN118" s="14">
        <v>39521</v>
      </c>
      <c r="DO118" s="13">
        <v>72.800004000000001</v>
      </c>
      <c r="DP118" s="13">
        <f t="shared" si="59"/>
        <v>-4.0210889914304458E-2</v>
      </c>
    </row>
    <row r="119" spans="2:120">
      <c r="B119" s="14">
        <v>38884</v>
      </c>
      <c r="C119">
        <v>11.469409000000001</v>
      </c>
      <c r="D119" s="13">
        <f t="shared" si="30"/>
        <v>-8.3195697449560185E-4</v>
      </c>
      <c r="F119" s="14">
        <v>39863</v>
      </c>
      <c r="G119">
        <v>10.060487</v>
      </c>
      <c r="H119" s="13">
        <f t="shared" si="31"/>
        <v>-5.0898169133457308E-2</v>
      </c>
      <c r="J119" s="14">
        <v>41422</v>
      </c>
      <c r="K119">
        <v>55.972195999999997</v>
      </c>
      <c r="L119" s="13">
        <f t="shared" si="32"/>
        <v>-2.9304891145729714E-3</v>
      </c>
      <c r="N119" s="14">
        <v>38170</v>
      </c>
      <c r="O119">
        <v>11.92667</v>
      </c>
      <c r="P119" s="13">
        <f t="shared" si="33"/>
        <v>-2.8244983227860735E-2</v>
      </c>
      <c r="R119" s="14">
        <v>40178</v>
      </c>
      <c r="S119" s="13">
        <v>21.574092</v>
      </c>
      <c r="T119" s="13">
        <f t="shared" si="34"/>
        <v>-1.1439874708992522E-2</v>
      </c>
      <c r="V119" s="14">
        <v>39196</v>
      </c>
      <c r="W119" s="13">
        <v>78.503163000000001</v>
      </c>
      <c r="X119" s="13">
        <f t="shared" si="35"/>
        <v>5.513475764918712E-3</v>
      </c>
      <c r="Z119" s="14">
        <v>39449</v>
      </c>
      <c r="AA119" s="13">
        <v>23.385031999999999</v>
      </c>
      <c r="AB119" s="13">
        <f t="shared" si="36"/>
        <v>-1.3621744850762448E-2</v>
      </c>
      <c r="AD119" s="14">
        <v>39156</v>
      </c>
      <c r="AE119" s="13">
        <v>21.050456000000001</v>
      </c>
      <c r="AF119" s="13">
        <f t="shared" si="37"/>
        <v>3.2376470283220029E-3</v>
      </c>
      <c r="AH119" s="14">
        <v>41446</v>
      </c>
      <c r="AI119" s="13">
        <v>25.190000999999999</v>
      </c>
      <c r="AJ119" s="13">
        <f t="shared" si="38"/>
        <v>-6.3115976331361992E-3</v>
      </c>
      <c r="AL119" s="14">
        <v>41452</v>
      </c>
      <c r="AM119" s="13">
        <v>13.350009</v>
      </c>
      <c r="AN119" s="13">
        <f t="shared" si="39"/>
        <v>-9.1937848660575035E-3</v>
      </c>
      <c r="AP119" s="14">
        <v>41796</v>
      </c>
      <c r="AQ119" s="13">
        <v>156.800003</v>
      </c>
      <c r="AR119" s="13">
        <f t="shared" si="40"/>
        <v>1.004894324758626E-2</v>
      </c>
      <c r="AT119" s="14">
        <v>41886</v>
      </c>
      <c r="AU119" s="13">
        <v>46.395766000000002</v>
      </c>
      <c r="AV119" s="13">
        <f t="shared" si="41"/>
        <v>1.029428333711793E-3</v>
      </c>
      <c r="AX119" s="14">
        <v>41152</v>
      </c>
      <c r="AY119" s="13">
        <v>6.21</v>
      </c>
      <c r="AZ119" s="13">
        <f t="shared" si="42"/>
        <v>4.8543689320388753E-3</v>
      </c>
      <c r="BB119" s="14">
        <v>36873</v>
      </c>
      <c r="BC119" s="13">
        <v>16.147625999999999</v>
      </c>
      <c r="BD119" s="13">
        <f t="shared" si="43"/>
        <v>-8.3045008439213766E-2</v>
      </c>
      <c r="BF119" s="14">
        <v>40184</v>
      </c>
      <c r="BG119" s="13">
        <v>26.075067000000001</v>
      </c>
      <c r="BH119" s="13">
        <f t="shared" si="44"/>
        <v>-6.1369314527065693E-3</v>
      </c>
      <c r="BJ119" s="14">
        <v>38659</v>
      </c>
      <c r="BK119" s="13">
        <v>32.889999000000003</v>
      </c>
      <c r="BL119" s="13">
        <f t="shared" si="45"/>
        <v>-5.3252817889877901E-2</v>
      </c>
      <c r="BN119" s="14">
        <v>37851</v>
      </c>
      <c r="BO119" s="13">
        <v>23.735879000000001</v>
      </c>
      <c r="BP119" s="13">
        <f t="shared" si="46"/>
        <v>1.7461147154712191E-2</v>
      </c>
      <c r="BR119" s="14">
        <v>40233</v>
      </c>
      <c r="BS119" s="13">
        <v>23.387060999999999</v>
      </c>
      <c r="BT119" s="13">
        <f t="shared" si="47"/>
        <v>4.4351017520983093E-3</v>
      </c>
      <c r="BV119" s="14">
        <v>39268</v>
      </c>
      <c r="BW119" s="13">
        <v>28.27</v>
      </c>
      <c r="BX119" s="13">
        <f t="shared" si="48"/>
        <v>5.8708414872798128E-3</v>
      </c>
      <c r="BZ119" s="14">
        <v>41435</v>
      </c>
      <c r="CA119" s="13">
        <v>20.92</v>
      </c>
      <c r="CB119" s="13">
        <f t="shared" si="49"/>
        <v>-2.2429906542055931E-2</v>
      </c>
      <c r="CD119" s="14">
        <v>41402</v>
      </c>
      <c r="CE119" s="13">
        <v>65.319999999999993</v>
      </c>
      <c r="CF119" s="13">
        <f t="shared" si="50"/>
        <v>-1.375997469744957E-3</v>
      </c>
      <c r="CH119" s="14">
        <v>41802</v>
      </c>
      <c r="CI119" s="13">
        <v>32.240001999999997</v>
      </c>
      <c r="CJ119" s="13">
        <f t="shared" si="51"/>
        <v>-2.0060789054055488E-2</v>
      </c>
      <c r="CL119" s="14">
        <v>41752</v>
      </c>
      <c r="CM119" s="13">
        <v>25.370000999999998</v>
      </c>
      <c r="CN119" s="13">
        <f t="shared" si="52"/>
        <v>-5.0168403226072807E-2</v>
      </c>
      <c r="CP119" s="14">
        <v>37874</v>
      </c>
      <c r="CQ119" s="13">
        <v>13.81</v>
      </c>
      <c r="CR119" s="13">
        <f t="shared" si="53"/>
        <v>-4.4290657439446282E-2</v>
      </c>
      <c r="CT119" s="14">
        <v>40681</v>
      </c>
      <c r="CU119" s="13">
        <v>55.639999000000003</v>
      </c>
      <c r="CV119" s="13">
        <f t="shared" si="54"/>
        <v>3.9611341554559039E-2</v>
      </c>
      <c r="CX119" s="14">
        <v>39120</v>
      </c>
      <c r="CY119" s="13">
        <v>39.335526999999999</v>
      </c>
      <c r="CZ119" s="13">
        <f t="shared" si="55"/>
        <v>1.7825046371454524E-3</v>
      </c>
      <c r="DB119" s="14">
        <v>41932</v>
      </c>
      <c r="DC119" s="13">
        <v>60.200001</v>
      </c>
      <c r="DD119" s="13">
        <f t="shared" si="56"/>
        <v>1.6891891606555885E-2</v>
      </c>
      <c r="DF119" s="14">
        <v>40350</v>
      </c>
      <c r="DG119" s="13">
        <v>26.77</v>
      </c>
      <c r="DH119" s="13">
        <f t="shared" si="57"/>
        <v>-3.7216597051856789E-3</v>
      </c>
      <c r="DJ119" s="14">
        <v>37810</v>
      </c>
      <c r="DK119" s="13">
        <v>19.174945000000001</v>
      </c>
      <c r="DL119" s="13">
        <f t="shared" si="58"/>
        <v>-3.4684594134275527E-3</v>
      </c>
      <c r="DN119" s="14">
        <v>39520</v>
      </c>
      <c r="DO119" s="13">
        <v>75.849999999999994</v>
      </c>
      <c r="DP119" s="13">
        <f t="shared" si="59"/>
        <v>1.6074975911253429E-2</v>
      </c>
    </row>
    <row r="120" spans="2:120">
      <c r="B120" s="14">
        <v>38883</v>
      </c>
      <c r="C120">
        <v>11.478959</v>
      </c>
      <c r="D120" s="13">
        <f t="shared" si="30"/>
        <v>1.0084069846432189E-2</v>
      </c>
      <c r="F120" s="14">
        <v>39862</v>
      </c>
      <c r="G120">
        <v>10.600008000000001</v>
      </c>
      <c r="H120" s="13">
        <f t="shared" si="31"/>
        <v>1.1355027709198769E-2</v>
      </c>
      <c r="J120" s="14">
        <v>41418</v>
      </c>
      <c r="K120">
        <v>56.136704000000002</v>
      </c>
      <c r="L120" s="13">
        <f t="shared" si="32"/>
        <v>3.11251173106579E-3</v>
      </c>
      <c r="N120" s="14">
        <v>38169</v>
      </c>
      <c r="O120">
        <v>12.27333</v>
      </c>
      <c r="P120" s="13">
        <f t="shared" si="33"/>
        <v>-4.7101708074534246E-2</v>
      </c>
      <c r="R120" s="14">
        <v>40177</v>
      </c>
      <c r="S120" s="13">
        <v>21.823753</v>
      </c>
      <c r="T120" s="13">
        <f t="shared" si="34"/>
        <v>1.3189439367581466E-2</v>
      </c>
      <c r="V120" s="14">
        <v>39195</v>
      </c>
      <c r="W120" s="13">
        <v>78.072710999999998</v>
      </c>
      <c r="X120" s="13">
        <f t="shared" si="35"/>
        <v>1.622503717904673E-2</v>
      </c>
      <c r="Z120" s="14">
        <v>39447</v>
      </c>
      <c r="AA120" s="13">
        <v>23.707975999999999</v>
      </c>
      <c r="AB120" s="13">
        <f t="shared" si="36"/>
        <v>-1.4218052044166991E-2</v>
      </c>
      <c r="AD120" s="14">
        <v>39155</v>
      </c>
      <c r="AE120" s="13">
        <v>20.982521999999999</v>
      </c>
      <c r="AF120" s="13">
        <f t="shared" si="37"/>
        <v>3.6493217021618771E-2</v>
      </c>
      <c r="AH120" s="14">
        <v>41445</v>
      </c>
      <c r="AI120" s="13">
        <v>25.35</v>
      </c>
      <c r="AJ120" s="13">
        <f t="shared" si="38"/>
        <v>-3.391768292682916E-2</v>
      </c>
      <c r="AL120" s="14">
        <v>41451</v>
      </c>
      <c r="AM120" s="13">
        <v>13.473884999999999</v>
      </c>
      <c r="AN120" s="13">
        <f t="shared" si="39"/>
        <v>-5.6258558967318024E-3</v>
      </c>
      <c r="AP120" s="14">
        <v>41795</v>
      </c>
      <c r="AQ120" s="13">
        <v>155.240005</v>
      </c>
      <c r="AR120" s="13">
        <f t="shared" si="40"/>
        <v>-7.4168097474479186E-3</v>
      </c>
      <c r="AT120" s="14">
        <v>41885</v>
      </c>
      <c r="AU120" s="13">
        <v>46.348053999999998</v>
      </c>
      <c r="AV120" s="13">
        <f t="shared" si="41"/>
        <v>-4.3050415838793796E-3</v>
      </c>
      <c r="AX120" s="14">
        <v>41151</v>
      </c>
      <c r="AY120" s="13">
        <v>6.18</v>
      </c>
      <c r="AZ120" s="13">
        <f t="shared" si="42"/>
        <v>-3.2258064516129778E-3</v>
      </c>
      <c r="BB120" s="14">
        <v>36872</v>
      </c>
      <c r="BC120" s="13">
        <v>17.610053000000001</v>
      </c>
      <c r="BD120" s="13">
        <f t="shared" si="43"/>
        <v>-9.6875017468825667E-2</v>
      </c>
      <c r="BF120" s="14">
        <v>40183</v>
      </c>
      <c r="BG120" s="13">
        <v>26.236076000000001</v>
      </c>
      <c r="BH120" s="13">
        <f t="shared" si="44"/>
        <v>3.230565904174382E-4</v>
      </c>
      <c r="BJ120" s="14">
        <v>38658</v>
      </c>
      <c r="BK120" s="13">
        <v>34.740001999999997</v>
      </c>
      <c r="BL120" s="13">
        <f t="shared" si="45"/>
        <v>-2.8771223021591542E-4</v>
      </c>
      <c r="BN120" s="14">
        <v>37848</v>
      </c>
      <c r="BO120" s="13">
        <v>23.328536</v>
      </c>
      <c r="BP120" s="13">
        <f t="shared" si="46"/>
        <v>-7.9680937754788191E-3</v>
      </c>
      <c r="BR120" s="14">
        <v>40232</v>
      </c>
      <c r="BS120" s="13">
        <v>23.283795000000001</v>
      </c>
      <c r="BT120" s="13">
        <f t="shared" si="47"/>
        <v>-1.1069375809984929E-2</v>
      </c>
      <c r="BV120" s="14">
        <v>39266</v>
      </c>
      <c r="BW120" s="13">
        <v>28.105</v>
      </c>
      <c r="BX120" s="13">
        <f t="shared" si="48"/>
        <v>-1.160538110094538E-2</v>
      </c>
      <c r="BZ120" s="14">
        <v>41432</v>
      </c>
      <c r="CA120" s="13">
        <v>21.4</v>
      </c>
      <c r="CB120" s="13">
        <f t="shared" si="49"/>
        <v>-4.187994416007439E-3</v>
      </c>
      <c r="CD120" s="14">
        <v>41401</v>
      </c>
      <c r="CE120" s="13">
        <v>65.410004000000001</v>
      </c>
      <c r="CF120" s="13">
        <f t="shared" si="50"/>
        <v>-1.8162698071328462E-2</v>
      </c>
      <c r="CH120" s="14">
        <v>41801</v>
      </c>
      <c r="CI120" s="13">
        <v>32.900002000000001</v>
      </c>
      <c r="CJ120" s="13">
        <f t="shared" si="51"/>
        <v>-3.7166990761895828E-2</v>
      </c>
      <c r="CL120" s="14">
        <v>41751</v>
      </c>
      <c r="CM120" s="13">
        <v>26.709999</v>
      </c>
      <c r="CN120" s="13">
        <f t="shared" si="52"/>
        <v>4.7861867398980053E-2</v>
      </c>
      <c r="CP120" s="14">
        <v>37873</v>
      </c>
      <c r="CQ120" s="13">
        <v>14.45</v>
      </c>
      <c r="CR120" s="13">
        <f t="shared" si="53"/>
        <v>-4.8209366391184774E-3</v>
      </c>
      <c r="CT120" s="14">
        <v>40680</v>
      </c>
      <c r="CU120" s="13">
        <v>53.52</v>
      </c>
      <c r="CV120" s="13">
        <f t="shared" si="54"/>
        <v>6.015018683928273E-3</v>
      </c>
      <c r="CX120" s="14">
        <v>39119</v>
      </c>
      <c r="CY120" s="13">
        <v>39.265535999999997</v>
      </c>
      <c r="CZ120" s="13">
        <f t="shared" si="55"/>
        <v>3.8023303592743933E-3</v>
      </c>
      <c r="DB120" s="14">
        <v>41929</v>
      </c>
      <c r="DC120" s="13">
        <v>59.200001</v>
      </c>
      <c r="DD120" s="13">
        <f t="shared" si="56"/>
        <v>3.3898474576271242E-3</v>
      </c>
      <c r="DF120" s="14">
        <v>40347</v>
      </c>
      <c r="DG120" s="13">
        <v>26.870000999999998</v>
      </c>
      <c r="DH120" s="13">
        <f t="shared" si="57"/>
        <v>3.147800504714026E-2</v>
      </c>
      <c r="DJ120" s="14">
        <v>37809</v>
      </c>
      <c r="DK120" s="13">
        <v>19.241683999999999</v>
      </c>
      <c r="DL120" s="13">
        <f t="shared" si="58"/>
        <v>-2.9864264647667502E-3</v>
      </c>
      <c r="DN120" s="14">
        <v>39519</v>
      </c>
      <c r="DO120" s="13">
        <v>74.650002999999998</v>
      </c>
      <c r="DP120" s="13">
        <f t="shared" si="59"/>
        <v>2.4005485980569851E-2</v>
      </c>
    </row>
    <row r="121" spans="2:120">
      <c r="B121" s="14">
        <v>38882</v>
      </c>
      <c r="C121">
        <v>11.36436</v>
      </c>
      <c r="D121" s="13">
        <f t="shared" si="30"/>
        <v>1.7094049221711465E-2</v>
      </c>
      <c r="F121" s="14">
        <v>39861</v>
      </c>
      <c r="G121">
        <v>10.480995999999999</v>
      </c>
      <c r="H121" s="13">
        <f t="shared" si="31"/>
        <v>-4.8270873418161761E-2</v>
      </c>
      <c r="J121" s="14">
        <v>41417</v>
      </c>
      <c r="K121">
        <v>55.962519999999998</v>
      </c>
      <c r="L121" s="13">
        <f t="shared" si="32"/>
        <v>-1.2089895709925418E-3</v>
      </c>
      <c r="N121" s="14">
        <v>38168</v>
      </c>
      <c r="O121">
        <v>12.88</v>
      </c>
      <c r="P121" s="13">
        <f t="shared" si="33"/>
        <v>1.9525334967106844E-2</v>
      </c>
      <c r="R121" s="14">
        <v>40176</v>
      </c>
      <c r="S121" s="13">
        <v>21.539656999999998</v>
      </c>
      <c r="T121" s="13">
        <f t="shared" si="34"/>
        <v>-8.3234022139050678E-3</v>
      </c>
      <c r="V121" s="14">
        <v>39192</v>
      </c>
      <c r="W121" s="13">
        <v>76.826203000000007</v>
      </c>
      <c r="X121" s="13">
        <f t="shared" si="35"/>
        <v>2.1055169215634822E-3</v>
      </c>
      <c r="Z121" s="14">
        <v>39444</v>
      </c>
      <c r="AA121" s="13">
        <v>24.049918999999999</v>
      </c>
      <c r="AB121" s="13">
        <f t="shared" si="36"/>
        <v>0</v>
      </c>
      <c r="AD121" s="14">
        <v>39154</v>
      </c>
      <c r="AE121" s="13">
        <v>20.243762</v>
      </c>
      <c r="AF121" s="13">
        <f t="shared" si="37"/>
        <v>-1.650162932091654E-2</v>
      </c>
      <c r="AH121" s="14">
        <v>41444</v>
      </c>
      <c r="AI121" s="13">
        <v>26.24</v>
      </c>
      <c r="AJ121" s="13">
        <f t="shared" si="38"/>
        <v>-1.575393848462122E-2</v>
      </c>
      <c r="AL121" s="14">
        <v>41450</v>
      </c>
      <c r="AM121" s="13">
        <v>13.550115999999999</v>
      </c>
      <c r="AN121" s="13">
        <f t="shared" si="39"/>
        <v>7.0821423419267521E-3</v>
      </c>
      <c r="AP121" s="14">
        <v>41794</v>
      </c>
      <c r="AQ121" s="13">
        <v>156.39999399999999</v>
      </c>
      <c r="AR121" s="13">
        <f t="shared" si="40"/>
        <v>3.7866376200068053E-3</v>
      </c>
      <c r="AT121" s="14">
        <v>41884</v>
      </c>
      <c r="AU121" s="13">
        <v>46.548447000000003</v>
      </c>
      <c r="AV121" s="13">
        <f t="shared" si="41"/>
        <v>-1.0240113767309123E-3</v>
      </c>
      <c r="AX121" s="14">
        <v>41150</v>
      </c>
      <c r="AY121" s="13">
        <v>6.2</v>
      </c>
      <c r="AZ121" s="13">
        <f t="shared" si="42"/>
        <v>0</v>
      </c>
      <c r="BB121" s="14">
        <v>36871</v>
      </c>
      <c r="BC121" s="13">
        <v>19.499020999999999</v>
      </c>
      <c r="BD121" s="13">
        <f t="shared" si="43"/>
        <v>4.5751680607325734E-2</v>
      </c>
      <c r="BF121" s="14">
        <v>40182</v>
      </c>
      <c r="BG121" s="13">
        <v>26.227602999999998</v>
      </c>
      <c r="BH121" s="13">
        <f t="shared" si="44"/>
        <v>1.5419998555904301E-2</v>
      </c>
      <c r="BJ121" s="14">
        <v>38657</v>
      </c>
      <c r="BK121" s="13">
        <v>34.75</v>
      </c>
      <c r="BL121" s="13">
        <f t="shared" si="45"/>
        <v>5.4976560909243098E-3</v>
      </c>
      <c r="BN121" s="14">
        <v>37847</v>
      </c>
      <c r="BO121" s="13">
        <v>23.515913000000001</v>
      </c>
      <c r="BP121" s="13">
        <f t="shared" si="46"/>
        <v>1.852504501974455E-2</v>
      </c>
      <c r="BR121" s="14">
        <v>40231</v>
      </c>
      <c r="BS121" s="13">
        <v>23.544416999999999</v>
      </c>
      <c r="BT121" s="13">
        <f t="shared" si="47"/>
        <v>-1.9655998785833986E-2</v>
      </c>
      <c r="BV121" s="14">
        <v>39265</v>
      </c>
      <c r="BW121" s="13">
        <v>28.434999000000001</v>
      </c>
      <c r="BX121" s="13">
        <f t="shared" si="48"/>
        <v>2.8204591278083942E-2</v>
      </c>
      <c r="BZ121" s="14">
        <v>41431</v>
      </c>
      <c r="CA121" s="13">
        <v>21.49</v>
      </c>
      <c r="CB121" s="13">
        <f t="shared" si="49"/>
        <v>4.472532814778795E-2</v>
      </c>
      <c r="CD121" s="14">
        <v>41400</v>
      </c>
      <c r="CE121" s="13">
        <v>66.620002999999997</v>
      </c>
      <c r="CF121" s="13">
        <f t="shared" si="50"/>
        <v>-1.3490631292019553E-3</v>
      </c>
      <c r="CH121" s="14">
        <v>41800</v>
      </c>
      <c r="CI121" s="13">
        <v>34.169998</v>
      </c>
      <c r="CJ121" s="13">
        <f t="shared" si="51"/>
        <v>9.8360556143987241E-2</v>
      </c>
      <c r="CL121" s="14">
        <v>41750</v>
      </c>
      <c r="CM121" s="13">
        <v>25.49</v>
      </c>
      <c r="CN121" s="13">
        <f t="shared" si="52"/>
        <v>1.7564910880834717E-2</v>
      </c>
      <c r="CP121" s="14">
        <v>37872</v>
      </c>
      <c r="CQ121" s="13">
        <v>14.52</v>
      </c>
      <c r="CR121" s="13">
        <f t="shared" si="53"/>
        <v>4.3853342918763437E-2</v>
      </c>
      <c r="CT121" s="14">
        <v>40679</v>
      </c>
      <c r="CU121" s="13">
        <v>53.200001</v>
      </c>
      <c r="CV121" s="13">
        <f t="shared" si="54"/>
        <v>3.2057703791396218E-3</v>
      </c>
      <c r="CX121" s="14">
        <v>39118</v>
      </c>
      <c r="CY121" s="13">
        <v>39.116801000000002</v>
      </c>
      <c r="CZ121" s="13">
        <f t="shared" si="55"/>
        <v>-4.00982485129453E-3</v>
      </c>
      <c r="DB121" s="14">
        <v>41928</v>
      </c>
      <c r="DC121" s="13">
        <v>59</v>
      </c>
      <c r="DD121" s="13">
        <f t="shared" si="56"/>
        <v>3.0027950943225464E-2</v>
      </c>
      <c r="DF121" s="14">
        <v>40346</v>
      </c>
      <c r="DG121" s="13">
        <v>26.049999</v>
      </c>
      <c r="DH121" s="13">
        <f t="shared" si="57"/>
        <v>-1.2883668544284518E-2</v>
      </c>
      <c r="DJ121" s="14">
        <v>37805</v>
      </c>
      <c r="DK121" s="13">
        <v>19.299320000000002</v>
      </c>
      <c r="DL121" s="13">
        <f t="shared" si="58"/>
        <v>-1.0267579228692194E-2</v>
      </c>
      <c r="DN121" s="14">
        <v>39518</v>
      </c>
      <c r="DO121" s="13">
        <v>72.900002999999998</v>
      </c>
      <c r="DP121" s="13">
        <f t="shared" si="59"/>
        <v>0.17675545837754778</v>
      </c>
    </row>
    <row r="122" spans="2:120">
      <c r="B122" s="14">
        <v>38881</v>
      </c>
      <c r="C122">
        <v>11.173361999999999</v>
      </c>
      <c r="D122" s="13">
        <f t="shared" si="30"/>
        <v>-2.5575762639783576E-3</v>
      </c>
      <c r="F122" s="14">
        <v>39857</v>
      </c>
      <c r="G122">
        <v>11.012582999999999</v>
      </c>
      <c r="H122" s="13">
        <f t="shared" si="31"/>
        <v>-8.5714596950087034E-3</v>
      </c>
      <c r="J122" s="14">
        <v>41416</v>
      </c>
      <c r="K122">
        <v>56.030259999999998</v>
      </c>
      <c r="L122" s="13">
        <f t="shared" si="32"/>
        <v>-6.008555489301572E-3</v>
      </c>
      <c r="N122" s="14">
        <v>38167</v>
      </c>
      <c r="O122">
        <v>12.633330000000001</v>
      </c>
      <c r="P122" s="13">
        <f t="shared" si="33"/>
        <v>-7.8534051972264634E-3</v>
      </c>
      <c r="R122" s="14">
        <v>40175</v>
      </c>
      <c r="S122" s="13">
        <v>21.720445000000002</v>
      </c>
      <c r="T122" s="13">
        <f t="shared" si="34"/>
        <v>-5.1261975227416198E-3</v>
      </c>
      <c r="V122" s="14">
        <v>39191</v>
      </c>
      <c r="W122" s="13">
        <v>76.664783999999997</v>
      </c>
      <c r="X122" s="13">
        <f t="shared" si="35"/>
        <v>-2.1069543880328601E-2</v>
      </c>
      <c r="Z122" s="14">
        <v>39443</v>
      </c>
      <c r="AA122" s="13">
        <v>24.049918999999999</v>
      </c>
      <c r="AB122" s="13">
        <f t="shared" si="36"/>
        <v>-1.4402516908893652E-2</v>
      </c>
      <c r="AD122" s="14">
        <v>39153</v>
      </c>
      <c r="AE122" s="13">
        <v>20.583421999999999</v>
      </c>
      <c r="AF122" s="13">
        <f t="shared" si="37"/>
        <v>-1.3832366821349921E-2</v>
      </c>
      <c r="AH122" s="14">
        <v>41443</v>
      </c>
      <c r="AI122" s="13">
        <v>26.66</v>
      </c>
      <c r="AJ122" s="13">
        <f t="shared" si="38"/>
        <v>4.5214391664868429E-3</v>
      </c>
      <c r="AL122" s="14">
        <v>41449</v>
      </c>
      <c r="AM122" s="13">
        <v>13.454827</v>
      </c>
      <c r="AN122" s="13">
        <f t="shared" si="39"/>
        <v>-2.0804407695855804E-2</v>
      </c>
      <c r="AP122" s="14">
        <v>41793</v>
      </c>
      <c r="AQ122" s="13">
        <v>155.80999800000001</v>
      </c>
      <c r="AR122" s="13">
        <f t="shared" si="40"/>
        <v>2.3803139168771669E-3</v>
      </c>
      <c r="AT122" s="14">
        <v>41880</v>
      </c>
      <c r="AU122" s="13">
        <v>46.596162</v>
      </c>
      <c r="AV122" s="13">
        <f t="shared" si="41"/>
        <v>1.6867999836589327E-2</v>
      </c>
      <c r="AX122" s="14">
        <v>41149</v>
      </c>
      <c r="AY122" s="13">
        <v>6.2</v>
      </c>
      <c r="AZ122" s="13">
        <f t="shared" si="42"/>
        <v>-4.8154093097913719E-3</v>
      </c>
      <c r="BB122" s="14">
        <v>36868</v>
      </c>
      <c r="BC122" s="13">
        <v>18.645938000000001</v>
      </c>
      <c r="BD122" s="13">
        <f t="shared" si="43"/>
        <v>0.181467137920241</v>
      </c>
      <c r="BF122" s="14">
        <v>40178</v>
      </c>
      <c r="BG122" s="13">
        <v>25.829315000000001</v>
      </c>
      <c r="BH122" s="13">
        <f t="shared" si="44"/>
        <v>-1.5503880991959295E-2</v>
      </c>
      <c r="BJ122" s="14">
        <v>38656</v>
      </c>
      <c r="BK122" s="13">
        <v>34.560001</v>
      </c>
      <c r="BL122" s="13">
        <f t="shared" si="45"/>
        <v>1.7068893466745231E-2</v>
      </c>
      <c r="BN122" s="14">
        <v>37846</v>
      </c>
      <c r="BO122" s="13">
        <v>23.088203</v>
      </c>
      <c r="BP122" s="13">
        <f t="shared" si="46"/>
        <v>1.3772127825670648E-2</v>
      </c>
      <c r="BR122" s="14">
        <v>40228</v>
      </c>
      <c r="BS122" s="13">
        <v>24.016484999999999</v>
      </c>
      <c r="BT122" s="13">
        <f t="shared" si="47"/>
        <v>-1.2335725376973252E-2</v>
      </c>
      <c r="BV122" s="14">
        <v>39262</v>
      </c>
      <c r="BW122" s="13">
        <v>27.655000999999999</v>
      </c>
      <c r="BX122" s="13">
        <f t="shared" si="48"/>
        <v>3.4470973674562673E-3</v>
      </c>
      <c r="BZ122" s="14">
        <v>41430</v>
      </c>
      <c r="CA122" s="13">
        <v>20.57</v>
      </c>
      <c r="CB122" s="13">
        <f t="shared" si="49"/>
        <v>-2.6041712782115787E-2</v>
      </c>
      <c r="CD122" s="14">
        <v>41397</v>
      </c>
      <c r="CE122" s="13">
        <v>66.709998999999996</v>
      </c>
      <c r="CF122" s="13">
        <f t="shared" si="50"/>
        <v>1.3983857516585119E-2</v>
      </c>
      <c r="CH122" s="14">
        <v>41799</v>
      </c>
      <c r="CI122" s="13">
        <v>31.110001</v>
      </c>
      <c r="CJ122" s="13">
        <f t="shared" si="51"/>
        <v>2.3355296052631643E-2</v>
      </c>
      <c r="CL122" s="14">
        <v>41746</v>
      </c>
      <c r="CM122" s="13">
        <v>25.049999</v>
      </c>
      <c r="CN122" s="13">
        <f t="shared" si="52"/>
        <v>-1.9953052423828402E-2</v>
      </c>
      <c r="CP122" s="14">
        <v>37869</v>
      </c>
      <c r="CQ122" s="13">
        <v>13.91</v>
      </c>
      <c r="CR122" s="13">
        <f t="shared" si="53"/>
        <v>5.060422960725075E-2</v>
      </c>
      <c r="CT122" s="14">
        <v>40676</v>
      </c>
      <c r="CU122" s="13">
        <v>53.029998999999997</v>
      </c>
      <c r="CV122" s="13">
        <f t="shared" si="54"/>
        <v>6.6438686408503578E-3</v>
      </c>
      <c r="CX122" s="14">
        <v>39115</v>
      </c>
      <c r="CY122" s="13">
        <v>39.274284000000002</v>
      </c>
      <c r="CZ122" s="13">
        <f t="shared" si="55"/>
        <v>-5.7586294889138056E-3</v>
      </c>
      <c r="DB122" s="14">
        <v>41927</v>
      </c>
      <c r="DC122" s="13">
        <v>57.279998999999997</v>
      </c>
      <c r="DD122" s="13">
        <f t="shared" si="56"/>
        <v>1.9761456997025296E-2</v>
      </c>
      <c r="DF122" s="14">
        <v>40345</v>
      </c>
      <c r="DG122" s="13">
        <v>26.389999</v>
      </c>
      <c r="DH122" s="13">
        <f t="shared" si="57"/>
        <v>-7.8947744360902961E-3</v>
      </c>
      <c r="DJ122" s="14">
        <v>37804</v>
      </c>
      <c r="DK122" s="13">
        <v>19.499533</v>
      </c>
      <c r="DL122" s="13">
        <f t="shared" si="58"/>
        <v>6.4193024903332696E-3</v>
      </c>
      <c r="DN122" s="14">
        <v>39517</v>
      </c>
      <c r="DO122" s="13">
        <v>61.950001999999998</v>
      </c>
      <c r="DP122" s="13">
        <f t="shared" si="59"/>
        <v>-0.11436735137576411</v>
      </c>
    </row>
    <row r="123" spans="2:120">
      <c r="B123" s="14">
        <v>38880</v>
      </c>
      <c r="C123">
        <v>11.202012</v>
      </c>
      <c r="D123" s="13">
        <f t="shared" si="30"/>
        <v>-7.6142183694645465E-3</v>
      </c>
      <c r="F123" s="14">
        <v>39856</v>
      </c>
      <c r="G123">
        <v>11.107792999999999</v>
      </c>
      <c r="H123" s="13">
        <f t="shared" si="31"/>
        <v>-5.681809026837255E-3</v>
      </c>
      <c r="J123" s="14">
        <v>41415</v>
      </c>
      <c r="K123">
        <v>56.368955999999997</v>
      </c>
      <c r="L123" s="13">
        <f t="shared" si="32"/>
        <v>-3.7626374661148903E-3</v>
      </c>
      <c r="N123" s="14">
        <v>38166</v>
      </c>
      <c r="O123">
        <v>12.73333</v>
      </c>
      <c r="P123" s="13">
        <f t="shared" si="33"/>
        <v>-4.3086662553441242E-2</v>
      </c>
      <c r="R123" s="14">
        <v>40171</v>
      </c>
      <c r="S123" s="13">
        <v>21.832362</v>
      </c>
      <c r="T123" s="13">
        <f t="shared" si="34"/>
        <v>1.1971303357749636E-2</v>
      </c>
      <c r="V123" s="14">
        <v>39190</v>
      </c>
      <c r="W123" s="13">
        <v>78.314841999999999</v>
      </c>
      <c r="X123" s="13">
        <f t="shared" si="35"/>
        <v>-1.5667267892421826E-2</v>
      </c>
      <c r="Z123" s="14">
        <v>39442</v>
      </c>
      <c r="AA123" s="13">
        <v>24.40136</v>
      </c>
      <c r="AB123" s="13">
        <f t="shared" si="36"/>
        <v>-3.1043805523532169E-3</v>
      </c>
      <c r="AD123" s="14">
        <v>39150</v>
      </c>
      <c r="AE123" s="13">
        <v>20.872133000000002</v>
      </c>
      <c r="AF123" s="13">
        <f t="shared" si="37"/>
        <v>-1.2190390402576283E-3</v>
      </c>
      <c r="AH123" s="14">
        <v>41442</v>
      </c>
      <c r="AI123" s="13">
        <v>26.540001</v>
      </c>
      <c r="AJ123" s="13">
        <f t="shared" si="38"/>
        <v>9.8934547224713409E-3</v>
      </c>
      <c r="AL123" s="14">
        <v>41446</v>
      </c>
      <c r="AM123" s="13">
        <v>13.740694</v>
      </c>
      <c r="AN123" s="13">
        <f t="shared" si="39"/>
        <v>-1.385054032950676E-3</v>
      </c>
      <c r="AP123" s="14">
        <v>41792</v>
      </c>
      <c r="AQ123" s="13">
        <v>155.44000199999999</v>
      </c>
      <c r="AR123" s="13">
        <f t="shared" si="40"/>
        <v>-2.9046124780963956E-2</v>
      </c>
      <c r="AT123" s="14">
        <v>41879</v>
      </c>
      <c r="AU123" s="13">
        <v>45.823216000000002</v>
      </c>
      <c r="AV123" s="13">
        <f t="shared" si="41"/>
        <v>7.5535265372556962E-3</v>
      </c>
      <c r="AX123" s="14">
        <v>41148</v>
      </c>
      <c r="AY123" s="13">
        <v>6.23</v>
      </c>
      <c r="AZ123" s="13">
        <f t="shared" si="42"/>
        <v>-1.1111111111111016E-2</v>
      </c>
      <c r="BB123" s="14">
        <v>36867</v>
      </c>
      <c r="BC123" s="13">
        <v>15.782019999999999</v>
      </c>
      <c r="BD123" s="13">
        <f t="shared" si="43"/>
        <v>-2.6315784602963847E-2</v>
      </c>
      <c r="BF123" s="14">
        <v>40177</v>
      </c>
      <c r="BG123" s="13">
        <v>26.236076000000001</v>
      </c>
      <c r="BH123" s="13">
        <f t="shared" si="44"/>
        <v>-1.3698632196894604E-2</v>
      </c>
      <c r="BJ123" s="14">
        <v>38653</v>
      </c>
      <c r="BK123" s="13">
        <v>33.979999999999997</v>
      </c>
      <c r="BL123" s="13">
        <f t="shared" si="45"/>
        <v>-3.3010786369117598E-2</v>
      </c>
      <c r="BN123" s="14">
        <v>37845</v>
      </c>
      <c r="BO123" s="13">
        <v>22.774549</v>
      </c>
      <c r="BP123" s="13">
        <f t="shared" si="46"/>
        <v>2.5871574551484776E-2</v>
      </c>
      <c r="BR123" s="14">
        <v>40227</v>
      </c>
      <c r="BS123" s="13">
        <v>24.316445999999999</v>
      </c>
      <c r="BT123" s="13">
        <f t="shared" si="47"/>
        <v>1.6444011853837127E-2</v>
      </c>
      <c r="BV123" s="14">
        <v>39261</v>
      </c>
      <c r="BW123" s="13">
        <v>27.559999000000001</v>
      </c>
      <c r="BX123" s="13">
        <f t="shared" si="48"/>
        <v>-5.9513435527502314E-3</v>
      </c>
      <c r="BZ123" s="14">
        <v>41429</v>
      </c>
      <c r="CA123" s="13">
        <v>21.120000999999998</v>
      </c>
      <c r="CB123" s="13">
        <f t="shared" si="49"/>
        <v>-3.6056549520766847E-2</v>
      </c>
      <c r="CD123" s="14">
        <v>41396</v>
      </c>
      <c r="CE123" s="13">
        <v>65.790001000000004</v>
      </c>
      <c r="CF123" s="13">
        <f t="shared" si="50"/>
        <v>3.3134437814070418E-2</v>
      </c>
      <c r="CH123" s="14">
        <v>41796</v>
      </c>
      <c r="CI123" s="13">
        <v>30.4</v>
      </c>
      <c r="CJ123" s="13">
        <f t="shared" si="51"/>
        <v>4.9586776859503658E-3</v>
      </c>
      <c r="CL123" s="14">
        <v>41745</v>
      </c>
      <c r="CM123" s="13">
        <v>25.559999000000001</v>
      </c>
      <c r="CN123" s="13">
        <f t="shared" si="52"/>
        <v>1.7111023362953563E-2</v>
      </c>
      <c r="CP123" s="14">
        <v>37868</v>
      </c>
      <c r="CQ123" s="13">
        <v>13.24</v>
      </c>
      <c r="CR123" s="13">
        <f t="shared" si="53"/>
        <v>2.3975251353441647E-2</v>
      </c>
      <c r="CT123" s="14">
        <v>40675</v>
      </c>
      <c r="CU123" s="13">
        <v>52.68</v>
      </c>
      <c r="CV123" s="13">
        <f t="shared" si="54"/>
        <v>1.074445530975547E-2</v>
      </c>
      <c r="CX123" s="14">
        <v>39114</v>
      </c>
      <c r="CY123" s="13">
        <v>39.501759999999997</v>
      </c>
      <c r="CZ123" s="13">
        <f t="shared" si="55"/>
        <v>1.1087228621655036E-3</v>
      </c>
      <c r="DB123" s="14">
        <v>41926</v>
      </c>
      <c r="DC123" s="13">
        <v>56.169998</v>
      </c>
      <c r="DD123" s="13">
        <f t="shared" si="56"/>
        <v>-2.584117238987161E-2</v>
      </c>
      <c r="DF123" s="14">
        <v>40344</v>
      </c>
      <c r="DG123" s="13">
        <v>26.6</v>
      </c>
      <c r="DH123" s="13">
        <f t="shared" si="57"/>
        <v>2.386451116243268E-2</v>
      </c>
      <c r="DJ123" s="14">
        <v>37803</v>
      </c>
      <c r="DK123" s="13">
        <v>19.375157999999999</v>
      </c>
      <c r="DL123" s="13">
        <f t="shared" si="58"/>
        <v>-6.2237327840245077E-3</v>
      </c>
      <c r="DN123" s="14">
        <v>39514</v>
      </c>
      <c r="DO123" s="13">
        <v>69.949997999999994</v>
      </c>
      <c r="DP123" s="13">
        <f t="shared" si="59"/>
        <v>-5.7277629576216432E-2</v>
      </c>
    </row>
    <row r="124" spans="2:120">
      <c r="B124" s="14">
        <v>38877</v>
      </c>
      <c r="C124">
        <v>11.287960999999999</v>
      </c>
      <c r="D124" s="13">
        <f t="shared" si="30"/>
        <v>-1.908711176119313E-2</v>
      </c>
      <c r="F124" s="14">
        <v>39855</v>
      </c>
      <c r="G124">
        <v>11.171265999999999</v>
      </c>
      <c r="H124" s="13">
        <f t="shared" si="31"/>
        <v>0</v>
      </c>
      <c r="J124" s="14">
        <v>41414</v>
      </c>
      <c r="K124">
        <v>56.581853000000002</v>
      </c>
      <c r="L124" s="13">
        <f t="shared" si="32"/>
        <v>-2.3873111524589492E-2</v>
      </c>
      <c r="N124" s="14">
        <v>38163</v>
      </c>
      <c r="O124">
        <v>13.30667</v>
      </c>
      <c r="P124" s="13">
        <f t="shared" si="33"/>
        <v>-1.2369622060767475E-2</v>
      </c>
      <c r="R124" s="14">
        <v>40170</v>
      </c>
      <c r="S124" s="13">
        <v>21.574092</v>
      </c>
      <c r="T124" s="13">
        <f t="shared" si="34"/>
        <v>0</v>
      </c>
      <c r="V124" s="14">
        <v>39189</v>
      </c>
      <c r="W124" s="13">
        <v>79.561351000000002</v>
      </c>
      <c r="X124" s="13">
        <f t="shared" si="35"/>
        <v>-3.1460507192831249E-3</v>
      </c>
      <c r="Z124" s="14">
        <v>39440</v>
      </c>
      <c r="AA124" s="13">
        <v>24.477347000000002</v>
      </c>
      <c r="AB124" s="13">
        <f t="shared" si="36"/>
        <v>5.0702420276829427E-3</v>
      </c>
      <c r="AD124" s="14">
        <v>39149</v>
      </c>
      <c r="AE124" s="13">
        <v>20.897608000000002</v>
      </c>
      <c r="AF124" s="13">
        <f t="shared" si="37"/>
        <v>4.4898143408633037E-3</v>
      </c>
      <c r="AH124" s="14">
        <v>41439</v>
      </c>
      <c r="AI124" s="13">
        <v>26.280000999999999</v>
      </c>
      <c r="AJ124" s="13">
        <f t="shared" si="38"/>
        <v>-3.4129691538502356E-3</v>
      </c>
      <c r="AL124" s="14">
        <v>41445</v>
      </c>
      <c r="AM124" s="13">
        <v>13.759752000000001</v>
      </c>
      <c r="AN124" s="13">
        <f t="shared" si="39"/>
        <v>-2.695420782355646E-2</v>
      </c>
      <c r="AP124" s="14">
        <v>41789</v>
      </c>
      <c r="AQ124" s="13">
        <v>160.08999600000001</v>
      </c>
      <c r="AR124" s="13">
        <f t="shared" si="40"/>
        <v>-2.1992827637695181E-2</v>
      </c>
      <c r="AT124" s="14">
        <v>41878</v>
      </c>
      <c r="AU124" s="13">
        <v>45.479683999999999</v>
      </c>
      <c r="AV124" s="13">
        <f t="shared" si="41"/>
        <v>-3.3458927671182761E-3</v>
      </c>
      <c r="AX124" s="14">
        <v>41145</v>
      </c>
      <c r="AY124" s="13">
        <v>6.3</v>
      </c>
      <c r="AZ124" s="13">
        <f t="shared" si="42"/>
        <v>6.3897763578274818E-3</v>
      </c>
      <c r="BB124" s="14">
        <v>36866</v>
      </c>
      <c r="BC124" s="13">
        <v>16.208561</v>
      </c>
      <c r="BD124" s="13">
        <f t="shared" si="43"/>
        <v>7.5757651106890238E-3</v>
      </c>
      <c r="BF124" s="14">
        <v>40176</v>
      </c>
      <c r="BG124" s="13">
        <v>26.600466000000001</v>
      </c>
      <c r="BH124" s="13">
        <f t="shared" si="44"/>
        <v>7.0580661780021911E-3</v>
      </c>
      <c r="BJ124" s="14">
        <v>38652</v>
      </c>
      <c r="BK124" s="13">
        <v>35.139999000000003</v>
      </c>
      <c r="BL124" s="13">
        <f t="shared" si="45"/>
        <v>-9.8620169139464649E-3</v>
      </c>
      <c r="BN124" s="14">
        <v>37844</v>
      </c>
      <c r="BO124" s="13">
        <v>22.200195000000001</v>
      </c>
      <c r="BP124" s="13">
        <f t="shared" si="46"/>
        <v>-1.0350483972254156E-2</v>
      </c>
      <c r="BR124" s="14">
        <v>40226</v>
      </c>
      <c r="BS124" s="13">
        <v>23.923055000000002</v>
      </c>
      <c r="BT124" s="13">
        <f t="shared" si="47"/>
        <v>3.7977398325156189E-2</v>
      </c>
      <c r="BV124" s="14">
        <v>39260</v>
      </c>
      <c r="BW124" s="13">
        <v>27.725000000000001</v>
      </c>
      <c r="BX124" s="13">
        <f t="shared" si="48"/>
        <v>1.6312279460693673E-2</v>
      </c>
      <c r="BZ124" s="14">
        <v>41428</v>
      </c>
      <c r="CA124" s="13">
        <v>21.91</v>
      </c>
      <c r="CB124" s="13">
        <f t="shared" si="49"/>
        <v>-1.1727559765448875E-2</v>
      </c>
      <c r="CD124" s="14">
        <v>41395</v>
      </c>
      <c r="CE124" s="13">
        <v>63.68</v>
      </c>
      <c r="CF124" s="13">
        <f t="shared" si="50"/>
        <v>-2.9268263087447042E-2</v>
      </c>
      <c r="CH124" s="14">
        <v>41795</v>
      </c>
      <c r="CI124" s="13">
        <v>30.25</v>
      </c>
      <c r="CJ124" s="13">
        <f t="shared" si="51"/>
        <v>0.10240520763829424</v>
      </c>
      <c r="CL124" s="14">
        <v>41744</v>
      </c>
      <c r="CM124" s="13">
        <v>25.129999000000002</v>
      </c>
      <c r="CN124" s="13">
        <f t="shared" si="52"/>
        <v>-1.5892332141438288E-3</v>
      </c>
      <c r="CP124" s="14">
        <v>37867</v>
      </c>
      <c r="CQ124" s="13">
        <v>12.93</v>
      </c>
      <c r="CR124" s="13">
        <f t="shared" si="53"/>
        <v>-5.3846153846154061E-3</v>
      </c>
      <c r="CT124" s="14">
        <v>40674</v>
      </c>
      <c r="CU124" s="13">
        <v>52.119999</v>
      </c>
      <c r="CV124" s="13">
        <f t="shared" si="54"/>
        <v>-4.9637647009590563E-3</v>
      </c>
      <c r="CX124" s="14">
        <v>39113</v>
      </c>
      <c r="CY124" s="13">
        <v>39.458011999999997</v>
      </c>
      <c r="CZ124" s="13">
        <f t="shared" si="55"/>
        <v>7.821198914031921E-3</v>
      </c>
      <c r="DB124" s="14">
        <v>41925</v>
      </c>
      <c r="DC124" s="13">
        <v>57.66</v>
      </c>
      <c r="DD124" s="13">
        <f t="shared" si="56"/>
        <v>-8.1554620604565475E-2</v>
      </c>
      <c r="DF124" s="14">
        <v>40343</v>
      </c>
      <c r="DG124" s="13">
        <v>25.98</v>
      </c>
      <c r="DH124" s="13">
        <f t="shared" si="57"/>
        <v>4.0448579913839766E-2</v>
      </c>
      <c r="DJ124" s="14">
        <v>37802</v>
      </c>
      <c r="DK124" s="13">
        <v>19.496499</v>
      </c>
      <c r="DL124" s="13">
        <f t="shared" si="58"/>
        <v>4.0617729383952304E-3</v>
      </c>
      <c r="DN124" s="14">
        <v>39513</v>
      </c>
      <c r="DO124" s="13">
        <v>74.199997999999994</v>
      </c>
      <c r="DP124" s="13">
        <f t="shared" si="59"/>
        <v>-6.3131314725538262E-2</v>
      </c>
    </row>
    <row r="125" spans="2:120">
      <c r="B125" s="14">
        <v>38876</v>
      </c>
      <c r="C125">
        <v>11.507607999999999</v>
      </c>
      <c r="D125" s="13">
        <f t="shared" si="30"/>
        <v>-5.775562516669358E-3</v>
      </c>
      <c r="F125" s="14">
        <v>39854</v>
      </c>
      <c r="G125">
        <v>11.171265999999999</v>
      </c>
      <c r="H125" s="13">
        <f t="shared" si="31"/>
        <v>-5.5667302546729684E-2</v>
      </c>
      <c r="J125" s="14">
        <v>41411</v>
      </c>
      <c r="K125">
        <v>57.965674</v>
      </c>
      <c r="L125" s="13">
        <f t="shared" si="32"/>
        <v>2.3581695411234088E-2</v>
      </c>
      <c r="N125" s="14">
        <v>38162</v>
      </c>
      <c r="O125">
        <v>13.473330000000001</v>
      </c>
      <c r="P125" s="13">
        <f t="shared" si="33"/>
        <v>-1.7978862973760928E-2</v>
      </c>
      <c r="R125" s="14">
        <v>40169</v>
      </c>
      <c r="S125" s="13">
        <v>21.574092</v>
      </c>
      <c r="T125" s="13">
        <f t="shared" si="34"/>
        <v>2.3999603390675995E-3</v>
      </c>
      <c r="V125" s="14">
        <v>39188</v>
      </c>
      <c r="W125" s="13">
        <v>79.812444999999997</v>
      </c>
      <c r="X125" s="13">
        <f t="shared" si="35"/>
        <v>8.841521628704916E-3</v>
      </c>
      <c r="Z125" s="14">
        <v>39437</v>
      </c>
      <c r="AA125" s="13">
        <v>24.353867000000001</v>
      </c>
      <c r="AB125" s="13">
        <f t="shared" si="36"/>
        <v>2.4370726139548233E-2</v>
      </c>
      <c r="AD125" s="14">
        <v>39148</v>
      </c>
      <c r="AE125" s="13">
        <v>20.804200999999999</v>
      </c>
      <c r="AF125" s="13">
        <f t="shared" si="37"/>
        <v>-8.1570765544808214E-4</v>
      </c>
      <c r="AH125" s="14">
        <v>41438</v>
      </c>
      <c r="AI125" s="13">
        <v>26.370000999999998</v>
      </c>
      <c r="AJ125" s="13">
        <f t="shared" si="38"/>
        <v>1.8540054791041087E-2</v>
      </c>
      <c r="AL125" s="14">
        <v>41444</v>
      </c>
      <c r="AM125" s="13">
        <v>14.140909000000001</v>
      </c>
      <c r="AN125" s="13">
        <f t="shared" si="39"/>
        <v>3.0555613047890239E-2</v>
      </c>
      <c r="AP125" s="14">
        <v>41788</v>
      </c>
      <c r="AQ125" s="13">
        <v>163.69000199999999</v>
      </c>
      <c r="AR125" s="13">
        <f t="shared" si="40"/>
        <v>2.025679356448774E-2</v>
      </c>
      <c r="AT125" s="14">
        <v>41877</v>
      </c>
      <c r="AU125" s="13">
        <v>45.632365</v>
      </c>
      <c r="AV125" s="13">
        <f t="shared" si="41"/>
        <v>2.3056227507498336E-3</v>
      </c>
      <c r="AX125" s="14">
        <v>41144</v>
      </c>
      <c r="AY125" s="13">
        <v>6.26</v>
      </c>
      <c r="AZ125" s="13">
        <f t="shared" si="42"/>
        <v>-9.4936708860760277E-3</v>
      </c>
      <c r="BB125" s="14">
        <v>36865</v>
      </c>
      <c r="BC125" s="13">
        <v>16.086691999999999</v>
      </c>
      <c r="BD125" s="13">
        <f t="shared" si="43"/>
        <v>0.11392406115114936</v>
      </c>
      <c r="BF125" s="14">
        <v>40175</v>
      </c>
      <c r="BG125" s="13">
        <v>26.414034000000001</v>
      </c>
      <c r="BH125" s="13">
        <f t="shared" si="44"/>
        <v>5.4838655525074453E-3</v>
      </c>
      <c r="BJ125" s="14">
        <v>38651</v>
      </c>
      <c r="BK125" s="13">
        <v>35.490001999999997</v>
      </c>
      <c r="BL125" s="13">
        <f t="shared" si="45"/>
        <v>-4.488078289588979E-3</v>
      </c>
      <c r="BN125" s="14">
        <v>37841</v>
      </c>
      <c r="BO125" s="13">
        <v>22.432380999999999</v>
      </c>
      <c r="BP125" s="13">
        <f t="shared" si="46"/>
        <v>5.569222214920423E-3</v>
      </c>
      <c r="BR125" s="14">
        <v>40225</v>
      </c>
      <c r="BS125" s="13">
        <v>23.047761000000001</v>
      </c>
      <c r="BT125" s="13">
        <f t="shared" si="47"/>
        <v>-2.9780758453965619E-3</v>
      </c>
      <c r="BV125" s="14">
        <v>39259</v>
      </c>
      <c r="BW125" s="13">
        <v>27.280000999999999</v>
      </c>
      <c r="BX125" s="13">
        <f t="shared" si="48"/>
        <v>9.6225388601035907E-3</v>
      </c>
      <c r="BZ125" s="14">
        <v>41425</v>
      </c>
      <c r="CA125" s="13">
        <v>22.17</v>
      </c>
      <c r="CB125" s="13">
        <f t="shared" si="49"/>
        <v>-2.5065963060685873E-2</v>
      </c>
      <c r="CD125" s="14">
        <v>41394</v>
      </c>
      <c r="CE125" s="13">
        <v>65.599997999999999</v>
      </c>
      <c r="CF125" s="13">
        <f t="shared" si="50"/>
        <v>1.8317293334904984E-2</v>
      </c>
      <c r="CH125" s="14">
        <v>41794</v>
      </c>
      <c r="CI125" s="13">
        <v>27.440000999999999</v>
      </c>
      <c r="CJ125" s="13">
        <f t="shared" si="51"/>
        <v>-1.188329132157007E-2</v>
      </c>
      <c r="CL125" s="14">
        <v>41743</v>
      </c>
      <c r="CM125" s="13">
        <v>25.17</v>
      </c>
      <c r="CN125" s="13">
        <f t="shared" si="52"/>
        <v>3.1980362114816085E-2</v>
      </c>
      <c r="CP125" s="14">
        <v>37866</v>
      </c>
      <c r="CQ125" s="13">
        <v>13</v>
      </c>
      <c r="CR125" s="13">
        <f t="shared" si="53"/>
        <v>3.1746031746031772E-2</v>
      </c>
      <c r="CT125" s="14">
        <v>40673</v>
      </c>
      <c r="CU125" s="13">
        <v>52.380001</v>
      </c>
      <c r="CV125" s="13">
        <f t="shared" si="54"/>
        <v>6.5334356930547219E-3</v>
      </c>
      <c r="CX125" s="14">
        <v>39112</v>
      </c>
      <c r="CY125" s="13">
        <v>39.151797999999999</v>
      </c>
      <c r="CZ125" s="13">
        <f t="shared" si="55"/>
        <v>1.982676192183945E-2</v>
      </c>
      <c r="DB125" s="14">
        <v>41922</v>
      </c>
      <c r="DC125" s="13">
        <v>62.779998999999997</v>
      </c>
      <c r="DD125" s="13">
        <f t="shared" si="56"/>
        <v>-3.2516566998252019E-2</v>
      </c>
      <c r="DF125" s="14">
        <v>40340</v>
      </c>
      <c r="DG125" s="13">
        <v>24.969999000000001</v>
      </c>
      <c r="DH125" s="13">
        <f t="shared" si="57"/>
        <v>5.0041965935998189E-2</v>
      </c>
      <c r="DJ125" s="14">
        <v>37799</v>
      </c>
      <c r="DK125" s="13">
        <v>19.417629000000002</v>
      </c>
      <c r="DL125" s="13">
        <f t="shared" si="58"/>
        <v>-2.9593950562106712E-3</v>
      </c>
      <c r="DN125" s="14">
        <v>39512</v>
      </c>
      <c r="DO125" s="13">
        <v>79.199997999999994</v>
      </c>
      <c r="DP125" s="13">
        <f t="shared" si="59"/>
        <v>9.0909063360881545E-2</v>
      </c>
    </row>
    <row r="126" spans="2:120">
      <c r="B126" s="14">
        <v>38875</v>
      </c>
      <c r="C126">
        <v>11.574457000000001</v>
      </c>
      <c r="D126" s="13">
        <f t="shared" si="30"/>
        <v>-1.8623541167388232E-2</v>
      </c>
      <c r="F126" s="14">
        <v>39853</v>
      </c>
      <c r="G126">
        <v>11.829799</v>
      </c>
      <c r="H126" s="13">
        <f t="shared" si="31"/>
        <v>1.2220004750583966E-2</v>
      </c>
      <c r="J126" s="14">
        <v>41410</v>
      </c>
      <c r="K126">
        <v>56.630237000000001</v>
      </c>
      <c r="L126" s="13">
        <f t="shared" si="32"/>
        <v>-8.303649112086163E-3</v>
      </c>
      <c r="N126" s="14">
        <v>38161</v>
      </c>
      <c r="O126">
        <v>13.72</v>
      </c>
      <c r="P126" s="13">
        <f t="shared" si="33"/>
        <v>6.6320967274360931E-2</v>
      </c>
      <c r="R126" s="14">
        <v>40168</v>
      </c>
      <c r="S126" s="13">
        <v>21.522438999999999</v>
      </c>
      <c r="T126" s="13">
        <f t="shared" si="34"/>
        <v>1.4198823775781098E-2</v>
      </c>
      <c r="V126" s="14">
        <v>39185</v>
      </c>
      <c r="W126" s="13">
        <v>79.112966</v>
      </c>
      <c r="X126" s="13">
        <f t="shared" si="35"/>
        <v>-5.9718235051596687E-3</v>
      </c>
      <c r="Z126" s="14">
        <v>39436</v>
      </c>
      <c r="AA126" s="13">
        <v>23.774466</v>
      </c>
      <c r="AB126" s="13">
        <f t="shared" si="36"/>
        <v>4.8173568715940938E-3</v>
      </c>
      <c r="AD126" s="14">
        <v>39147</v>
      </c>
      <c r="AE126" s="13">
        <v>20.821185</v>
      </c>
      <c r="AF126" s="13">
        <f t="shared" si="37"/>
        <v>1.4900692111180384E-2</v>
      </c>
      <c r="AH126" s="14">
        <v>41437</v>
      </c>
      <c r="AI126" s="13">
        <v>25.889999</v>
      </c>
      <c r="AJ126" s="13">
        <f t="shared" si="38"/>
        <v>-1.931821969696966E-2</v>
      </c>
      <c r="AL126" s="14">
        <v>41443</v>
      </c>
      <c r="AM126" s="13">
        <v>13.721636</v>
      </c>
      <c r="AN126" s="13">
        <f t="shared" si="39"/>
        <v>-6.2111639298243126E-3</v>
      </c>
      <c r="AP126" s="14">
        <v>41787</v>
      </c>
      <c r="AQ126" s="13">
        <v>160.44000199999999</v>
      </c>
      <c r="AR126" s="13">
        <f t="shared" si="40"/>
        <v>-6.2284168655729936E-4</v>
      </c>
      <c r="AT126" s="14">
        <v>41876</v>
      </c>
      <c r="AU126" s="13">
        <v>45.527396000000003</v>
      </c>
      <c r="AV126" s="13">
        <f t="shared" si="41"/>
        <v>-1.2560587002823052E-3</v>
      </c>
      <c r="AX126" s="14">
        <v>41143</v>
      </c>
      <c r="AY126" s="13">
        <v>6.32</v>
      </c>
      <c r="AZ126" s="13">
        <f t="shared" si="42"/>
        <v>-2.1671826625386949E-2</v>
      </c>
      <c r="BB126" s="14">
        <v>36864</v>
      </c>
      <c r="BC126" s="13">
        <v>14.441462</v>
      </c>
      <c r="BD126" s="13">
        <f t="shared" si="43"/>
        <v>0</v>
      </c>
      <c r="BF126" s="14">
        <v>40171</v>
      </c>
      <c r="BG126" s="13">
        <v>26.269973</v>
      </c>
      <c r="BH126" s="13">
        <f t="shared" si="44"/>
        <v>2.5873038044926708E-3</v>
      </c>
      <c r="BJ126" s="14">
        <v>38650</v>
      </c>
      <c r="BK126" s="13">
        <v>35.650002000000001</v>
      </c>
      <c r="BL126" s="13">
        <f t="shared" si="45"/>
        <v>-5.5786892930928126E-3</v>
      </c>
      <c r="BN126" s="14">
        <v>37840</v>
      </c>
      <c r="BO126" s="13">
        <v>22.308142</v>
      </c>
      <c r="BP126" s="13">
        <f t="shared" si="46"/>
        <v>2.1419265580963125E-2</v>
      </c>
      <c r="BR126" s="14">
        <v>40221</v>
      </c>
      <c r="BS126" s="13">
        <v>23.116603999999999</v>
      </c>
      <c r="BT126" s="13">
        <f t="shared" si="47"/>
        <v>5.346471674442136E-3</v>
      </c>
      <c r="BV126" s="14">
        <v>39258</v>
      </c>
      <c r="BW126" s="13">
        <v>27.02</v>
      </c>
      <c r="BX126" s="13">
        <f t="shared" si="48"/>
        <v>-3.1367628607277293E-2</v>
      </c>
      <c r="BZ126" s="14">
        <v>41424</v>
      </c>
      <c r="CA126" s="13">
        <v>22.74</v>
      </c>
      <c r="CB126" s="13">
        <f t="shared" si="49"/>
        <v>-1.04438642297651E-2</v>
      </c>
      <c r="CD126" s="14">
        <v>41393</v>
      </c>
      <c r="CE126" s="13">
        <v>64.419998000000007</v>
      </c>
      <c r="CF126" s="13">
        <f t="shared" si="50"/>
        <v>1.9626432415321415E-2</v>
      </c>
      <c r="CH126" s="14">
        <v>41793</v>
      </c>
      <c r="CI126" s="13">
        <v>27.77</v>
      </c>
      <c r="CJ126" s="13">
        <f t="shared" si="51"/>
        <v>-2.6638660124827865E-2</v>
      </c>
      <c r="CL126" s="14">
        <v>41740</v>
      </c>
      <c r="CM126" s="13">
        <v>24.389999</v>
      </c>
      <c r="CN126" s="13">
        <f t="shared" si="52"/>
        <v>-4.8009443871606369E-2</v>
      </c>
      <c r="CP126" s="14">
        <v>37862</v>
      </c>
      <c r="CQ126" s="13">
        <v>12.6</v>
      </c>
      <c r="CR126" s="13">
        <f t="shared" si="53"/>
        <v>3.9840637450198352E-3</v>
      </c>
      <c r="CT126" s="14">
        <v>40672</v>
      </c>
      <c r="CU126" s="13">
        <v>52.040000999999997</v>
      </c>
      <c r="CV126" s="13">
        <f t="shared" si="54"/>
        <v>3.5621910447761126E-2</v>
      </c>
      <c r="CX126" s="14">
        <v>39111</v>
      </c>
      <c r="CY126" s="13">
        <v>38.390636000000001</v>
      </c>
      <c r="CZ126" s="13">
        <f t="shared" si="55"/>
        <v>-8.5855738394470717E-3</v>
      </c>
      <c r="DB126" s="14">
        <v>41921</v>
      </c>
      <c r="DC126" s="13">
        <v>64.889999000000003</v>
      </c>
      <c r="DD126" s="13">
        <f t="shared" si="56"/>
        <v>-6.8876493933807084E-2</v>
      </c>
      <c r="DF126" s="14">
        <v>40339</v>
      </c>
      <c r="DG126" s="13">
        <v>23.780000999999999</v>
      </c>
      <c r="DH126" s="13">
        <f t="shared" si="57"/>
        <v>8.3371294607230237E-2</v>
      </c>
      <c r="DJ126" s="14">
        <v>37798</v>
      </c>
      <c r="DK126" s="13">
        <v>19.475263999999999</v>
      </c>
      <c r="DL126" s="13">
        <f t="shared" si="58"/>
        <v>2.3418196094310575E-3</v>
      </c>
      <c r="DN126" s="14">
        <v>39511</v>
      </c>
      <c r="DO126" s="13">
        <v>72.599999999999994</v>
      </c>
      <c r="DP126" s="13">
        <f t="shared" si="59"/>
        <v>-1.4925346402316042E-2</v>
      </c>
    </row>
    <row r="127" spans="2:120">
      <c r="B127" s="14">
        <v>38874</v>
      </c>
      <c r="C127">
        <v>11.794105</v>
      </c>
      <c r="D127" s="13">
        <f t="shared" si="30"/>
        <v>-8.8282746823849234E-3</v>
      </c>
      <c r="F127" s="14">
        <v>39850</v>
      </c>
      <c r="G127">
        <v>11.686984000000001</v>
      </c>
      <c r="H127" s="13">
        <f t="shared" si="31"/>
        <v>3.3684157271629135E-2</v>
      </c>
      <c r="J127" s="14">
        <v>41409</v>
      </c>
      <c r="K127">
        <v>57.104412000000004</v>
      </c>
      <c r="L127" s="13">
        <f t="shared" si="32"/>
        <v>8.8903581155080538E-3</v>
      </c>
      <c r="N127" s="14">
        <v>38160</v>
      </c>
      <c r="O127">
        <v>12.866669999999999</v>
      </c>
      <c r="P127" s="13">
        <f t="shared" si="33"/>
        <v>-1.2282494298235861E-2</v>
      </c>
      <c r="R127" s="14">
        <v>40165</v>
      </c>
      <c r="S127" s="13">
        <v>21.221124</v>
      </c>
      <c r="T127" s="13">
        <f t="shared" si="34"/>
        <v>1.0660089437251646E-2</v>
      </c>
      <c r="V127" s="14">
        <v>39184</v>
      </c>
      <c r="W127" s="13">
        <v>79.588252999999995</v>
      </c>
      <c r="X127" s="13">
        <f t="shared" si="35"/>
        <v>8.2936155661348689E-3</v>
      </c>
      <c r="Z127" s="14">
        <v>39435</v>
      </c>
      <c r="AA127" s="13">
        <v>23.660485000000001</v>
      </c>
      <c r="AB127" s="13">
        <f t="shared" si="36"/>
        <v>-1.307449274486972E-2</v>
      </c>
      <c r="AD127" s="14">
        <v>39146</v>
      </c>
      <c r="AE127" s="13">
        <v>20.51549</v>
      </c>
      <c r="AF127" s="13">
        <f t="shared" si="37"/>
        <v>-1.0241715248011674E-2</v>
      </c>
      <c r="AH127" s="14">
        <v>41436</v>
      </c>
      <c r="AI127" s="13">
        <v>26.4</v>
      </c>
      <c r="AJ127" s="13">
        <f t="shared" si="38"/>
        <v>-1.271503365744203E-2</v>
      </c>
      <c r="AL127" s="14">
        <v>41442</v>
      </c>
      <c r="AM127" s="13">
        <v>13.807396000000001</v>
      </c>
      <c r="AN127" s="13">
        <f t="shared" si="39"/>
        <v>9.7560390557490835E-3</v>
      </c>
      <c r="AP127" s="14">
        <v>41786</v>
      </c>
      <c r="AQ127" s="13">
        <v>160.53999300000001</v>
      </c>
      <c r="AR127" s="13">
        <f t="shared" si="40"/>
        <v>2.9696548529368413E-2</v>
      </c>
      <c r="AT127" s="14">
        <v>41873</v>
      </c>
      <c r="AU127" s="13">
        <v>45.584653000000003</v>
      </c>
      <c r="AV127" s="13">
        <f t="shared" si="41"/>
        <v>-4.1849639606290413E-4</v>
      </c>
      <c r="AX127" s="14">
        <v>41142</v>
      </c>
      <c r="AY127" s="13">
        <v>6.46</v>
      </c>
      <c r="AZ127" s="13">
        <f t="shared" si="42"/>
        <v>-4.6224961479199153E-3</v>
      </c>
      <c r="BB127" s="14">
        <v>36861</v>
      </c>
      <c r="BC127" s="13">
        <v>14.441462</v>
      </c>
      <c r="BD127" s="13">
        <f t="shared" si="43"/>
        <v>-1.2499978631404712E-2</v>
      </c>
      <c r="BF127" s="14">
        <v>40170</v>
      </c>
      <c r="BG127" s="13">
        <v>26.202179999999998</v>
      </c>
      <c r="BH127" s="13">
        <f t="shared" si="44"/>
        <v>3.2446520979584038E-3</v>
      </c>
      <c r="BJ127" s="14">
        <v>38649</v>
      </c>
      <c r="BK127" s="13">
        <v>35.849997999999999</v>
      </c>
      <c r="BL127" s="13">
        <f t="shared" si="45"/>
        <v>1.5293032701981504E-2</v>
      </c>
      <c r="BN127" s="14">
        <v>37839</v>
      </c>
      <c r="BO127" s="13">
        <v>21.840337999999999</v>
      </c>
      <c r="BP127" s="13">
        <f t="shared" si="46"/>
        <v>-3.0341322563777043E-2</v>
      </c>
      <c r="BR127" s="14">
        <v>40220</v>
      </c>
      <c r="BS127" s="13">
        <v>22.993669000000001</v>
      </c>
      <c r="BT127" s="13">
        <f t="shared" si="47"/>
        <v>1.7185074741883476E-2</v>
      </c>
      <c r="BV127" s="14">
        <v>39255</v>
      </c>
      <c r="BW127" s="13">
        <v>27.895</v>
      </c>
      <c r="BX127" s="13">
        <f t="shared" si="48"/>
        <v>-9.2346294002972704E-3</v>
      </c>
      <c r="BZ127" s="14">
        <v>41423</v>
      </c>
      <c r="CA127" s="13">
        <v>22.98</v>
      </c>
      <c r="CB127" s="13">
        <f t="shared" si="49"/>
        <v>-3.0788655874679684E-2</v>
      </c>
      <c r="CD127" s="14">
        <v>41390</v>
      </c>
      <c r="CE127" s="13">
        <v>63.18</v>
      </c>
      <c r="CF127" s="13">
        <f t="shared" si="50"/>
        <v>4.9308255913921642E-3</v>
      </c>
      <c r="CH127" s="14">
        <v>41792</v>
      </c>
      <c r="CI127" s="13">
        <v>28.530000999999999</v>
      </c>
      <c r="CJ127" s="13">
        <f t="shared" si="51"/>
        <v>-2.3613895400886317E-2</v>
      </c>
      <c r="CL127" s="14">
        <v>41739</v>
      </c>
      <c r="CM127" s="13">
        <v>25.620000999999998</v>
      </c>
      <c r="CN127" s="13">
        <f t="shared" si="52"/>
        <v>-5.947132892804699E-2</v>
      </c>
      <c r="CP127" s="14">
        <v>37861</v>
      </c>
      <c r="CQ127" s="13">
        <v>12.55</v>
      </c>
      <c r="CR127" s="13">
        <f t="shared" si="53"/>
        <v>1.2913640032284112E-2</v>
      </c>
      <c r="CT127" s="14">
        <v>40669</v>
      </c>
      <c r="CU127" s="13">
        <v>50.25</v>
      </c>
      <c r="CV127" s="13">
        <f t="shared" si="54"/>
        <v>6.8012775090600969E-2</v>
      </c>
      <c r="CX127" s="14">
        <v>39108</v>
      </c>
      <c r="CY127" s="13">
        <v>38.723095999999998</v>
      </c>
      <c r="CZ127" s="13">
        <f t="shared" si="55"/>
        <v>9.0451581212222629E-4</v>
      </c>
      <c r="DB127" s="14">
        <v>41920</v>
      </c>
      <c r="DC127" s="13">
        <v>69.690002000000007</v>
      </c>
      <c r="DD127" s="13">
        <f t="shared" si="56"/>
        <v>1.7249101624265304E-3</v>
      </c>
      <c r="DF127" s="14">
        <v>40338</v>
      </c>
      <c r="DG127" s="13">
        <v>21.950001</v>
      </c>
      <c r="DH127" s="13">
        <f t="shared" si="57"/>
        <v>1.338878116343491E-2</v>
      </c>
      <c r="DJ127" s="14">
        <v>37797</v>
      </c>
      <c r="DK127" s="13">
        <v>19.429763000000001</v>
      </c>
      <c r="DL127" s="13">
        <f t="shared" si="58"/>
        <v>-5.4347536765066333E-3</v>
      </c>
      <c r="DN127" s="14">
        <v>39510</v>
      </c>
      <c r="DO127" s="13">
        <v>73.699997999999994</v>
      </c>
      <c r="DP127" s="13">
        <f t="shared" si="59"/>
        <v>3.1490553715620824E-2</v>
      </c>
    </row>
    <row r="128" spans="2:120">
      <c r="B128" s="14">
        <v>38873</v>
      </c>
      <c r="C128">
        <v>11.899153999999999</v>
      </c>
      <c r="D128" s="13">
        <f t="shared" si="30"/>
        <v>-3.3359196198085819E-2</v>
      </c>
      <c r="F128" s="14">
        <v>39849</v>
      </c>
      <c r="G128">
        <v>11.306146</v>
      </c>
      <c r="H128" s="13">
        <f t="shared" si="31"/>
        <v>2.6657052210185449E-2</v>
      </c>
      <c r="J128" s="14">
        <v>41408</v>
      </c>
      <c r="K128">
        <v>56.601207000000002</v>
      </c>
      <c r="L128" s="13">
        <f t="shared" si="32"/>
        <v>1.0189975916585143E-2</v>
      </c>
      <c r="N128" s="14">
        <v>38159</v>
      </c>
      <c r="O128">
        <v>13.026669999999999</v>
      </c>
      <c r="P128" s="13">
        <f t="shared" si="33"/>
        <v>-4.121686918133733E-2</v>
      </c>
      <c r="R128" s="14">
        <v>40164</v>
      </c>
      <c r="S128" s="13">
        <v>20.997291000000001</v>
      </c>
      <c r="T128" s="13">
        <f t="shared" si="34"/>
        <v>-1.5341135463772306E-2</v>
      </c>
      <c r="V128" s="14">
        <v>39183</v>
      </c>
      <c r="W128" s="13">
        <v>78.933608000000007</v>
      </c>
      <c r="X128" s="13">
        <f t="shared" si="35"/>
        <v>-1.4333788715365696E-2</v>
      </c>
      <c r="Z128" s="14">
        <v>39434</v>
      </c>
      <c r="AA128" s="13">
        <v>23.973932000000001</v>
      </c>
      <c r="AB128" s="13">
        <f t="shared" si="36"/>
        <v>-2.7656754748876956E-3</v>
      </c>
      <c r="AD128" s="14">
        <v>39143</v>
      </c>
      <c r="AE128" s="13">
        <v>20.727778000000001</v>
      </c>
      <c r="AF128" s="13">
        <f t="shared" si="37"/>
        <v>-1.1340609399996376E-2</v>
      </c>
      <c r="AH128" s="14">
        <v>41435</v>
      </c>
      <c r="AI128" s="13">
        <v>26.74</v>
      </c>
      <c r="AJ128" s="13">
        <f t="shared" si="38"/>
        <v>-1.1094711128154239E-2</v>
      </c>
      <c r="AL128" s="14">
        <v>41439</v>
      </c>
      <c r="AM128" s="13">
        <v>13.673992</v>
      </c>
      <c r="AN128" s="13">
        <f t="shared" si="39"/>
        <v>-1.3917280220059171E-3</v>
      </c>
      <c r="AP128" s="14">
        <v>41782</v>
      </c>
      <c r="AQ128" s="13">
        <v>155.91000399999999</v>
      </c>
      <c r="AR128" s="13">
        <f t="shared" si="40"/>
        <v>3.2081996457818172E-4</v>
      </c>
      <c r="AT128" s="14">
        <v>41872</v>
      </c>
      <c r="AU128" s="13">
        <v>45.603738</v>
      </c>
      <c r="AV128" s="13">
        <f t="shared" si="41"/>
        <v>4.202573599868295E-3</v>
      </c>
      <c r="AX128" s="14">
        <v>41141</v>
      </c>
      <c r="AY128" s="13">
        <v>6.49</v>
      </c>
      <c r="AZ128" s="13">
        <f t="shared" si="42"/>
        <v>-1.2176560121765611E-2</v>
      </c>
      <c r="BB128" s="14">
        <v>36860</v>
      </c>
      <c r="BC128" s="13">
        <v>14.624264999999999</v>
      </c>
      <c r="BD128" s="13">
        <f t="shared" si="43"/>
        <v>-3.2258096535667261E-2</v>
      </c>
      <c r="BF128" s="14">
        <v>40169</v>
      </c>
      <c r="BG128" s="13">
        <v>26.117438</v>
      </c>
      <c r="BH128" s="13">
        <f t="shared" si="44"/>
        <v>9.8295985112136584E-3</v>
      </c>
      <c r="BJ128" s="14">
        <v>38646</v>
      </c>
      <c r="BK128" s="13">
        <v>35.310001</v>
      </c>
      <c r="BL128" s="13">
        <f t="shared" si="45"/>
        <v>-5.6611941318318072E-4</v>
      </c>
      <c r="BN128" s="14">
        <v>37838</v>
      </c>
      <c r="BO128" s="13">
        <v>22.523738000000002</v>
      </c>
      <c r="BP128" s="13">
        <f t="shared" si="46"/>
        <v>-1.9652999958085272E-2</v>
      </c>
      <c r="BR128" s="14">
        <v>40219</v>
      </c>
      <c r="BS128" s="13">
        <v>22.605197</v>
      </c>
      <c r="BT128" s="13">
        <f t="shared" si="47"/>
        <v>-7.1274058997332157E-3</v>
      </c>
      <c r="BV128" s="14">
        <v>39254</v>
      </c>
      <c r="BW128" s="13">
        <v>28.155000999999999</v>
      </c>
      <c r="BX128" s="13">
        <f t="shared" si="48"/>
        <v>1.8079912562650062E-2</v>
      </c>
      <c r="BZ128" s="14">
        <v>41422</v>
      </c>
      <c r="CA128" s="13">
        <v>23.709999</v>
      </c>
      <c r="CB128" s="13">
        <f t="shared" si="49"/>
        <v>3.0869521739130427E-2</v>
      </c>
      <c r="CD128" s="14">
        <v>41389</v>
      </c>
      <c r="CE128" s="13">
        <v>62.869999</v>
      </c>
      <c r="CF128" s="13">
        <f t="shared" si="50"/>
        <v>9.1492778354619279E-3</v>
      </c>
      <c r="CH128" s="14">
        <v>41789</v>
      </c>
      <c r="CI128" s="13">
        <v>29.219999000000001</v>
      </c>
      <c r="CJ128" s="13">
        <f t="shared" si="51"/>
        <v>-3.40496198347107E-2</v>
      </c>
      <c r="CL128" s="14">
        <v>41738</v>
      </c>
      <c r="CM128" s="13">
        <v>27.24</v>
      </c>
      <c r="CN128" s="13">
        <f t="shared" si="52"/>
        <v>5.5404922720066634E-2</v>
      </c>
      <c r="CP128" s="14">
        <v>37860</v>
      </c>
      <c r="CQ128" s="13">
        <v>12.39</v>
      </c>
      <c r="CR128" s="13">
        <f t="shared" si="53"/>
        <v>-1.9002375296912129E-2</v>
      </c>
      <c r="CT128" s="14">
        <v>40668</v>
      </c>
      <c r="CU128" s="13">
        <v>47.049999</v>
      </c>
      <c r="CV128" s="13">
        <f t="shared" si="54"/>
        <v>-1.9791687500000005E-2</v>
      </c>
      <c r="CX128" s="14">
        <v>39107</v>
      </c>
      <c r="CY128" s="13">
        <v>38.688102000000001</v>
      </c>
      <c r="CZ128" s="13">
        <f t="shared" si="55"/>
        <v>-8.7424290558227678E-3</v>
      </c>
      <c r="DB128" s="14">
        <v>41919</v>
      </c>
      <c r="DC128" s="13">
        <v>69.569999999999993</v>
      </c>
      <c r="DD128" s="13">
        <f t="shared" si="56"/>
        <v>-4.2658567294855482E-2</v>
      </c>
      <c r="DF128" s="14">
        <v>40337</v>
      </c>
      <c r="DG128" s="13">
        <v>21.66</v>
      </c>
      <c r="DH128" s="13">
        <f t="shared" si="57"/>
        <v>-1.8433639703518989E-3</v>
      </c>
      <c r="DJ128" s="14">
        <v>37796</v>
      </c>
      <c r="DK128" s="13">
        <v>19.535936</v>
      </c>
      <c r="DL128" s="13">
        <f t="shared" si="58"/>
        <v>-3.4045355240821151E-3</v>
      </c>
      <c r="DN128" s="14">
        <v>39507</v>
      </c>
      <c r="DO128" s="13">
        <v>71.449997999999994</v>
      </c>
      <c r="DP128" s="13">
        <f t="shared" si="59"/>
        <v>-5.9249507814338589E-2</v>
      </c>
    </row>
    <row r="129" spans="2:120">
      <c r="B129" s="14">
        <v>38870</v>
      </c>
      <c r="C129">
        <v>12.309799</v>
      </c>
      <c r="D129" s="13">
        <f t="shared" si="30"/>
        <v>-7.6981631314428992E-3</v>
      </c>
      <c r="F129" s="14">
        <v>39848</v>
      </c>
      <c r="G129">
        <v>11.012582999999999</v>
      </c>
      <c r="H129" s="13">
        <f t="shared" si="31"/>
        <v>2.1339315623883592E-2</v>
      </c>
      <c r="J129" s="14">
        <v>41407</v>
      </c>
      <c r="K129">
        <v>56.030259999999998</v>
      </c>
      <c r="L129" s="13">
        <f t="shared" si="32"/>
        <v>1.1707183578806383E-2</v>
      </c>
      <c r="N129" s="14">
        <v>38156</v>
      </c>
      <c r="O129">
        <v>13.58667</v>
      </c>
      <c r="P129" s="13">
        <f t="shared" si="33"/>
        <v>-2.3946120689655181E-2</v>
      </c>
      <c r="R129" s="14">
        <v>40163</v>
      </c>
      <c r="S129" s="13">
        <v>21.324432000000002</v>
      </c>
      <c r="T129" s="13">
        <f t="shared" si="34"/>
        <v>3.6401680818563854E-2</v>
      </c>
      <c r="V129" s="14">
        <v>39182</v>
      </c>
      <c r="W129" s="13">
        <v>80.081479000000002</v>
      </c>
      <c r="X129" s="13">
        <f t="shared" si="35"/>
        <v>4.6124886782463684E-3</v>
      </c>
      <c r="Z129" s="14">
        <v>39433</v>
      </c>
      <c r="AA129" s="13">
        <v>24.040420000000001</v>
      </c>
      <c r="AB129" s="13">
        <f t="shared" si="36"/>
        <v>-1.0168162244602911E-2</v>
      </c>
      <c r="AD129" s="14">
        <v>39142</v>
      </c>
      <c r="AE129" s="13">
        <v>20.965540000000001</v>
      </c>
      <c r="AF129" s="13">
        <f t="shared" si="37"/>
        <v>-2.4110664908668138E-2</v>
      </c>
      <c r="AH129" s="14">
        <v>41432</v>
      </c>
      <c r="AI129" s="13">
        <v>27.040001</v>
      </c>
      <c r="AJ129" s="13">
        <f t="shared" si="38"/>
        <v>3.1667380071246871E-2</v>
      </c>
      <c r="AL129" s="14">
        <v>41438</v>
      </c>
      <c r="AM129" s="13">
        <v>13.693049</v>
      </c>
      <c r="AN129" s="13">
        <f t="shared" si="39"/>
        <v>2.2775782477067047E-2</v>
      </c>
      <c r="AP129" s="14">
        <v>41781</v>
      </c>
      <c r="AQ129" s="13">
        <v>155.86000100000001</v>
      </c>
      <c r="AR129" s="13">
        <f t="shared" si="40"/>
        <v>2.0560502746460922E-2</v>
      </c>
      <c r="AT129" s="14">
        <v>41871</v>
      </c>
      <c r="AU129" s="13">
        <v>45.412886999999998</v>
      </c>
      <c r="AV129" s="13">
        <f t="shared" si="41"/>
        <v>1.1477163919043245E-2</v>
      </c>
      <c r="AX129" s="14">
        <v>41138</v>
      </c>
      <c r="AY129" s="13">
        <v>6.57</v>
      </c>
      <c r="AZ129" s="13">
        <f t="shared" si="42"/>
        <v>-6.0514372163388858E-3</v>
      </c>
      <c r="BB129" s="14">
        <v>36859</v>
      </c>
      <c r="BC129" s="13">
        <v>15.111741</v>
      </c>
      <c r="BD129" s="13">
        <f t="shared" si="43"/>
        <v>-1.4896041459558937E-2</v>
      </c>
      <c r="BF129" s="14">
        <v>40168</v>
      </c>
      <c r="BG129" s="13">
        <v>25.863212999999998</v>
      </c>
      <c r="BH129" s="13">
        <f t="shared" si="44"/>
        <v>5.270093711716637E-3</v>
      </c>
      <c r="BJ129" s="14">
        <v>38645</v>
      </c>
      <c r="BK129" s="13">
        <v>35.330002</v>
      </c>
      <c r="BL129" s="13">
        <f t="shared" si="45"/>
        <v>-6.1883827338504102E-3</v>
      </c>
      <c r="BN129" s="14">
        <v>37837</v>
      </c>
      <c r="BO129" s="13">
        <v>22.975270999999999</v>
      </c>
      <c r="BP129" s="13">
        <f t="shared" si="46"/>
        <v>1.3639611977597881E-2</v>
      </c>
      <c r="BR129" s="14">
        <v>40218</v>
      </c>
      <c r="BS129" s="13">
        <v>22.767469999999999</v>
      </c>
      <c r="BT129" s="13">
        <f t="shared" si="47"/>
        <v>4.5563036515068756E-3</v>
      </c>
      <c r="BV129" s="14">
        <v>39253</v>
      </c>
      <c r="BW129" s="13">
        <v>27.655000999999999</v>
      </c>
      <c r="BX129" s="13">
        <f t="shared" si="48"/>
        <v>-1.6186409954236636E-2</v>
      </c>
      <c r="BZ129" s="14">
        <v>41418</v>
      </c>
      <c r="CA129" s="13">
        <v>23</v>
      </c>
      <c r="CB129" s="13">
        <f t="shared" si="49"/>
        <v>3.7437979251240337E-2</v>
      </c>
      <c r="CD129" s="14">
        <v>41388</v>
      </c>
      <c r="CE129" s="13">
        <v>62.299999</v>
      </c>
      <c r="CF129" s="13">
        <f t="shared" si="50"/>
        <v>-4.1833253237461759E-2</v>
      </c>
      <c r="CH129" s="14">
        <v>41788</v>
      </c>
      <c r="CI129" s="13">
        <v>30.25</v>
      </c>
      <c r="CJ129" s="13">
        <f t="shared" si="51"/>
        <v>-1.7538193649295437E-2</v>
      </c>
      <c r="CL129" s="14">
        <v>41737</v>
      </c>
      <c r="CM129" s="13">
        <v>25.809999000000001</v>
      </c>
      <c r="CN129" s="13">
        <f t="shared" si="52"/>
        <v>-2.2348522727272627E-2</v>
      </c>
      <c r="CP129" s="14">
        <v>37859</v>
      </c>
      <c r="CQ129" s="13">
        <v>12.63</v>
      </c>
      <c r="CR129" s="13">
        <f t="shared" si="53"/>
        <v>-1.0963194988253626E-2</v>
      </c>
      <c r="CT129" s="14">
        <v>40667</v>
      </c>
      <c r="CU129" s="13">
        <v>48</v>
      </c>
      <c r="CV129" s="13">
        <f t="shared" si="54"/>
        <v>-6.0849167269630793E-2</v>
      </c>
      <c r="CX129" s="14">
        <v>39106</v>
      </c>
      <c r="CY129" s="13">
        <v>39.029313000000002</v>
      </c>
      <c r="CZ129" s="13">
        <f t="shared" si="55"/>
        <v>1.2942771229738918E-2</v>
      </c>
      <c r="DB129" s="14">
        <v>41918</v>
      </c>
      <c r="DC129" s="13">
        <v>72.669998000000007</v>
      </c>
      <c r="DD129" s="13">
        <f t="shared" si="56"/>
        <v>-1.1292544217686983E-2</v>
      </c>
      <c r="DF129" s="14">
        <v>40336</v>
      </c>
      <c r="DG129" s="13">
        <v>21.700001</v>
      </c>
      <c r="DH129" s="13">
        <f t="shared" si="57"/>
        <v>0</v>
      </c>
      <c r="DJ129" s="14">
        <v>37795</v>
      </c>
      <c r="DK129" s="13">
        <v>19.602674</v>
      </c>
      <c r="DL129" s="13">
        <f t="shared" si="58"/>
        <v>-7.3732486009036998E-3</v>
      </c>
      <c r="DN129" s="14">
        <v>39506</v>
      </c>
      <c r="DO129" s="13">
        <v>75.949997999999994</v>
      </c>
      <c r="DP129" s="13">
        <f t="shared" si="59"/>
        <v>-4.4654125224476461E-2</v>
      </c>
    </row>
    <row r="130" spans="2:120">
      <c r="B130" s="14">
        <v>38869</v>
      </c>
      <c r="C130">
        <v>12.405296999999999</v>
      </c>
      <c r="D130" s="13">
        <f t="shared" si="30"/>
        <v>1.4843686727176673E-2</v>
      </c>
      <c r="F130" s="14">
        <v>39847</v>
      </c>
      <c r="G130">
        <v>10.782492</v>
      </c>
      <c r="H130" s="13">
        <f t="shared" si="31"/>
        <v>7.3367239787890792E-3</v>
      </c>
      <c r="J130" s="14">
        <v>41404</v>
      </c>
      <c r="K130">
        <v>55.381894000000003</v>
      </c>
      <c r="L130" s="13">
        <f t="shared" si="32"/>
        <v>1.023828166862386E-2</v>
      </c>
      <c r="N130" s="14">
        <v>38155</v>
      </c>
      <c r="O130">
        <v>13.92</v>
      </c>
      <c r="P130" s="13">
        <f t="shared" si="33"/>
        <v>6.3677772878814862E-2</v>
      </c>
      <c r="R130" s="14">
        <v>40162</v>
      </c>
      <c r="S130" s="13">
        <v>20.575451000000001</v>
      </c>
      <c r="T130" s="13">
        <f t="shared" si="34"/>
        <v>-2.0877370450426312E-3</v>
      </c>
      <c r="V130" s="14">
        <v>39181</v>
      </c>
      <c r="W130" s="13">
        <v>79.713800000000006</v>
      </c>
      <c r="X130" s="13">
        <f t="shared" si="35"/>
        <v>1.0687917783550873E-2</v>
      </c>
      <c r="Z130" s="14">
        <v>39430</v>
      </c>
      <c r="AA130" s="13">
        <v>24.287378</v>
      </c>
      <c r="AB130" s="13">
        <f t="shared" si="36"/>
        <v>-2.4790227961523616E-2</v>
      </c>
      <c r="AD130" s="14">
        <v>39141</v>
      </c>
      <c r="AE130" s="13">
        <v>21.483522000000001</v>
      </c>
      <c r="AF130" s="13">
        <f t="shared" si="37"/>
        <v>7.1655488086734926E-3</v>
      </c>
      <c r="AH130" s="14">
        <v>41431</v>
      </c>
      <c r="AI130" s="13">
        <v>26.209999</v>
      </c>
      <c r="AJ130" s="13">
        <f t="shared" si="38"/>
        <v>1.786403883495145E-2</v>
      </c>
      <c r="AL130" s="14">
        <v>41437</v>
      </c>
      <c r="AM130" s="13">
        <v>13.388123999999999</v>
      </c>
      <c r="AN130" s="13">
        <f t="shared" si="39"/>
        <v>-8.468598081047567E-3</v>
      </c>
      <c r="AP130" s="14">
        <v>41780</v>
      </c>
      <c r="AQ130" s="13">
        <v>152.720001</v>
      </c>
      <c r="AR130" s="13">
        <f t="shared" si="40"/>
        <v>1.9084478719574978E-2</v>
      </c>
      <c r="AT130" s="14">
        <v>41870</v>
      </c>
      <c r="AU130" s="13">
        <v>44.897590000000001</v>
      </c>
      <c r="AV130" s="13">
        <f t="shared" si="41"/>
        <v>8.0558538722828449E-3</v>
      </c>
      <c r="AX130" s="14">
        <v>41137</v>
      </c>
      <c r="AY130" s="13">
        <v>6.61</v>
      </c>
      <c r="AZ130" s="13">
        <f t="shared" si="42"/>
        <v>1.8489984591679522E-2</v>
      </c>
      <c r="BB130" s="14">
        <v>36858</v>
      </c>
      <c r="BC130" s="13">
        <v>15.340249999999999</v>
      </c>
      <c r="BD130" s="13">
        <f t="shared" si="43"/>
        <v>-0.12586779997332068</v>
      </c>
      <c r="BF130" s="14">
        <v>40165</v>
      </c>
      <c r="BG130" s="13">
        <v>25.727626000000001</v>
      </c>
      <c r="BH130" s="13">
        <f t="shared" si="44"/>
        <v>2.5675672874231625E-2</v>
      </c>
      <c r="BJ130" s="14">
        <v>38644</v>
      </c>
      <c r="BK130" s="13">
        <v>35.549999</v>
      </c>
      <c r="BL130" s="13">
        <f t="shared" si="45"/>
        <v>9.3696192683241607E-3</v>
      </c>
      <c r="BN130" s="14">
        <v>37834</v>
      </c>
      <c r="BO130" s="13">
        <v>22.666114</v>
      </c>
      <c r="BP130" s="13">
        <f t="shared" si="46"/>
        <v>-2.8252517769800534E-2</v>
      </c>
      <c r="BR130" s="14">
        <v>40217</v>
      </c>
      <c r="BS130" s="13">
        <v>22.664204999999999</v>
      </c>
      <c r="BT130" s="13">
        <f t="shared" si="47"/>
        <v>-6.2527376691435431E-3</v>
      </c>
      <c r="BV130" s="14">
        <v>39252</v>
      </c>
      <c r="BW130" s="13">
        <v>28.110001</v>
      </c>
      <c r="BX130" s="13">
        <f t="shared" si="48"/>
        <v>2.0141571402649276E-2</v>
      </c>
      <c r="BZ130" s="14">
        <v>41417</v>
      </c>
      <c r="CA130" s="13">
        <v>22.17</v>
      </c>
      <c r="CB130" s="13">
        <f t="shared" si="49"/>
        <v>-6.7204301075268176E-3</v>
      </c>
      <c r="CD130" s="14">
        <v>41387</v>
      </c>
      <c r="CE130" s="13">
        <v>65.019997000000004</v>
      </c>
      <c r="CF130" s="13">
        <f t="shared" si="50"/>
        <v>-7.7827255880165667E-3</v>
      </c>
      <c r="CH130" s="14">
        <v>41787</v>
      </c>
      <c r="CI130" s="13">
        <v>30.790001</v>
      </c>
      <c r="CJ130" s="13">
        <f t="shared" si="51"/>
        <v>1.3829436488987989E-2</v>
      </c>
      <c r="CL130" s="14">
        <v>41736</v>
      </c>
      <c r="CM130" s="13">
        <v>26.4</v>
      </c>
      <c r="CN130" s="13">
        <f t="shared" si="52"/>
        <v>-1.4557707556636582E-2</v>
      </c>
      <c r="CP130" s="14">
        <v>37858</v>
      </c>
      <c r="CQ130" s="13">
        <v>12.77</v>
      </c>
      <c r="CR130" s="13">
        <f t="shared" si="53"/>
        <v>3.9308176100628089E-3</v>
      </c>
      <c r="CT130" s="14">
        <v>40666</v>
      </c>
      <c r="CU130" s="13">
        <v>51.110000999999997</v>
      </c>
      <c r="CV130" s="13">
        <f t="shared" si="54"/>
        <v>-4.8408081333235667E-2</v>
      </c>
      <c r="CX130" s="14">
        <v>39105</v>
      </c>
      <c r="CY130" s="13">
        <v>38.530619999999999</v>
      </c>
      <c r="CZ130" s="13">
        <f t="shared" si="55"/>
        <v>2.2758926513790259E-2</v>
      </c>
      <c r="DB130" s="14">
        <v>41915</v>
      </c>
      <c r="DC130" s="13">
        <v>73.5</v>
      </c>
      <c r="DD130" s="13">
        <f t="shared" si="56"/>
        <v>-8.0971392198957871E-3</v>
      </c>
      <c r="DF130" s="14">
        <v>40333</v>
      </c>
      <c r="DG130" s="13">
        <v>21.700001</v>
      </c>
      <c r="DH130" s="13">
        <f t="shared" si="57"/>
        <v>-2.9516993313193508E-2</v>
      </c>
      <c r="DJ130" s="14">
        <v>37792</v>
      </c>
      <c r="DK130" s="13">
        <v>19.748283000000001</v>
      </c>
      <c r="DL130" s="13">
        <f t="shared" si="58"/>
        <v>-1.8399584405837911E-3</v>
      </c>
      <c r="DN130" s="14">
        <v>39505</v>
      </c>
      <c r="DO130" s="13">
        <v>79.500000999999997</v>
      </c>
      <c r="DP130" s="13">
        <f t="shared" si="59"/>
        <v>-5.6284804409875815E-3</v>
      </c>
    </row>
    <row r="131" spans="2:120">
      <c r="B131" s="14">
        <v>38868</v>
      </c>
      <c r="C131">
        <v>12.223850000000001</v>
      </c>
      <c r="D131" s="13">
        <f t="shared" si="30"/>
        <v>1.9920312741575942E-2</v>
      </c>
      <c r="F131" s="14">
        <v>39846</v>
      </c>
      <c r="G131">
        <v>10.70396</v>
      </c>
      <c r="H131" s="13">
        <f t="shared" si="31"/>
        <v>5.6589127238720685E-2</v>
      </c>
      <c r="J131" s="14">
        <v>41403</v>
      </c>
      <c r="K131">
        <v>54.820625</v>
      </c>
      <c r="L131" s="13">
        <f t="shared" si="32"/>
        <v>2.5524973193920851E-2</v>
      </c>
      <c r="N131" s="14">
        <v>38154</v>
      </c>
      <c r="O131">
        <v>13.08667</v>
      </c>
      <c r="P131" s="13">
        <f t="shared" si="33"/>
        <v>2.0270265002529868E-2</v>
      </c>
      <c r="R131" s="14">
        <v>40161</v>
      </c>
      <c r="S131" s="13">
        <v>20.618497000000001</v>
      </c>
      <c r="T131" s="13">
        <f t="shared" si="34"/>
        <v>1.0548553192840844E-2</v>
      </c>
      <c r="V131" s="14">
        <v>39177</v>
      </c>
      <c r="W131" s="13">
        <v>78.870835</v>
      </c>
      <c r="X131" s="13">
        <f t="shared" si="35"/>
        <v>1.3715944350398569E-2</v>
      </c>
      <c r="Z131" s="14">
        <v>39429</v>
      </c>
      <c r="AA131" s="13">
        <v>24.904772999999999</v>
      </c>
      <c r="AB131" s="13">
        <f t="shared" si="36"/>
        <v>-9.8187277845808267E-3</v>
      </c>
      <c r="AD131" s="14">
        <v>39140</v>
      </c>
      <c r="AE131" s="13">
        <v>21.330676</v>
      </c>
      <c r="AF131" s="13">
        <f t="shared" si="37"/>
        <v>-3.6440285042015755E-2</v>
      </c>
      <c r="AH131" s="14">
        <v>41430</v>
      </c>
      <c r="AI131" s="13">
        <v>25.75</v>
      </c>
      <c r="AJ131" s="13">
        <f t="shared" si="38"/>
        <v>-1.942117288651948E-2</v>
      </c>
      <c r="AL131" s="14">
        <v>41436</v>
      </c>
      <c r="AM131" s="13">
        <v>13.502471</v>
      </c>
      <c r="AN131" s="13">
        <f t="shared" si="39"/>
        <v>-1.8698084093376154E-2</v>
      </c>
      <c r="AP131" s="14">
        <v>41779</v>
      </c>
      <c r="AQ131" s="13">
        <v>149.86000100000001</v>
      </c>
      <c r="AR131" s="13">
        <f t="shared" si="40"/>
        <v>-1.0433181320216712E-2</v>
      </c>
      <c r="AT131" s="14">
        <v>41869</v>
      </c>
      <c r="AU131" s="13">
        <v>44.538792000000001</v>
      </c>
      <c r="AV131" s="13">
        <f t="shared" si="41"/>
        <v>-7.1775387241354719E-3</v>
      </c>
      <c r="AX131" s="14">
        <v>41136</v>
      </c>
      <c r="AY131" s="13">
        <v>6.49</v>
      </c>
      <c r="AZ131" s="13">
        <f t="shared" si="42"/>
        <v>-9.1603053435113917E-3</v>
      </c>
      <c r="BB131" s="14">
        <v>36857</v>
      </c>
      <c r="BC131" s="13">
        <v>17.549119000000001</v>
      </c>
      <c r="BD131" s="13">
        <f t="shared" si="43"/>
        <v>1.4084520878217039E-2</v>
      </c>
      <c r="BF131" s="14">
        <v>40164</v>
      </c>
      <c r="BG131" s="13">
        <v>25.083587999999999</v>
      </c>
      <c r="BH131" s="13">
        <f t="shared" si="44"/>
        <v>-1.6611285782260753E-2</v>
      </c>
      <c r="BJ131" s="14">
        <v>38643</v>
      </c>
      <c r="BK131" s="13">
        <v>35.220001000000003</v>
      </c>
      <c r="BL131" s="13">
        <f t="shared" si="45"/>
        <v>6.2857428571429551E-3</v>
      </c>
      <c r="BN131" s="14">
        <v>37833</v>
      </c>
      <c r="BO131" s="13">
        <v>23.325106999999999</v>
      </c>
      <c r="BP131" s="13">
        <f t="shared" si="46"/>
        <v>1.922049232827616E-3</v>
      </c>
      <c r="BR131" s="14">
        <v>40214</v>
      </c>
      <c r="BS131" s="13">
        <v>22.806809999999999</v>
      </c>
      <c r="BT131" s="13">
        <f t="shared" si="47"/>
        <v>-1.9367148998650978E-3</v>
      </c>
      <c r="BV131" s="14">
        <v>39251</v>
      </c>
      <c r="BW131" s="13">
        <v>27.555</v>
      </c>
      <c r="BX131" s="13">
        <f t="shared" si="48"/>
        <v>-7.920792079207881E-3</v>
      </c>
      <c r="BZ131" s="14">
        <v>41416</v>
      </c>
      <c r="CA131" s="13">
        <v>22.32</v>
      </c>
      <c r="CB131" s="13">
        <f t="shared" si="49"/>
        <v>2.6954177897573549E-3</v>
      </c>
      <c r="CD131" s="14">
        <v>41386</v>
      </c>
      <c r="CE131" s="13">
        <v>65.529999000000004</v>
      </c>
      <c r="CF131" s="13">
        <f t="shared" si="50"/>
        <v>1.3752597379198851E-3</v>
      </c>
      <c r="CH131" s="14">
        <v>41786</v>
      </c>
      <c r="CI131" s="13">
        <v>30.370000999999998</v>
      </c>
      <c r="CJ131" s="13">
        <f t="shared" si="51"/>
        <v>9.205329349346604E-2</v>
      </c>
      <c r="CL131" s="14">
        <v>41733</v>
      </c>
      <c r="CM131" s="13">
        <v>26.790001</v>
      </c>
      <c r="CN131" s="13">
        <f t="shared" si="52"/>
        <v>-3.0752461315212035E-2</v>
      </c>
      <c r="CP131" s="14">
        <v>37855</v>
      </c>
      <c r="CQ131" s="13">
        <v>12.72</v>
      </c>
      <c r="CR131" s="13">
        <f t="shared" si="53"/>
        <v>-4.5761440360089979E-2</v>
      </c>
      <c r="CT131" s="14">
        <v>40665</v>
      </c>
      <c r="CU131" s="13">
        <v>53.709999000000003</v>
      </c>
      <c r="CV131" s="13">
        <f t="shared" si="54"/>
        <v>5.2311872015833365E-2</v>
      </c>
      <c r="CX131" s="14">
        <v>39104</v>
      </c>
      <c r="CY131" s="13">
        <v>37.673217999999999</v>
      </c>
      <c r="CZ131" s="13">
        <f t="shared" si="55"/>
        <v>-4.1628095700053571E-3</v>
      </c>
      <c r="DB131" s="14">
        <v>41914</v>
      </c>
      <c r="DC131" s="13">
        <v>74.099997999999999</v>
      </c>
      <c r="DD131" s="13">
        <f t="shared" si="56"/>
        <v>3.3852404437438172E-3</v>
      </c>
      <c r="DF131" s="14">
        <v>40332</v>
      </c>
      <c r="DG131" s="13">
        <v>22.360001</v>
      </c>
      <c r="DH131" s="13">
        <f t="shared" si="57"/>
        <v>5.8712118432191464E-2</v>
      </c>
      <c r="DJ131" s="14">
        <v>37791</v>
      </c>
      <c r="DK131" s="13">
        <v>19.784686000000001</v>
      </c>
      <c r="DL131" s="13">
        <f t="shared" si="58"/>
        <v>2.1512276028183243E-3</v>
      </c>
      <c r="DN131" s="14">
        <v>39504</v>
      </c>
      <c r="DO131" s="13">
        <v>79.949997999999994</v>
      </c>
      <c r="DP131" s="13">
        <f t="shared" si="59"/>
        <v>-1.4180049321824916E-2</v>
      </c>
    </row>
    <row r="132" spans="2:120">
      <c r="B132" s="14">
        <v>38867</v>
      </c>
      <c r="C132">
        <v>11.985103000000001</v>
      </c>
      <c r="D132" s="13">
        <f t="shared" si="30"/>
        <v>-1.7996765029743678E-2</v>
      </c>
      <c r="F132" s="14">
        <v>39843</v>
      </c>
      <c r="G132">
        <v>10.130674000000001</v>
      </c>
      <c r="H132" s="13">
        <f t="shared" si="31"/>
        <v>-3.5153321366093886E-2</v>
      </c>
      <c r="J132" s="14">
        <v>41402</v>
      </c>
      <c r="K132">
        <v>53.456158000000002</v>
      </c>
      <c r="L132" s="13">
        <f t="shared" si="32"/>
        <v>-3.2478629355001463E-3</v>
      </c>
      <c r="N132" s="14">
        <v>38153</v>
      </c>
      <c r="O132">
        <v>12.82667</v>
      </c>
      <c r="P132" s="13">
        <f t="shared" si="33"/>
        <v>1.7989682539682569E-2</v>
      </c>
      <c r="R132" s="14">
        <v>40158</v>
      </c>
      <c r="S132" s="13">
        <v>20.403272000000001</v>
      </c>
      <c r="T132" s="13">
        <f t="shared" si="34"/>
        <v>-1.1676381928339273E-2</v>
      </c>
      <c r="V132" s="14">
        <v>39176</v>
      </c>
      <c r="W132" s="13">
        <v>77.803684000000004</v>
      </c>
      <c r="X132" s="13">
        <f t="shared" si="35"/>
        <v>1.8476131106440136E-3</v>
      </c>
      <c r="Z132" s="14">
        <v>39428</v>
      </c>
      <c r="AA132" s="13">
        <v>25.151731000000002</v>
      </c>
      <c r="AB132" s="13">
        <f t="shared" si="36"/>
        <v>6.0790190880656448E-3</v>
      </c>
      <c r="AD132" s="14">
        <v>39139</v>
      </c>
      <c r="AE132" s="13">
        <v>22.137367999999999</v>
      </c>
      <c r="AF132" s="13">
        <f t="shared" si="37"/>
        <v>-4.2016978715318145E-3</v>
      </c>
      <c r="AH132" s="14">
        <v>41429</v>
      </c>
      <c r="AI132" s="13">
        <v>26.26</v>
      </c>
      <c r="AJ132" s="13">
        <f t="shared" si="38"/>
        <v>-4.926070667907111E-3</v>
      </c>
      <c r="AL132" s="14">
        <v>41435</v>
      </c>
      <c r="AM132" s="13">
        <v>13.759752000000001</v>
      </c>
      <c r="AN132" s="13">
        <f t="shared" si="39"/>
        <v>-6.9204775470838227E-4</v>
      </c>
      <c r="AP132" s="14">
        <v>41778</v>
      </c>
      <c r="AQ132" s="13">
        <v>151.44000199999999</v>
      </c>
      <c r="AR132" s="13">
        <f t="shared" si="40"/>
        <v>3.0063922457790115E-2</v>
      </c>
      <c r="AT132" s="14">
        <v>41866</v>
      </c>
      <c r="AU132" s="13">
        <v>44.860782</v>
      </c>
      <c r="AV132" s="13">
        <f t="shared" si="41"/>
        <v>6.1596712126677422E-3</v>
      </c>
      <c r="AX132" s="14">
        <v>41135</v>
      </c>
      <c r="AY132" s="13">
        <v>6.55</v>
      </c>
      <c r="AZ132" s="13">
        <f t="shared" si="42"/>
        <v>-2.5297619047619038E-2</v>
      </c>
      <c r="BB132" s="14">
        <v>36854</v>
      </c>
      <c r="BC132" s="13">
        <v>17.305381000000001</v>
      </c>
      <c r="BD132" s="13">
        <f t="shared" si="43"/>
        <v>9.2307722410858467E-2</v>
      </c>
      <c r="BF132" s="14">
        <v>40163</v>
      </c>
      <c r="BG132" s="13">
        <v>25.507297000000001</v>
      </c>
      <c r="BH132" s="13">
        <f t="shared" si="44"/>
        <v>2.6649105526944769E-3</v>
      </c>
      <c r="BJ132" s="14">
        <v>38642</v>
      </c>
      <c r="BK132" s="13">
        <v>35</v>
      </c>
      <c r="BL132" s="13">
        <f t="shared" si="45"/>
        <v>9.8095787651472435E-3</v>
      </c>
      <c r="BN132" s="14">
        <v>37832</v>
      </c>
      <c r="BO132" s="13">
        <v>23.280360999999999</v>
      </c>
      <c r="BP132" s="13">
        <f t="shared" si="46"/>
        <v>-1.3275853869776269E-2</v>
      </c>
      <c r="BR132" s="14">
        <v>40213</v>
      </c>
      <c r="BS132" s="13">
        <v>22.851065999999999</v>
      </c>
      <c r="BT132" s="13">
        <f t="shared" si="47"/>
        <v>-2.2507375340427509E-2</v>
      </c>
      <c r="BV132" s="14">
        <v>39248</v>
      </c>
      <c r="BW132" s="13">
        <v>27.774999999999999</v>
      </c>
      <c r="BX132" s="13">
        <f t="shared" si="48"/>
        <v>2.207915444633499E-2</v>
      </c>
      <c r="BZ132" s="14">
        <v>41415</v>
      </c>
      <c r="CA132" s="13">
        <v>22.26</v>
      </c>
      <c r="CB132" s="13">
        <f t="shared" si="49"/>
        <v>-3.8444924406047389E-2</v>
      </c>
      <c r="CD132" s="14">
        <v>41383</v>
      </c>
      <c r="CE132" s="13">
        <v>65.440002000000007</v>
      </c>
      <c r="CF132" s="13">
        <f t="shared" si="50"/>
        <v>4.2204187892910056E-2</v>
      </c>
      <c r="CH132" s="14">
        <v>41782</v>
      </c>
      <c r="CI132" s="13">
        <v>27.809999000000001</v>
      </c>
      <c r="CJ132" s="13">
        <f t="shared" si="51"/>
        <v>0.1146291737623578</v>
      </c>
      <c r="CL132" s="14">
        <v>41732</v>
      </c>
      <c r="CM132" s="13">
        <v>27.639999</v>
      </c>
      <c r="CN132" s="13">
        <f t="shared" si="52"/>
        <v>-2.5731476005235211E-2</v>
      </c>
      <c r="CP132" s="14">
        <v>37854</v>
      </c>
      <c r="CQ132" s="13">
        <v>13.33</v>
      </c>
      <c r="CR132" s="13">
        <f t="shared" si="53"/>
        <v>4.5214770158252069E-3</v>
      </c>
      <c r="CT132" s="14">
        <v>40662</v>
      </c>
      <c r="CU132" s="13">
        <v>51.040000999999997</v>
      </c>
      <c r="CV132" s="13">
        <f t="shared" si="54"/>
        <v>-0.21002940396177985</v>
      </c>
      <c r="CX132" s="14">
        <v>39101</v>
      </c>
      <c r="CY132" s="13">
        <v>37.8307</v>
      </c>
      <c r="CZ132" s="13">
        <f t="shared" si="55"/>
        <v>1.9330601840128459E-2</v>
      </c>
      <c r="DB132" s="14">
        <v>41913</v>
      </c>
      <c r="DC132" s="13">
        <v>73.849997999999999</v>
      </c>
      <c r="DD132" s="13">
        <f t="shared" si="56"/>
        <v>-4.7711216722970393E-2</v>
      </c>
      <c r="DF132" s="14">
        <v>40331</v>
      </c>
      <c r="DG132" s="13">
        <v>21.120000999999998</v>
      </c>
      <c r="DH132" s="13">
        <f t="shared" si="57"/>
        <v>6.0773530889000421E-2</v>
      </c>
      <c r="DJ132" s="14">
        <v>37790</v>
      </c>
      <c r="DK132" s="13">
        <v>19.742215999999999</v>
      </c>
      <c r="DL132" s="13">
        <f t="shared" si="58"/>
        <v>4.6115372757146456E-4</v>
      </c>
      <c r="DN132" s="14">
        <v>39503</v>
      </c>
      <c r="DO132" s="13">
        <v>81.099999999999994</v>
      </c>
      <c r="DP132" s="13">
        <f t="shared" si="59"/>
        <v>-2.2891578037450906E-2</v>
      </c>
    </row>
    <row r="133" spans="2:120">
      <c r="B133" s="14">
        <v>38863</v>
      </c>
      <c r="C133">
        <v>12.204749</v>
      </c>
      <c r="D133" s="13">
        <f t="shared" si="30"/>
        <v>1.5091278585533356E-2</v>
      </c>
      <c r="F133" s="14">
        <v>39842</v>
      </c>
      <c r="G133">
        <v>10.499776000000001</v>
      </c>
      <c r="H133" s="13">
        <f t="shared" si="31"/>
        <v>-4.5681649148189021E-2</v>
      </c>
      <c r="J133" s="14">
        <v>41401</v>
      </c>
      <c r="K133">
        <v>53.630341999999999</v>
      </c>
      <c r="L133" s="13">
        <f t="shared" si="32"/>
        <v>1.5018314311182474E-2</v>
      </c>
      <c r="N133" s="14">
        <v>38152</v>
      </c>
      <c r="O133">
        <v>12.6</v>
      </c>
      <c r="P133" s="13">
        <f t="shared" si="33"/>
        <v>7.9999999999999724E-3</v>
      </c>
      <c r="R133" s="14">
        <v>40157</v>
      </c>
      <c r="S133" s="13">
        <v>20.644323</v>
      </c>
      <c r="T133" s="13">
        <f t="shared" si="34"/>
        <v>-8.3333571295576326E-4</v>
      </c>
      <c r="V133" s="14">
        <v>39175</v>
      </c>
      <c r="W133" s="13">
        <v>77.660197999999994</v>
      </c>
      <c r="X133" s="13">
        <f t="shared" si="35"/>
        <v>8.5011652599997801E-3</v>
      </c>
      <c r="Z133" s="14">
        <v>39427</v>
      </c>
      <c r="AA133" s="13">
        <v>24.999756999999999</v>
      </c>
      <c r="AB133" s="13">
        <f t="shared" si="36"/>
        <v>-2.5906767851260021E-2</v>
      </c>
      <c r="AD133" s="14">
        <v>39136</v>
      </c>
      <c r="AE133" s="13">
        <v>22.230775000000001</v>
      </c>
      <c r="AF133" s="13">
        <f t="shared" si="37"/>
        <v>-6.0744039370420376E-3</v>
      </c>
      <c r="AH133" s="14">
        <v>41428</v>
      </c>
      <c r="AI133" s="13">
        <v>26.389999</v>
      </c>
      <c r="AJ133" s="13">
        <f t="shared" si="38"/>
        <v>3.4220533620552556E-3</v>
      </c>
      <c r="AL133" s="14">
        <v>41432</v>
      </c>
      <c r="AM133" s="13">
        <v>13.769280999999999</v>
      </c>
      <c r="AN133" s="13">
        <f t="shared" si="39"/>
        <v>1.4035066530286329E-2</v>
      </c>
      <c r="AP133" s="14">
        <v>41775</v>
      </c>
      <c r="AQ133" s="13">
        <v>147.020004</v>
      </c>
      <c r="AR133" s="13">
        <f t="shared" si="40"/>
        <v>-5.6810293136682101E-3</v>
      </c>
      <c r="AT133" s="14">
        <v>41865</v>
      </c>
      <c r="AU133" s="13">
        <v>44.586145999999999</v>
      </c>
      <c r="AV133" s="13">
        <f t="shared" si="41"/>
        <v>1.2760804829662783E-3</v>
      </c>
      <c r="AX133" s="14">
        <v>41134</v>
      </c>
      <c r="AY133" s="13">
        <v>6.72</v>
      </c>
      <c r="AZ133" s="13">
        <f t="shared" si="42"/>
        <v>-5.9171597633136145E-3</v>
      </c>
      <c r="BB133" s="14">
        <v>36852</v>
      </c>
      <c r="BC133" s="13">
        <v>15.842954000000001</v>
      </c>
      <c r="BD133" s="13">
        <f t="shared" si="43"/>
        <v>-2.2556413243593858E-2</v>
      </c>
      <c r="BF133" s="14">
        <v>40162</v>
      </c>
      <c r="BG133" s="13">
        <v>25.439502999999998</v>
      </c>
      <c r="BH133" s="13">
        <f t="shared" si="44"/>
        <v>-2.9890533192198049E-3</v>
      </c>
      <c r="BJ133" s="14">
        <v>38639</v>
      </c>
      <c r="BK133" s="13">
        <v>34.659999999999997</v>
      </c>
      <c r="BL133" s="13">
        <f t="shared" si="45"/>
        <v>1.1085210358378367E-2</v>
      </c>
      <c r="BN133" s="14">
        <v>37831</v>
      </c>
      <c r="BO133" s="13">
        <v>23.593585999999998</v>
      </c>
      <c r="BP133" s="13">
        <f t="shared" si="46"/>
        <v>2.202641149028383E-2</v>
      </c>
      <c r="BR133" s="14">
        <v>40212</v>
      </c>
      <c r="BS133" s="13">
        <v>23.377226</v>
      </c>
      <c r="BT133" s="13">
        <f t="shared" si="47"/>
        <v>-2.1004950877135841E-2</v>
      </c>
      <c r="BV133" s="14">
        <v>39247</v>
      </c>
      <c r="BW133" s="13">
        <v>27.174999</v>
      </c>
      <c r="BX133" s="13">
        <f t="shared" si="48"/>
        <v>-1.1027752251423861E-3</v>
      </c>
      <c r="BZ133" s="14">
        <v>41414</v>
      </c>
      <c r="CA133" s="13">
        <v>23.15</v>
      </c>
      <c r="CB133" s="13">
        <f t="shared" si="49"/>
        <v>4.7742619455614782E-3</v>
      </c>
      <c r="CD133" s="14">
        <v>41382</v>
      </c>
      <c r="CE133" s="13">
        <v>62.790000999999997</v>
      </c>
      <c r="CF133" s="13">
        <f t="shared" si="50"/>
        <v>-1.3976114949748793E-2</v>
      </c>
      <c r="CH133" s="14">
        <v>41781</v>
      </c>
      <c r="CI133" s="13">
        <v>24.950001</v>
      </c>
      <c r="CJ133" s="13">
        <f t="shared" si="51"/>
        <v>7.5431031231421072E-2</v>
      </c>
      <c r="CL133" s="14">
        <v>41731</v>
      </c>
      <c r="CM133" s="13">
        <v>28.370000999999998</v>
      </c>
      <c r="CN133" s="13">
        <f t="shared" si="52"/>
        <v>-3.7978942014242116E-2</v>
      </c>
      <c r="CP133" s="14">
        <v>37853</v>
      </c>
      <c r="CQ133" s="13">
        <v>13.27</v>
      </c>
      <c r="CR133" s="13">
        <f t="shared" si="53"/>
        <v>2.8682170542635596E-2</v>
      </c>
      <c r="CT133" s="14">
        <v>40661</v>
      </c>
      <c r="CU133" s="13">
        <v>64.610000999999997</v>
      </c>
      <c r="CV133" s="13">
        <f t="shared" si="54"/>
        <v>-3.6390781369540083E-2</v>
      </c>
      <c r="CX133" s="14">
        <v>39100</v>
      </c>
      <c r="CY133" s="13">
        <v>37.113278000000001</v>
      </c>
      <c r="CZ133" s="13">
        <f t="shared" si="55"/>
        <v>-8.4151692613516696E-3</v>
      </c>
      <c r="DB133" s="14">
        <v>41912</v>
      </c>
      <c r="DC133" s="13">
        <v>77.550003000000004</v>
      </c>
      <c r="DD133" s="13">
        <f t="shared" si="56"/>
        <v>-3.5687578604515789E-2</v>
      </c>
      <c r="DF133" s="14">
        <v>40330</v>
      </c>
      <c r="DG133" s="13">
        <v>19.91</v>
      </c>
      <c r="DH133" s="13">
        <f t="shared" si="57"/>
        <v>-3.3495145631068021E-2</v>
      </c>
      <c r="DJ133" s="14">
        <v>37789</v>
      </c>
      <c r="DK133" s="13">
        <v>19.733115999999999</v>
      </c>
      <c r="DL133" s="13">
        <f t="shared" si="58"/>
        <v>-9.2903150401126289E-3</v>
      </c>
      <c r="DN133" s="14">
        <v>39500</v>
      </c>
      <c r="DO133" s="13">
        <v>83.000000999999997</v>
      </c>
      <c r="DP133" s="13">
        <f t="shared" si="59"/>
        <v>-2.4038101539376987E-3</v>
      </c>
    </row>
    <row r="134" spans="2:120">
      <c r="B134" s="14">
        <v>38862</v>
      </c>
      <c r="C134">
        <v>12.023301999999999</v>
      </c>
      <c r="D134" s="13">
        <f t="shared" si="30"/>
        <v>1.5322600667091455E-2</v>
      </c>
      <c r="F134" s="14">
        <v>39841</v>
      </c>
      <c r="G134">
        <v>11.002383</v>
      </c>
      <c r="H134" s="13">
        <f t="shared" si="31"/>
        <v>1.4482192732182438E-2</v>
      </c>
      <c r="J134" s="14">
        <v>41400</v>
      </c>
      <c r="K134">
        <v>52.836821999999998</v>
      </c>
      <c r="L134" s="13">
        <f t="shared" si="32"/>
        <v>1.3362964795064691E-2</v>
      </c>
      <c r="N134" s="14">
        <v>38148</v>
      </c>
      <c r="O134">
        <v>12.5</v>
      </c>
      <c r="P134" s="13">
        <f t="shared" si="33"/>
        <v>-5.3331542289032424E-4</v>
      </c>
      <c r="R134" s="14">
        <v>40156</v>
      </c>
      <c r="S134" s="13">
        <v>20.661541</v>
      </c>
      <c r="T134" s="13">
        <f t="shared" si="34"/>
        <v>9.6760408209040846E-3</v>
      </c>
      <c r="V134" s="14">
        <v>39174</v>
      </c>
      <c r="W134" s="13">
        <v>77.005561</v>
      </c>
      <c r="X134" s="13">
        <f t="shared" si="35"/>
        <v>2.8028268298518648E-3</v>
      </c>
      <c r="Z134" s="14">
        <v>39426</v>
      </c>
      <c r="AA134" s="13">
        <v>25.664645</v>
      </c>
      <c r="AB134" s="13">
        <f t="shared" si="36"/>
        <v>1.9238031491932206E-2</v>
      </c>
      <c r="AD134" s="14">
        <v>39135</v>
      </c>
      <c r="AE134" s="13">
        <v>22.366638999999999</v>
      </c>
      <c r="AF134" s="13">
        <f t="shared" si="37"/>
        <v>1.9017941216481619E-3</v>
      </c>
      <c r="AH134" s="14">
        <v>41425</v>
      </c>
      <c r="AI134" s="13">
        <v>26.299999</v>
      </c>
      <c r="AJ134" s="13">
        <f t="shared" si="38"/>
        <v>-1.1394227117356101E-3</v>
      </c>
      <c r="AL134" s="14">
        <v>41431</v>
      </c>
      <c r="AM134" s="13">
        <v>13.578703000000001</v>
      </c>
      <c r="AN134" s="13">
        <f t="shared" si="39"/>
        <v>6.3559896722302327E-3</v>
      </c>
      <c r="AP134" s="14">
        <v>41774</v>
      </c>
      <c r="AQ134" s="13">
        <v>147.86000100000001</v>
      </c>
      <c r="AR134" s="13">
        <f t="shared" si="40"/>
        <v>1.5801065070088854E-2</v>
      </c>
      <c r="AT134" s="14">
        <v>41864</v>
      </c>
      <c r="AU134" s="13">
        <v>44.529322999999998</v>
      </c>
      <c r="AV134" s="13">
        <f t="shared" si="41"/>
        <v>9.4460697788334227E-3</v>
      </c>
      <c r="AX134" s="14">
        <v>41131</v>
      </c>
      <c r="AY134" s="13">
        <v>6.76</v>
      </c>
      <c r="AZ134" s="13">
        <f t="shared" si="42"/>
        <v>-7.3421439060205327E-3</v>
      </c>
      <c r="BB134" s="14">
        <v>36851</v>
      </c>
      <c r="BC134" s="13">
        <v>16.208561</v>
      </c>
      <c r="BD134" s="13">
        <f t="shared" si="43"/>
        <v>-4.9999991208349664E-2</v>
      </c>
      <c r="BF134" s="14">
        <v>40161</v>
      </c>
      <c r="BG134" s="13">
        <v>25.515771000000001</v>
      </c>
      <c r="BH134" s="13">
        <f t="shared" si="44"/>
        <v>8.7102253441548698E-3</v>
      </c>
      <c r="BJ134" s="14">
        <v>38638</v>
      </c>
      <c r="BK134" s="13">
        <v>34.279998999999997</v>
      </c>
      <c r="BL134" s="13">
        <f t="shared" si="45"/>
        <v>-1.1248890178765026E-2</v>
      </c>
      <c r="BN134" s="14">
        <v>37830</v>
      </c>
      <c r="BO134" s="13">
        <v>23.085104000000001</v>
      </c>
      <c r="BP134" s="13">
        <f t="shared" si="46"/>
        <v>1.5205721046560006E-2</v>
      </c>
      <c r="BR134" s="14">
        <v>40211</v>
      </c>
      <c r="BS134" s="13">
        <v>23.878799000000001</v>
      </c>
      <c r="BT134" s="13">
        <f t="shared" si="47"/>
        <v>1.5687115203554949E-2</v>
      </c>
      <c r="BV134" s="14">
        <v>39246</v>
      </c>
      <c r="BW134" s="13">
        <v>27.204999999999998</v>
      </c>
      <c r="BX134" s="13">
        <f t="shared" si="48"/>
        <v>-4.0271278042420889E-3</v>
      </c>
      <c r="BZ134" s="14">
        <v>41411</v>
      </c>
      <c r="CA134" s="13">
        <v>23.040001</v>
      </c>
      <c r="CB134" s="13">
        <f t="shared" si="49"/>
        <v>-5.6106603366422756E-3</v>
      </c>
      <c r="CD134" s="14">
        <v>41381</v>
      </c>
      <c r="CE134" s="13">
        <v>63.68</v>
      </c>
      <c r="CF134" s="13">
        <f t="shared" si="50"/>
        <v>-1.5156262594725496E-2</v>
      </c>
      <c r="CH134" s="14">
        <v>41780</v>
      </c>
      <c r="CI134" s="13">
        <v>23.200001</v>
      </c>
      <c r="CJ134" s="13">
        <f t="shared" si="51"/>
        <v>-1.6115309584393469E-2</v>
      </c>
      <c r="CL134" s="14">
        <v>41730</v>
      </c>
      <c r="CM134" s="13">
        <v>29.49</v>
      </c>
      <c r="CN134" s="13">
        <f t="shared" si="52"/>
        <v>3.3921302578012244E-4</v>
      </c>
      <c r="CP134" s="14">
        <v>37852</v>
      </c>
      <c r="CQ134" s="13">
        <v>12.9</v>
      </c>
      <c r="CR134" s="13">
        <f t="shared" si="53"/>
        <v>-1.526717557251903E-2</v>
      </c>
      <c r="CT134" s="14">
        <v>40660</v>
      </c>
      <c r="CU134" s="13">
        <v>67.050003000000004</v>
      </c>
      <c r="CV134" s="13">
        <f t="shared" si="54"/>
        <v>0.28596095676948519</v>
      </c>
      <c r="CX134" s="14">
        <v>39099</v>
      </c>
      <c r="CY134" s="13">
        <v>37.428243000000002</v>
      </c>
      <c r="CZ134" s="13">
        <f t="shared" si="55"/>
        <v>4.9330216811791514E-3</v>
      </c>
      <c r="DB134" s="14">
        <v>41911</v>
      </c>
      <c r="DC134" s="13">
        <v>80.419998000000007</v>
      </c>
      <c r="DD134" s="13">
        <f t="shared" si="56"/>
        <v>1.2336303818320647E-2</v>
      </c>
      <c r="DF134" s="14">
        <v>40326</v>
      </c>
      <c r="DG134" s="13">
        <v>20.6</v>
      </c>
      <c r="DH134" s="13">
        <f t="shared" si="57"/>
        <v>-2.6004728132387574E-2</v>
      </c>
      <c r="DJ134" s="14">
        <v>37788</v>
      </c>
      <c r="DK134" s="13">
        <v>19.918161999999999</v>
      </c>
      <c r="DL134" s="13">
        <f t="shared" si="58"/>
        <v>2.6579206966539162E-2</v>
      </c>
      <c r="DN134" s="14">
        <v>39499</v>
      </c>
      <c r="DO134" s="13">
        <v>83.199997999999994</v>
      </c>
      <c r="DP134" s="13">
        <f t="shared" si="59"/>
        <v>-7.7093785565376022E-2</v>
      </c>
    </row>
    <row r="135" spans="2:120">
      <c r="B135" s="14">
        <v>38861</v>
      </c>
      <c r="C135">
        <v>11.841854</v>
      </c>
      <c r="D135" s="13">
        <f t="shared" si="30"/>
        <v>-2.4135453726312488E-3</v>
      </c>
      <c r="F135" s="14">
        <v>39840</v>
      </c>
      <c r="G135">
        <v>10.845319</v>
      </c>
      <c r="H135" s="13">
        <f t="shared" si="31"/>
        <v>3.2137602117471055E-2</v>
      </c>
      <c r="J135" s="14">
        <v>41397</v>
      </c>
      <c r="K135">
        <v>52.140076000000001</v>
      </c>
      <c r="L135" s="13">
        <f t="shared" si="32"/>
        <v>2.4139908857180727E-2</v>
      </c>
      <c r="N135" s="14">
        <v>38147</v>
      </c>
      <c r="O135">
        <v>12.50667</v>
      </c>
      <c r="P135" s="13">
        <f t="shared" si="33"/>
        <v>-5.7759431883332962E-2</v>
      </c>
      <c r="R135" s="14">
        <v>40155</v>
      </c>
      <c r="S135" s="13">
        <v>20.463535</v>
      </c>
      <c r="T135" s="13">
        <f t="shared" si="34"/>
        <v>2.2805522735523092E-2</v>
      </c>
      <c r="V135" s="14">
        <v>39171</v>
      </c>
      <c r="W135" s="13">
        <v>76.790330999999995</v>
      </c>
      <c r="X135" s="13">
        <f t="shared" si="35"/>
        <v>-2.3302419735645244E-3</v>
      </c>
      <c r="Z135" s="14">
        <v>39423</v>
      </c>
      <c r="AA135" s="13">
        <v>25.180226999999999</v>
      </c>
      <c r="AB135" s="13">
        <f t="shared" si="36"/>
        <v>1.6877633893267793E-2</v>
      </c>
      <c r="AD135" s="14">
        <v>39134</v>
      </c>
      <c r="AE135" s="13">
        <v>22.324183000000001</v>
      </c>
      <c r="AF135" s="13">
        <f t="shared" si="37"/>
        <v>1.5238524382177598E-3</v>
      </c>
      <c r="AH135" s="14">
        <v>41424</v>
      </c>
      <c r="AI135" s="13">
        <v>26.33</v>
      </c>
      <c r="AJ135" s="13">
        <f t="shared" si="38"/>
        <v>2.0147269281180408E-2</v>
      </c>
      <c r="AL135" s="14">
        <v>41430</v>
      </c>
      <c r="AM135" s="13">
        <v>13.492941999999999</v>
      </c>
      <c r="AN135" s="13">
        <f t="shared" si="39"/>
        <v>-2.1423682722045145E-2</v>
      </c>
      <c r="AP135" s="14">
        <v>41773</v>
      </c>
      <c r="AQ135" s="13">
        <v>145.55999800000001</v>
      </c>
      <c r="AR135" s="13">
        <f t="shared" si="40"/>
        <v>-1.4288616703306146E-2</v>
      </c>
      <c r="AT135" s="14">
        <v>41863</v>
      </c>
      <c r="AU135" s="13">
        <v>44.112631999999998</v>
      </c>
      <c r="AV135" s="13">
        <f t="shared" si="41"/>
        <v>6.6998484289400992E-3</v>
      </c>
      <c r="AX135" s="14">
        <v>41130</v>
      </c>
      <c r="AY135" s="13">
        <v>6.81</v>
      </c>
      <c r="AZ135" s="13">
        <f t="shared" si="42"/>
        <v>-1.1611030478955018E-2</v>
      </c>
      <c r="BB135" s="14">
        <v>36850</v>
      </c>
      <c r="BC135" s="13">
        <v>17.061643</v>
      </c>
      <c r="BD135" s="13">
        <f t="shared" si="43"/>
        <v>-1.0600688476742009E-2</v>
      </c>
      <c r="BF135" s="14">
        <v>40158</v>
      </c>
      <c r="BG135" s="13">
        <v>25.295442000000001</v>
      </c>
      <c r="BH135" s="13">
        <f t="shared" si="44"/>
        <v>-6.6959300684002248E-4</v>
      </c>
      <c r="BJ135" s="14">
        <v>38637</v>
      </c>
      <c r="BK135" s="13">
        <v>34.669998</v>
      </c>
      <c r="BL135" s="13">
        <f t="shared" si="45"/>
        <v>0</v>
      </c>
      <c r="BN135" s="14">
        <v>37827</v>
      </c>
      <c r="BO135" s="13">
        <v>22.739336000000002</v>
      </c>
      <c r="BP135" s="13">
        <f t="shared" si="46"/>
        <v>3.9419893514401928E-2</v>
      </c>
      <c r="BR135" s="14">
        <v>40210</v>
      </c>
      <c r="BS135" s="13">
        <v>23.509995</v>
      </c>
      <c r="BT135" s="13">
        <f t="shared" si="47"/>
        <v>-9.5297498187893476E-3</v>
      </c>
      <c r="BV135" s="14">
        <v>39245</v>
      </c>
      <c r="BW135" s="13">
        <v>27.315000999999999</v>
      </c>
      <c r="BX135" s="13">
        <f t="shared" si="48"/>
        <v>-3.0351402200923069E-2</v>
      </c>
      <c r="BZ135" s="14">
        <v>41410</v>
      </c>
      <c r="CA135" s="13">
        <v>23.17</v>
      </c>
      <c r="CB135" s="13">
        <f t="shared" si="49"/>
        <v>-2.7696181284095536E-2</v>
      </c>
      <c r="CD135" s="14">
        <v>41380</v>
      </c>
      <c r="CE135" s="13">
        <v>64.660004000000001</v>
      </c>
      <c r="CF135" s="13">
        <f t="shared" si="50"/>
        <v>2.293948778578524E-2</v>
      </c>
      <c r="CH135" s="14">
        <v>41779</v>
      </c>
      <c r="CI135" s="13">
        <v>23.58</v>
      </c>
      <c r="CJ135" s="13">
        <f t="shared" si="51"/>
        <v>-4.7272727272727341E-2</v>
      </c>
      <c r="CL135" s="14">
        <v>41729</v>
      </c>
      <c r="CM135" s="13">
        <v>29.48</v>
      </c>
      <c r="CN135" s="13">
        <f t="shared" si="52"/>
        <v>3.3298246291684389E-2</v>
      </c>
      <c r="CP135" s="14">
        <v>37851</v>
      </c>
      <c r="CQ135" s="13">
        <v>13.1</v>
      </c>
      <c r="CR135" s="13">
        <f t="shared" si="53"/>
        <v>1.7080745341614818E-2</v>
      </c>
      <c r="CT135" s="14">
        <v>40659</v>
      </c>
      <c r="CU135" s="13">
        <v>52.139999000000003</v>
      </c>
      <c r="CV135" s="13">
        <f t="shared" si="54"/>
        <v>4.5727997478379641E-2</v>
      </c>
      <c r="CX135" s="14">
        <v>39098</v>
      </c>
      <c r="CY135" s="13">
        <v>37.244515</v>
      </c>
      <c r="CZ135" s="13">
        <f t="shared" si="55"/>
        <v>-1.4811377633813554E-2</v>
      </c>
      <c r="DB135" s="14">
        <v>41908</v>
      </c>
      <c r="DC135" s="13">
        <v>79.440002000000007</v>
      </c>
      <c r="DD135" s="13">
        <f t="shared" si="56"/>
        <v>3.142047642510299E-2</v>
      </c>
      <c r="DF135" s="14">
        <v>40325</v>
      </c>
      <c r="DG135" s="13">
        <v>21.15</v>
      </c>
      <c r="DH135" s="13">
        <f t="shared" si="57"/>
        <v>6.4954629156362992E-2</v>
      </c>
      <c r="DJ135" s="14">
        <v>37785</v>
      </c>
      <c r="DK135" s="13">
        <v>19.402460000000001</v>
      </c>
      <c r="DL135" s="13">
        <f t="shared" si="58"/>
        <v>-1.09788329918668E-2</v>
      </c>
      <c r="DN135" s="14">
        <v>39498</v>
      </c>
      <c r="DO135" s="13">
        <v>90.150002999999998</v>
      </c>
      <c r="DP135" s="13">
        <f t="shared" si="59"/>
        <v>1.5202690756635516E-2</v>
      </c>
    </row>
    <row r="136" spans="2:120">
      <c r="B136" s="14">
        <v>38860</v>
      </c>
      <c r="C136">
        <v>11.870504</v>
      </c>
      <c r="D136" s="13">
        <f t="shared" si="30"/>
        <v>-2.2798774821153823E-2</v>
      </c>
      <c r="F136" s="14">
        <v>39839</v>
      </c>
      <c r="G136">
        <v>10.507629</v>
      </c>
      <c r="H136" s="13">
        <f t="shared" si="31"/>
        <v>1.9817061186816615E-2</v>
      </c>
      <c r="J136" s="14">
        <v>41396</v>
      </c>
      <c r="K136">
        <v>50.911087000000002</v>
      </c>
      <c r="L136" s="13">
        <f t="shared" si="32"/>
        <v>2.7940610086181865E-2</v>
      </c>
      <c r="N136" s="14">
        <v>38146</v>
      </c>
      <c r="O136">
        <v>13.27333</v>
      </c>
      <c r="P136" s="13">
        <f t="shared" si="33"/>
        <v>5.065964397352074E-2</v>
      </c>
      <c r="R136" s="14">
        <v>40154</v>
      </c>
      <c r="S136" s="13">
        <v>20.007259000000001</v>
      </c>
      <c r="T136" s="13">
        <f t="shared" si="34"/>
        <v>-5.5627029655686833E-3</v>
      </c>
      <c r="V136" s="14">
        <v>39170</v>
      </c>
      <c r="W136" s="13">
        <v>76.969689000000002</v>
      </c>
      <c r="X136" s="13">
        <f t="shared" si="35"/>
        <v>4.917430626341002E-3</v>
      </c>
      <c r="Z136" s="14">
        <v>39422</v>
      </c>
      <c r="AA136" s="13">
        <v>24.762298000000001</v>
      </c>
      <c r="AB136" s="13">
        <f t="shared" si="36"/>
        <v>3.0842175266454865E-2</v>
      </c>
      <c r="AD136" s="14">
        <v>39133</v>
      </c>
      <c r="AE136" s="13">
        <v>22.290216000000001</v>
      </c>
      <c r="AF136" s="13">
        <f t="shared" si="37"/>
        <v>4.9770000460328838E-3</v>
      </c>
      <c r="AH136" s="14">
        <v>41423</v>
      </c>
      <c r="AI136" s="13">
        <v>25.809999000000001</v>
      </c>
      <c r="AJ136" s="13">
        <f t="shared" si="38"/>
        <v>-9.9731875719217128E-3</v>
      </c>
      <c r="AL136" s="14">
        <v>41429</v>
      </c>
      <c r="AM136" s="13">
        <v>13.788339000000001</v>
      </c>
      <c r="AN136" s="13">
        <f t="shared" si="39"/>
        <v>1.3840955094170226E-3</v>
      </c>
      <c r="AP136" s="14">
        <v>41772</v>
      </c>
      <c r="AQ136" s="13">
        <v>147.66999799999999</v>
      </c>
      <c r="AR136" s="13">
        <f t="shared" si="40"/>
        <v>-3.0400557510166373E-2</v>
      </c>
      <c r="AT136" s="14">
        <v>41862</v>
      </c>
      <c r="AU136" s="13">
        <v>43.819051000000002</v>
      </c>
      <c r="AV136" s="13">
        <f t="shared" si="41"/>
        <v>6.5259761566703644E-3</v>
      </c>
      <c r="AX136" s="14">
        <v>41129</v>
      </c>
      <c r="AY136" s="13">
        <v>6.89</v>
      </c>
      <c r="AZ136" s="13">
        <f t="shared" si="42"/>
        <v>1.026392961876824E-2</v>
      </c>
      <c r="BB136" s="14">
        <v>36847</v>
      </c>
      <c r="BC136" s="13">
        <v>17.244446</v>
      </c>
      <c r="BD136" s="13">
        <f t="shared" si="43"/>
        <v>-1.0489549412557968E-2</v>
      </c>
      <c r="BF136" s="14">
        <v>40157</v>
      </c>
      <c r="BG136" s="13">
        <v>25.312391000000002</v>
      </c>
      <c r="BH136" s="13">
        <f t="shared" si="44"/>
        <v>5.3854735005662386E-3</v>
      </c>
      <c r="BJ136" s="14">
        <v>38636</v>
      </c>
      <c r="BK136" s="13">
        <v>34.669998</v>
      </c>
      <c r="BL136" s="13">
        <f t="shared" si="45"/>
        <v>-9.4286285714285812E-3</v>
      </c>
      <c r="BN136" s="14">
        <v>37826</v>
      </c>
      <c r="BO136" s="13">
        <v>21.876949</v>
      </c>
      <c r="BP136" s="13">
        <f t="shared" si="46"/>
        <v>1.376061486575875E-2</v>
      </c>
      <c r="BR136" s="14">
        <v>40207</v>
      </c>
      <c r="BS136" s="13">
        <v>23.736194999999999</v>
      </c>
      <c r="BT136" s="13">
        <f t="shared" si="47"/>
        <v>1.5996679803546361E-2</v>
      </c>
      <c r="BV136" s="14">
        <v>39244</v>
      </c>
      <c r="BW136" s="13">
        <v>28.17</v>
      </c>
      <c r="BX136" s="13">
        <f t="shared" si="48"/>
        <v>1.7748978599367102E-4</v>
      </c>
      <c r="BZ136" s="14">
        <v>41409</v>
      </c>
      <c r="CA136" s="13">
        <v>23.83</v>
      </c>
      <c r="CB136" s="13">
        <f t="shared" si="49"/>
        <v>-2.6949775418538185E-2</v>
      </c>
      <c r="CD136" s="14">
        <v>41379</v>
      </c>
      <c r="CE136" s="13">
        <v>63.209999000000003</v>
      </c>
      <c r="CF136" s="13">
        <f t="shared" si="50"/>
        <v>-2.3180343427296191E-2</v>
      </c>
      <c r="CH136" s="14">
        <v>41778</v>
      </c>
      <c r="CI136" s="13">
        <v>24.75</v>
      </c>
      <c r="CJ136" s="13">
        <f t="shared" si="51"/>
        <v>2.024250930192257E-3</v>
      </c>
      <c r="CL136" s="14">
        <v>41726</v>
      </c>
      <c r="CM136" s="13">
        <v>28.530000999999999</v>
      </c>
      <c r="CN136" s="13">
        <f t="shared" si="52"/>
        <v>-6.8256039573610719E-2</v>
      </c>
      <c r="CP136" s="14">
        <v>37848</v>
      </c>
      <c r="CQ136" s="13">
        <v>12.88</v>
      </c>
      <c r="CR136" s="13">
        <f t="shared" si="53"/>
        <v>-3.2306536438767824E-2</v>
      </c>
      <c r="CT136" s="14">
        <v>40658</v>
      </c>
      <c r="CU136" s="13">
        <v>49.860000999999997</v>
      </c>
      <c r="CV136" s="13">
        <f t="shared" si="54"/>
        <v>2.2110753768843599E-3</v>
      </c>
      <c r="CX136" s="14">
        <v>39094</v>
      </c>
      <c r="CY136" s="13">
        <v>37.804451</v>
      </c>
      <c r="CZ136" s="13">
        <f t="shared" si="55"/>
        <v>1.622762065872229E-2</v>
      </c>
      <c r="DB136" s="14">
        <v>41907</v>
      </c>
      <c r="DC136" s="13">
        <v>77.019997000000004</v>
      </c>
      <c r="DD136" s="13">
        <f t="shared" si="56"/>
        <v>-2.3208637240548766E-2</v>
      </c>
      <c r="DF136" s="14">
        <v>40324</v>
      </c>
      <c r="DG136" s="13">
        <v>19.860001</v>
      </c>
      <c r="DH136" s="13">
        <f t="shared" si="57"/>
        <v>-1.0059356642825319E-3</v>
      </c>
      <c r="DJ136" s="14">
        <v>37784</v>
      </c>
      <c r="DK136" s="13">
        <v>19.617840999999999</v>
      </c>
      <c r="DL136" s="13">
        <f t="shared" si="58"/>
        <v>2.7813105828776417E-2</v>
      </c>
      <c r="DN136" s="14">
        <v>39497</v>
      </c>
      <c r="DO136" s="13">
        <v>88.800004000000001</v>
      </c>
      <c r="DP136" s="13">
        <f t="shared" si="59"/>
        <v>-3.4782575708885009E-2</v>
      </c>
    </row>
    <row r="137" spans="2:120">
      <c r="B137" s="14">
        <v>38859</v>
      </c>
      <c r="C137">
        <v>12.147451</v>
      </c>
      <c r="D137" s="13">
        <f t="shared" si="30"/>
        <v>-7.8547338981655075E-4</v>
      </c>
      <c r="F137" s="14">
        <v>39836</v>
      </c>
      <c r="G137">
        <v>10.303445</v>
      </c>
      <c r="H137" s="13">
        <f t="shared" si="31"/>
        <v>2.3400929374380729E-2</v>
      </c>
      <c r="J137" s="14">
        <v>41395</v>
      </c>
      <c r="K137">
        <v>49.527265</v>
      </c>
      <c r="L137" s="13">
        <f t="shared" si="32"/>
        <v>-2.402741513151218E-2</v>
      </c>
      <c r="N137" s="14">
        <v>38145</v>
      </c>
      <c r="O137">
        <v>12.633330000000001</v>
      </c>
      <c r="P137" s="13">
        <f t="shared" si="33"/>
        <v>-1.4560842433697305E-2</v>
      </c>
      <c r="R137" s="14">
        <v>40151</v>
      </c>
      <c r="S137" s="13">
        <v>20.119176</v>
      </c>
      <c r="T137" s="13">
        <f t="shared" si="34"/>
        <v>6.8936504097228514E-3</v>
      </c>
      <c r="V137" s="14">
        <v>39169</v>
      </c>
      <c r="W137" s="13">
        <v>76.593047999999996</v>
      </c>
      <c r="X137" s="13">
        <f t="shared" si="35"/>
        <v>-8.9347466240458605E-3</v>
      </c>
      <c r="Z137" s="14">
        <v>39421</v>
      </c>
      <c r="AA137" s="13">
        <v>24.021425000000001</v>
      </c>
      <c r="AB137" s="13">
        <f t="shared" si="36"/>
        <v>2.140555350582617E-2</v>
      </c>
      <c r="AD137" s="14">
        <v>39129</v>
      </c>
      <c r="AE137" s="13">
        <v>22.179827</v>
      </c>
      <c r="AF137" s="13">
        <f t="shared" si="37"/>
        <v>-2.6727499606889991E-3</v>
      </c>
      <c r="AH137" s="14">
        <v>41422</v>
      </c>
      <c r="AI137" s="13">
        <v>26.07</v>
      </c>
      <c r="AJ137" s="13">
        <f t="shared" si="38"/>
        <v>-9.8746676794530201E-3</v>
      </c>
      <c r="AL137" s="14">
        <v>41428</v>
      </c>
      <c r="AM137" s="13">
        <v>13.769280999999999</v>
      </c>
      <c r="AN137" s="13">
        <f t="shared" si="39"/>
        <v>-1.3821824369128963E-3</v>
      </c>
      <c r="AP137" s="14">
        <v>41771</v>
      </c>
      <c r="AQ137" s="13">
        <v>152.300003</v>
      </c>
      <c r="AR137" s="13">
        <f t="shared" si="40"/>
        <v>2.4278707051197775E-2</v>
      </c>
      <c r="AT137" s="14">
        <v>41859</v>
      </c>
      <c r="AU137" s="13">
        <v>43.534942999999998</v>
      </c>
      <c r="AV137" s="13">
        <f t="shared" si="41"/>
        <v>8.7777333139000407E-3</v>
      </c>
      <c r="AX137" s="14">
        <v>41128</v>
      </c>
      <c r="AY137" s="13">
        <v>6.82</v>
      </c>
      <c r="AZ137" s="13">
        <f t="shared" si="42"/>
        <v>3.8051750380517502E-2</v>
      </c>
      <c r="BB137" s="14">
        <v>36846</v>
      </c>
      <c r="BC137" s="13">
        <v>17.427250000000001</v>
      </c>
      <c r="BD137" s="13">
        <f t="shared" si="43"/>
        <v>-3.7036992013494863E-2</v>
      </c>
      <c r="BF137" s="14">
        <v>40156</v>
      </c>
      <c r="BG137" s="13">
        <v>25.176801999999999</v>
      </c>
      <c r="BH137" s="13">
        <f t="shared" si="44"/>
        <v>4.7345048903023037E-3</v>
      </c>
      <c r="BJ137" s="14">
        <v>38635</v>
      </c>
      <c r="BK137" s="13">
        <v>35</v>
      </c>
      <c r="BL137" s="13">
        <f t="shared" si="45"/>
        <v>-1.5471139675700123E-2</v>
      </c>
      <c r="BN137" s="14">
        <v>37825</v>
      </c>
      <c r="BO137" s="13">
        <v>21.579995</v>
      </c>
      <c r="BP137" s="13">
        <f t="shared" si="46"/>
        <v>-2.8210322354148856E-2</v>
      </c>
      <c r="BR137" s="14">
        <v>40206</v>
      </c>
      <c r="BS137" s="13">
        <v>23.362473000000001</v>
      </c>
      <c r="BT137" s="13">
        <f t="shared" si="47"/>
        <v>-1.1032508653078605E-2</v>
      </c>
      <c r="BV137" s="14">
        <v>39241</v>
      </c>
      <c r="BW137" s="13">
        <v>28.165001</v>
      </c>
      <c r="BX137" s="13">
        <f t="shared" si="48"/>
        <v>3.6239919058130995E-2</v>
      </c>
      <c r="BZ137" s="14">
        <v>41408</v>
      </c>
      <c r="CA137" s="13">
        <v>24.49</v>
      </c>
      <c r="CB137" s="13">
        <f t="shared" si="49"/>
        <v>2.5115153834874539E-2</v>
      </c>
      <c r="CD137" s="14">
        <v>41376</v>
      </c>
      <c r="CE137" s="13">
        <v>64.709998999999996</v>
      </c>
      <c r="CF137" s="13">
        <f t="shared" si="50"/>
        <v>1.6174607412060248E-2</v>
      </c>
      <c r="CH137" s="14">
        <v>41775</v>
      </c>
      <c r="CI137" s="13">
        <v>24.700001</v>
      </c>
      <c r="CJ137" s="13">
        <f t="shared" si="51"/>
        <v>-3.2510770367772349E-2</v>
      </c>
      <c r="CL137" s="14">
        <v>41725</v>
      </c>
      <c r="CM137" s="13">
        <v>30.620000999999998</v>
      </c>
      <c r="CN137" s="13">
        <f t="shared" si="52"/>
        <v>5.6590786749482334E-2</v>
      </c>
      <c r="CP137" s="14">
        <v>37847</v>
      </c>
      <c r="CQ137" s="13">
        <v>13.31</v>
      </c>
      <c r="CR137" s="13">
        <f t="shared" si="53"/>
        <v>1.3709063214013686E-2</v>
      </c>
      <c r="CT137" s="14">
        <v>40654</v>
      </c>
      <c r="CU137" s="13">
        <v>49.75</v>
      </c>
      <c r="CV137" s="13">
        <f t="shared" si="54"/>
        <v>1.20750656485221E-3</v>
      </c>
      <c r="CX137" s="14">
        <v>39093</v>
      </c>
      <c r="CY137" s="13">
        <v>37.200771000000003</v>
      </c>
      <c r="CZ137" s="13">
        <f t="shared" si="55"/>
        <v>3.5402926834744086E-3</v>
      </c>
      <c r="DB137" s="14">
        <v>41906</v>
      </c>
      <c r="DC137" s="13">
        <v>78.849997999999999</v>
      </c>
      <c r="DD137" s="13">
        <f t="shared" si="56"/>
        <v>1.3756737127240072E-2</v>
      </c>
      <c r="DF137" s="14">
        <v>40323</v>
      </c>
      <c r="DG137" s="13">
        <v>19.879999000000002</v>
      </c>
      <c r="DH137" s="13">
        <f t="shared" si="57"/>
        <v>-2.4533857926097049E-2</v>
      </c>
      <c r="DJ137" s="14">
        <v>37783</v>
      </c>
      <c r="DK137" s="13">
        <v>19.086973</v>
      </c>
      <c r="DL137" s="13">
        <f t="shared" si="58"/>
        <v>3.5087366949600319E-3</v>
      </c>
      <c r="DN137" s="14">
        <v>39493</v>
      </c>
      <c r="DO137" s="13">
        <v>92.000000999999997</v>
      </c>
      <c r="DP137" s="13">
        <f t="shared" si="59"/>
        <v>-8.0919070929070899E-2</v>
      </c>
    </row>
    <row r="138" spans="2:120">
      <c r="B138" s="14">
        <v>38856</v>
      </c>
      <c r="C138">
        <v>12.157</v>
      </c>
      <c r="D138" s="13">
        <f t="shared" si="30"/>
        <v>7.1201747784700236E-3</v>
      </c>
      <c r="F138" s="14">
        <v>39835</v>
      </c>
      <c r="G138">
        <v>10.067848</v>
      </c>
      <c r="H138" s="13">
        <f t="shared" si="31"/>
        <v>-3.318256272140372E-2</v>
      </c>
      <c r="J138" s="14">
        <v>41394</v>
      </c>
      <c r="K138">
        <v>50.746574000000003</v>
      </c>
      <c r="L138" s="13">
        <f t="shared" si="32"/>
        <v>-3.1936501124708104E-2</v>
      </c>
      <c r="N138" s="14">
        <v>38142</v>
      </c>
      <c r="O138">
        <v>12.82</v>
      </c>
      <c r="P138" s="13">
        <f t="shared" si="33"/>
        <v>2.3961661341853093E-2</v>
      </c>
      <c r="R138" s="14">
        <v>40150</v>
      </c>
      <c r="S138" s="13">
        <v>19.981431000000001</v>
      </c>
      <c r="T138" s="13">
        <f t="shared" si="34"/>
        <v>-1.023462000882888E-2</v>
      </c>
      <c r="V138" s="14">
        <v>39168</v>
      </c>
      <c r="W138" s="13">
        <v>77.283557000000002</v>
      </c>
      <c r="X138" s="13">
        <f t="shared" si="35"/>
        <v>-4.2444435154578519E-2</v>
      </c>
      <c r="Z138" s="14">
        <v>39420</v>
      </c>
      <c r="AA138" s="13">
        <v>23.518008999999999</v>
      </c>
      <c r="AB138" s="13">
        <f t="shared" si="36"/>
        <v>3.6481345330105488E-3</v>
      </c>
      <c r="AD138" s="14">
        <v>39128</v>
      </c>
      <c r="AE138" s="13">
        <v>22.239267000000002</v>
      </c>
      <c r="AF138" s="13">
        <f t="shared" si="37"/>
        <v>1.912797465617848E-3</v>
      </c>
      <c r="AH138" s="14">
        <v>41418</v>
      </c>
      <c r="AI138" s="13">
        <v>26.33</v>
      </c>
      <c r="AJ138" s="13">
        <f t="shared" si="38"/>
        <v>1.1913912375096031E-2</v>
      </c>
      <c r="AL138" s="14">
        <v>41425</v>
      </c>
      <c r="AM138" s="13">
        <v>13.788339000000001</v>
      </c>
      <c r="AN138" s="13">
        <f t="shared" si="39"/>
        <v>-1.093638737114172E-2</v>
      </c>
      <c r="AP138" s="14">
        <v>41768</v>
      </c>
      <c r="AQ138" s="13">
        <v>148.69000199999999</v>
      </c>
      <c r="AR138" s="13">
        <f t="shared" si="40"/>
        <v>2.4953435068077089E-2</v>
      </c>
      <c r="AT138" s="14">
        <v>41858</v>
      </c>
      <c r="AU138" s="13">
        <v>43.156129999999997</v>
      </c>
      <c r="AV138" s="13">
        <f t="shared" si="41"/>
        <v>-2.3151174981083843E-2</v>
      </c>
      <c r="AX138" s="14">
        <v>41127</v>
      </c>
      <c r="AY138" s="13">
        <v>6.57</v>
      </c>
      <c r="AZ138" s="13">
        <f t="shared" si="42"/>
        <v>3.7914691943127993E-2</v>
      </c>
      <c r="BB138" s="14">
        <v>36845</v>
      </c>
      <c r="BC138" s="13">
        <v>18.097528000000001</v>
      </c>
      <c r="BD138" s="13">
        <f t="shared" si="43"/>
        <v>6.4516074006089982E-2</v>
      </c>
      <c r="BF138" s="14">
        <v>40155</v>
      </c>
      <c r="BG138" s="13">
        <v>25.058164000000001</v>
      </c>
      <c r="BH138" s="13">
        <f t="shared" si="44"/>
        <v>-7.3851047261674924E-3</v>
      </c>
      <c r="BJ138" s="14">
        <v>38632</v>
      </c>
      <c r="BK138" s="13">
        <v>35.549999</v>
      </c>
      <c r="BL138" s="13">
        <f t="shared" si="45"/>
        <v>-8.9211042353249097E-3</v>
      </c>
      <c r="BN138" s="14">
        <v>37824</v>
      </c>
      <c r="BO138" s="13">
        <v>22.206446</v>
      </c>
      <c r="BP138" s="13">
        <f t="shared" si="46"/>
        <v>-1.7458629870347974E-2</v>
      </c>
      <c r="BR138" s="14">
        <v>40205</v>
      </c>
      <c r="BS138" s="13">
        <v>23.623094999999999</v>
      </c>
      <c r="BT138" s="13">
        <f t="shared" si="47"/>
        <v>7.0648610215495705E-2</v>
      </c>
      <c r="BV138" s="14">
        <v>39240</v>
      </c>
      <c r="BW138" s="13">
        <v>27.18</v>
      </c>
      <c r="BX138" s="13">
        <f t="shared" si="48"/>
        <v>-2.6678568547128686E-2</v>
      </c>
      <c r="BZ138" s="14">
        <v>41407</v>
      </c>
      <c r="CA138" s="13">
        <v>23.889999</v>
      </c>
      <c r="CB138" s="13">
        <f t="shared" si="49"/>
        <v>2.5762042689478605E-2</v>
      </c>
      <c r="CD138" s="14">
        <v>41375</v>
      </c>
      <c r="CE138" s="13">
        <v>63.68</v>
      </c>
      <c r="CF138" s="13">
        <f t="shared" si="50"/>
        <v>-9.179975533529337E-3</v>
      </c>
      <c r="CH138" s="14">
        <v>41774</v>
      </c>
      <c r="CI138" s="13">
        <v>25.530000999999999</v>
      </c>
      <c r="CJ138" s="13">
        <f t="shared" si="51"/>
        <v>2.7494895031220852E-3</v>
      </c>
      <c r="CL138" s="14">
        <v>41724</v>
      </c>
      <c r="CM138" s="13">
        <v>28.98</v>
      </c>
      <c r="CN138" s="13">
        <f t="shared" si="52"/>
        <v>-5.1080581169594581E-2</v>
      </c>
      <c r="CP138" s="14">
        <v>37846</v>
      </c>
      <c r="CQ138" s="13">
        <v>13.13</v>
      </c>
      <c r="CR138" s="13">
        <f t="shared" si="53"/>
        <v>-9.8039215686273763E-3</v>
      </c>
      <c r="CT138" s="14">
        <v>40653</v>
      </c>
      <c r="CU138" s="13">
        <v>49.689999</v>
      </c>
      <c r="CV138" s="13">
        <f t="shared" si="54"/>
        <v>3.9539749781166325E-2</v>
      </c>
      <c r="CX138" s="14">
        <v>39092</v>
      </c>
      <c r="CY138" s="13">
        <v>37.069533999999997</v>
      </c>
      <c r="CZ138" s="13">
        <f t="shared" si="55"/>
        <v>-1.3963274817289723E-2</v>
      </c>
      <c r="DB138" s="14">
        <v>41905</v>
      </c>
      <c r="DC138" s="13">
        <v>77.779999000000004</v>
      </c>
      <c r="DD138" s="13">
        <f t="shared" si="56"/>
        <v>1.0296268093807966E-3</v>
      </c>
      <c r="DF138" s="14">
        <v>40322</v>
      </c>
      <c r="DG138" s="13">
        <v>20.379999000000002</v>
      </c>
      <c r="DH138" s="13">
        <f t="shared" si="57"/>
        <v>-2.9061505478799283E-2</v>
      </c>
      <c r="DJ138" s="14">
        <v>37782</v>
      </c>
      <c r="DK138" s="13">
        <v>19.020236000000001</v>
      </c>
      <c r="DL138" s="13">
        <f t="shared" si="58"/>
        <v>3.2000206755798061E-3</v>
      </c>
      <c r="DN138" s="14">
        <v>39492</v>
      </c>
      <c r="DO138" s="13">
        <v>100.1</v>
      </c>
      <c r="DP138" s="13">
        <f t="shared" si="59"/>
        <v>-1.5732527349705549E-2</v>
      </c>
    </row>
    <row r="139" spans="2:120">
      <c r="B139" s="14">
        <v>38855</v>
      </c>
      <c r="C139">
        <v>12.071052</v>
      </c>
      <c r="D139" s="13">
        <f t="shared" si="30"/>
        <v>-3.9399940588177333E-3</v>
      </c>
      <c r="F139" s="14">
        <v>39834</v>
      </c>
      <c r="G139">
        <v>10.413391000000001</v>
      </c>
      <c r="H139" s="13">
        <f t="shared" si="31"/>
        <v>3.1104256044080895E-2</v>
      </c>
      <c r="J139" s="14">
        <v>41393</v>
      </c>
      <c r="K139">
        <v>52.420707999999998</v>
      </c>
      <c r="L139" s="13">
        <f t="shared" si="32"/>
        <v>5.0092188507427559E-3</v>
      </c>
      <c r="N139" s="14">
        <v>38141</v>
      </c>
      <c r="O139">
        <v>12.52</v>
      </c>
      <c r="P139" s="13">
        <f t="shared" si="33"/>
        <v>4.8154093097912297E-3</v>
      </c>
      <c r="R139" s="14">
        <v>40149</v>
      </c>
      <c r="S139" s="13">
        <v>20.188047999999998</v>
      </c>
      <c r="T139" s="13">
        <f t="shared" si="34"/>
        <v>1.2810097300791814E-3</v>
      </c>
      <c r="V139" s="14">
        <v>39167</v>
      </c>
      <c r="W139" s="13">
        <v>80.709214000000003</v>
      </c>
      <c r="X139" s="13">
        <f t="shared" si="35"/>
        <v>1.7809806174656549E-3</v>
      </c>
      <c r="Z139" s="14">
        <v>39419</v>
      </c>
      <c r="AA139" s="13">
        <v>23.432524000000001</v>
      </c>
      <c r="AB139" s="13">
        <f t="shared" si="36"/>
        <v>-1.6187117488170749E-3</v>
      </c>
      <c r="AD139" s="14">
        <v>39127</v>
      </c>
      <c r="AE139" s="13">
        <v>22.196808999999998</v>
      </c>
      <c r="AF139" s="13">
        <f t="shared" si="37"/>
        <v>2.4294639455521103E-2</v>
      </c>
      <c r="AH139" s="14">
        <v>41417</v>
      </c>
      <c r="AI139" s="13">
        <v>26.02</v>
      </c>
      <c r="AJ139" s="13">
        <f t="shared" si="38"/>
        <v>-1.9593104009302812E-2</v>
      </c>
      <c r="AL139" s="14">
        <v>41424</v>
      </c>
      <c r="AM139" s="13">
        <v>13.940801</v>
      </c>
      <c r="AN139" s="13">
        <f t="shared" si="39"/>
        <v>1.315786796157371E-2</v>
      </c>
      <c r="AP139" s="14">
        <v>41767</v>
      </c>
      <c r="AQ139" s="13">
        <v>145.070007</v>
      </c>
      <c r="AR139" s="13">
        <f t="shared" si="40"/>
        <v>1.1857515932814361E-2</v>
      </c>
      <c r="AT139" s="14">
        <v>41857</v>
      </c>
      <c r="AU139" s="13">
        <v>44.178924000000002</v>
      </c>
      <c r="AV139" s="13">
        <f t="shared" si="41"/>
        <v>9.5218186788844882E-3</v>
      </c>
      <c r="AX139" s="14">
        <v>41124</v>
      </c>
      <c r="AY139" s="13">
        <v>6.33</v>
      </c>
      <c r="AZ139" s="13">
        <f t="shared" si="42"/>
        <v>2.7597402597402586E-2</v>
      </c>
      <c r="BB139" s="14">
        <v>36844</v>
      </c>
      <c r="BC139" s="13">
        <v>17.000709000000001</v>
      </c>
      <c r="BD139" s="13">
        <f t="shared" si="43"/>
        <v>3.333333535939266E-2</v>
      </c>
      <c r="BF139" s="14">
        <v>40154</v>
      </c>
      <c r="BG139" s="13">
        <v>25.244598</v>
      </c>
      <c r="BH139" s="13">
        <f t="shared" si="44"/>
        <v>-6.337498896896966E-3</v>
      </c>
      <c r="BJ139" s="14">
        <v>38631</v>
      </c>
      <c r="BK139" s="13">
        <v>35.869999</v>
      </c>
      <c r="BL139" s="13">
        <f t="shared" si="45"/>
        <v>-1.456052117799336E-2</v>
      </c>
      <c r="BN139" s="14">
        <v>37823</v>
      </c>
      <c r="BO139" s="13">
        <v>22.601029</v>
      </c>
      <c r="BP139" s="13">
        <f t="shared" si="46"/>
        <v>-4.4794622671948166E-3</v>
      </c>
      <c r="BR139" s="14">
        <v>40204</v>
      </c>
      <c r="BS139" s="13">
        <v>22.064284000000001</v>
      </c>
      <c r="BT139" s="13">
        <f t="shared" si="47"/>
        <v>-1.8376770032225737E-2</v>
      </c>
      <c r="BV139" s="14">
        <v>39239</v>
      </c>
      <c r="BW139" s="13">
        <v>27.924999</v>
      </c>
      <c r="BX139" s="13">
        <f t="shared" si="48"/>
        <v>5.7626510269278286E-3</v>
      </c>
      <c r="BZ139" s="14">
        <v>41404</v>
      </c>
      <c r="CA139" s="13">
        <v>23.290001</v>
      </c>
      <c r="CB139" s="13">
        <f t="shared" si="49"/>
        <v>4.1126506878564811E-2</v>
      </c>
      <c r="CD139" s="14">
        <v>41374</v>
      </c>
      <c r="CE139" s="13">
        <v>64.269997000000004</v>
      </c>
      <c r="CF139" s="13">
        <f t="shared" si="50"/>
        <v>2.8319952000000058E-2</v>
      </c>
      <c r="CH139" s="14">
        <v>41773</v>
      </c>
      <c r="CI139" s="13">
        <v>25.459999</v>
      </c>
      <c r="CJ139" s="13">
        <f t="shared" si="51"/>
        <v>1.4746871263451573E-2</v>
      </c>
      <c r="CL139" s="14">
        <v>41723</v>
      </c>
      <c r="CM139" s="13">
        <v>30.540001</v>
      </c>
      <c r="CN139" s="13">
        <f t="shared" si="52"/>
        <v>-4.5923058164514807E-2</v>
      </c>
      <c r="CP139" s="14">
        <v>37845</v>
      </c>
      <c r="CQ139" s="13">
        <v>13.26</v>
      </c>
      <c r="CR139" s="13">
        <f t="shared" si="53"/>
        <v>3.6747458952306543E-2</v>
      </c>
      <c r="CT139" s="14">
        <v>40652</v>
      </c>
      <c r="CU139" s="13">
        <v>47.799999</v>
      </c>
      <c r="CV139" s="13">
        <f t="shared" si="54"/>
        <v>-1.7471797842886029E-2</v>
      </c>
      <c r="CX139" s="14">
        <v>39091</v>
      </c>
      <c r="CY139" s="13">
        <v>37.594476</v>
      </c>
      <c r="CZ139" s="13">
        <f t="shared" si="55"/>
        <v>3.0345720513827099E-3</v>
      </c>
      <c r="DB139" s="14">
        <v>41904</v>
      </c>
      <c r="DC139" s="13">
        <v>77.699996999999996</v>
      </c>
      <c r="DD139" s="13">
        <f t="shared" si="56"/>
        <v>-3.1534412381861686E-2</v>
      </c>
      <c r="DF139" s="14">
        <v>40319</v>
      </c>
      <c r="DG139" s="13">
        <v>20.99</v>
      </c>
      <c r="DH139" s="13">
        <f t="shared" si="57"/>
        <v>2.2406184977779586E-2</v>
      </c>
      <c r="DJ139" s="14">
        <v>37781</v>
      </c>
      <c r="DK139" s="13">
        <v>18.959565000000001</v>
      </c>
      <c r="DL139" s="13">
        <f t="shared" si="58"/>
        <v>1.6025480170086628E-3</v>
      </c>
      <c r="DN139" s="14">
        <v>39491</v>
      </c>
      <c r="DO139" s="13">
        <v>101.69999799999999</v>
      </c>
      <c r="DP139" s="13">
        <f t="shared" si="59"/>
        <v>0.16829400720073479</v>
      </c>
    </row>
    <row r="140" spans="2:120">
      <c r="B140" s="14">
        <v>38854</v>
      </c>
      <c r="C140">
        <v>12.1188</v>
      </c>
      <c r="D140" s="13">
        <f t="shared" si="30"/>
        <v>-1.6279108277483478E-2</v>
      </c>
      <c r="F140" s="14">
        <v>39833</v>
      </c>
      <c r="G140">
        <v>10.099261</v>
      </c>
      <c r="H140" s="13">
        <f t="shared" si="31"/>
        <v>-6.4046602398106542E-2</v>
      </c>
      <c r="J140" s="14">
        <v>41390</v>
      </c>
      <c r="K140">
        <v>52.15943</v>
      </c>
      <c r="L140" s="13">
        <f t="shared" si="32"/>
        <v>3.9113900708190466E-3</v>
      </c>
      <c r="N140" s="14">
        <v>38140</v>
      </c>
      <c r="O140">
        <v>12.46</v>
      </c>
      <c r="P140" s="13">
        <f t="shared" si="33"/>
        <v>-2.1978021978021928E-2</v>
      </c>
      <c r="R140" s="14">
        <v>40148</v>
      </c>
      <c r="S140" s="13">
        <v>20.162220000000001</v>
      </c>
      <c r="T140" s="13">
        <f t="shared" si="34"/>
        <v>3.4452293193889288E-2</v>
      </c>
      <c r="V140" s="14">
        <v>39164</v>
      </c>
      <c r="W140" s="13">
        <v>80.565727999999993</v>
      </c>
      <c r="X140" s="13">
        <f t="shared" si="35"/>
        <v>2.3429593840964256E-3</v>
      </c>
      <c r="Z140" s="14">
        <v>39416</v>
      </c>
      <c r="AA140" s="13">
        <v>23.470516</v>
      </c>
      <c r="AB140" s="13">
        <f t="shared" si="36"/>
        <v>-1.749506853647987E-2</v>
      </c>
      <c r="AD140" s="14">
        <v>39126</v>
      </c>
      <c r="AE140" s="13">
        <v>21.670335999999999</v>
      </c>
      <c r="AF140" s="13">
        <f t="shared" si="37"/>
        <v>-8.161645816491165E-3</v>
      </c>
      <c r="AH140" s="14">
        <v>41416</v>
      </c>
      <c r="AI140" s="13">
        <v>26.540001</v>
      </c>
      <c r="AJ140" s="13">
        <f t="shared" si="38"/>
        <v>-1.7036999999999993E-2</v>
      </c>
      <c r="AL140" s="14">
        <v>41423</v>
      </c>
      <c r="AM140" s="13">
        <v>13.759752000000001</v>
      </c>
      <c r="AN140" s="13">
        <f t="shared" si="39"/>
        <v>-6.1940649070976019E-3</v>
      </c>
      <c r="AP140" s="14">
        <v>41766</v>
      </c>
      <c r="AQ140" s="13">
        <v>143.36999499999999</v>
      </c>
      <c r="AR140" s="13">
        <f t="shared" si="40"/>
        <v>7.306913408179262E-3</v>
      </c>
      <c r="AT140" s="14">
        <v>41856</v>
      </c>
      <c r="AU140" s="13">
        <v>43.762228</v>
      </c>
      <c r="AV140" s="13">
        <f t="shared" si="41"/>
        <v>-6.4886009207167918E-4</v>
      </c>
      <c r="AX140" s="14">
        <v>41123</v>
      </c>
      <c r="AY140" s="13">
        <v>6.16</v>
      </c>
      <c r="AZ140" s="13">
        <f t="shared" si="42"/>
        <v>-1.7543859649122716E-2</v>
      </c>
      <c r="BB140" s="14">
        <v>36843</v>
      </c>
      <c r="BC140" s="13">
        <v>16.452299</v>
      </c>
      <c r="BD140" s="13">
        <f t="shared" si="43"/>
        <v>4.24710525015176E-2</v>
      </c>
      <c r="BF140" s="14">
        <v>40151</v>
      </c>
      <c r="BG140" s="13">
        <v>25.405605999999999</v>
      </c>
      <c r="BH140" s="13">
        <f t="shared" si="44"/>
        <v>5.0285038748155517E-3</v>
      </c>
      <c r="BJ140" s="14">
        <v>38630</v>
      </c>
      <c r="BK140" s="13">
        <v>36.400002000000001</v>
      </c>
      <c r="BL140" s="13">
        <f t="shared" si="45"/>
        <v>-3.8313901523975326E-3</v>
      </c>
      <c r="BN140" s="14">
        <v>37820</v>
      </c>
      <c r="BO140" s="13">
        <v>22.702725000000001</v>
      </c>
      <c r="BP140" s="13">
        <f t="shared" si="46"/>
        <v>-2.6804468263609584E-3</v>
      </c>
      <c r="BR140" s="14">
        <v>40203</v>
      </c>
      <c r="BS140" s="13">
        <v>22.477345</v>
      </c>
      <c r="BT140" s="13">
        <f t="shared" si="47"/>
        <v>-8.0295546784367958E-3</v>
      </c>
      <c r="BV140" s="14">
        <v>39238</v>
      </c>
      <c r="BW140" s="13">
        <v>27.764999</v>
      </c>
      <c r="BX140" s="13">
        <f t="shared" si="48"/>
        <v>3.6394100918473254E-2</v>
      </c>
      <c r="BZ140" s="14">
        <v>41403</v>
      </c>
      <c r="CA140" s="13">
        <v>22.370000999999998</v>
      </c>
      <c r="CB140" s="13">
        <f t="shared" si="49"/>
        <v>1.221723981900439E-2</v>
      </c>
      <c r="CD140" s="14">
        <v>41373</v>
      </c>
      <c r="CE140" s="13">
        <v>62.5</v>
      </c>
      <c r="CF140" s="13">
        <f t="shared" si="50"/>
        <v>5.6315042435557666E-3</v>
      </c>
      <c r="CH140" s="14">
        <v>41772</v>
      </c>
      <c r="CI140" s="13">
        <v>25.09</v>
      </c>
      <c r="CJ140" s="13">
        <f t="shared" si="51"/>
        <v>2.3663810689514411E-2</v>
      </c>
      <c r="CL140" s="14">
        <v>41722</v>
      </c>
      <c r="CM140" s="13">
        <v>32.009998000000003</v>
      </c>
      <c r="CN140" s="13">
        <f t="shared" si="52"/>
        <v>-5.8529470588235204E-2</v>
      </c>
      <c r="CP140" s="14">
        <v>37844</v>
      </c>
      <c r="CQ140" s="13">
        <v>12.79</v>
      </c>
      <c r="CR140" s="13">
        <f t="shared" si="53"/>
        <v>3.5627530364372433E-2</v>
      </c>
      <c r="CT140" s="14">
        <v>40651</v>
      </c>
      <c r="CU140" s="13">
        <v>48.650002000000001</v>
      </c>
      <c r="CV140" s="13">
        <f t="shared" si="54"/>
        <v>6.1300218150087196E-2</v>
      </c>
      <c r="CX140" s="14">
        <v>39090</v>
      </c>
      <c r="CY140" s="13">
        <v>37.480738000000002</v>
      </c>
      <c r="CZ140" s="13">
        <f t="shared" si="55"/>
        <v>-1.8556741739574851E-2</v>
      </c>
      <c r="DB140" s="14">
        <v>41901</v>
      </c>
      <c r="DC140" s="13">
        <v>80.230002999999996</v>
      </c>
      <c r="DD140" s="13">
        <f t="shared" si="56"/>
        <v>-1.3525131844949382E-2</v>
      </c>
      <c r="DF140" s="14">
        <v>40318</v>
      </c>
      <c r="DG140" s="13">
        <v>20.530000999999999</v>
      </c>
      <c r="DH140" s="13">
        <f t="shared" si="57"/>
        <v>-4.6889505715436201E-2</v>
      </c>
      <c r="DJ140" s="14">
        <v>37778</v>
      </c>
      <c r="DK140" s="13">
        <v>18.92923</v>
      </c>
      <c r="DL140" s="13">
        <f t="shared" si="58"/>
        <v>-8.7370838634161715E-3</v>
      </c>
      <c r="DN140" s="14">
        <v>39490</v>
      </c>
      <c r="DO140" s="13">
        <v>87.050004000000001</v>
      </c>
      <c r="DP140" s="13">
        <f t="shared" si="59"/>
        <v>-2.1360247810235954E-2</v>
      </c>
    </row>
    <row r="141" spans="2:120">
      <c r="B141" s="14">
        <v>38853</v>
      </c>
      <c r="C141">
        <v>12.319348</v>
      </c>
      <c r="D141" s="13">
        <f t="shared" si="30"/>
        <v>3.8910169734196493E-3</v>
      </c>
      <c r="F141" s="14">
        <v>39829</v>
      </c>
      <c r="G141">
        <v>10.790346</v>
      </c>
      <c r="H141" s="13">
        <f t="shared" si="31"/>
        <v>3.3860083645126215E-2</v>
      </c>
      <c r="J141" s="14">
        <v>41389</v>
      </c>
      <c r="K141">
        <v>51.956209000000001</v>
      </c>
      <c r="L141" s="13">
        <f t="shared" si="32"/>
        <v>-1.050497219441783E-2</v>
      </c>
      <c r="N141" s="14">
        <v>38139</v>
      </c>
      <c r="O141">
        <v>12.74</v>
      </c>
      <c r="P141" s="13">
        <f t="shared" si="33"/>
        <v>-3.6498947732287335E-3</v>
      </c>
      <c r="R141" s="14">
        <v>40147</v>
      </c>
      <c r="S141" s="13">
        <v>19.49072</v>
      </c>
      <c r="T141" s="13">
        <f t="shared" si="34"/>
        <v>4.4189256492789037E-4</v>
      </c>
      <c r="V141" s="14">
        <v>39163</v>
      </c>
      <c r="W141" s="13">
        <v>80.377407000000005</v>
      </c>
      <c r="X141" s="13">
        <f t="shared" si="35"/>
        <v>1.1967907470666722E-2</v>
      </c>
      <c r="Z141" s="14">
        <v>39415</v>
      </c>
      <c r="AA141" s="13">
        <v>23.888445999999998</v>
      </c>
      <c r="AB141" s="13">
        <f t="shared" si="36"/>
        <v>-1.1010622867443564E-2</v>
      </c>
      <c r="AD141" s="14">
        <v>39125</v>
      </c>
      <c r="AE141" s="13">
        <v>21.848656999999999</v>
      </c>
      <c r="AF141" s="13">
        <f t="shared" si="37"/>
        <v>0</v>
      </c>
      <c r="AH141" s="14">
        <v>41415</v>
      </c>
      <c r="AI141" s="13">
        <v>27</v>
      </c>
      <c r="AJ141" s="13">
        <f t="shared" si="38"/>
        <v>1.5801354401805936E-2</v>
      </c>
      <c r="AL141" s="14">
        <v>41422</v>
      </c>
      <c r="AM141" s="13">
        <v>13.845511999999999</v>
      </c>
      <c r="AN141" s="13">
        <f t="shared" si="39"/>
        <v>-6.8776411415892341E-4</v>
      </c>
      <c r="AP141" s="14">
        <v>41765</v>
      </c>
      <c r="AQ141" s="13">
        <v>142.33000200000001</v>
      </c>
      <c r="AR141" s="13">
        <f t="shared" si="40"/>
        <v>-5.685509093220871E-2</v>
      </c>
      <c r="AT141" s="14">
        <v>41855</v>
      </c>
      <c r="AU141" s="13">
        <v>43.790641999999998</v>
      </c>
      <c r="AV141" s="13">
        <f t="shared" si="41"/>
        <v>4.3440741988155993E-3</v>
      </c>
      <c r="AX141" s="14">
        <v>41122</v>
      </c>
      <c r="AY141" s="13">
        <v>6.27</v>
      </c>
      <c r="AZ141" s="13">
        <f t="shared" si="42"/>
        <v>9.6618357487922076E-3</v>
      </c>
      <c r="BB141" s="14">
        <v>36840</v>
      </c>
      <c r="BC141" s="13">
        <v>15.782019999999999</v>
      </c>
      <c r="BD141" s="13">
        <f t="shared" si="43"/>
        <v>-6.1594175969004489E-2</v>
      </c>
      <c r="BF141" s="14">
        <v>40150</v>
      </c>
      <c r="BG141" s="13">
        <v>25.278493000000001</v>
      </c>
      <c r="BH141" s="13">
        <f t="shared" si="44"/>
        <v>1.6789425221933575E-3</v>
      </c>
      <c r="BJ141" s="14">
        <v>38629</v>
      </c>
      <c r="BK141" s="13">
        <v>36.540000999999997</v>
      </c>
      <c r="BL141" s="13">
        <f t="shared" si="45"/>
        <v>2.7380236172467638E-4</v>
      </c>
      <c r="BN141" s="14">
        <v>37819</v>
      </c>
      <c r="BO141" s="13">
        <v>22.763742000000001</v>
      </c>
      <c r="BP141" s="13">
        <f t="shared" si="46"/>
        <v>-2.8303562022374031E-2</v>
      </c>
      <c r="BR141" s="14">
        <v>40200</v>
      </c>
      <c r="BS141" s="13">
        <v>22.659289000000001</v>
      </c>
      <c r="BT141" s="13">
        <f t="shared" si="47"/>
        <v>6.5531509167250411E-3</v>
      </c>
      <c r="BV141" s="14">
        <v>39237</v>
      </c>
      <c r="BW141" s="13">
        <v>26.790001</v>
      </c>
      <c r="BX141" s="13">
        <f t="shared" si="48"/>
        <v>-1.089156399821169E-2</v>
      </c>
      <c r="BZ141" s="14">
        <v>41402</v>
      </c>
      <c r="CA141" s="13">
        <v>22.1</v>
      </c>
      <c r="CB141" s="13">
        <f t="shared" si="49"/>
        <v>1.0054890770333211E-2</v>
      </c>
      <c r="CD141" s="14">
        <v>41372</v>
      </c>
      <c r="CE141" s="13">
        <v>62.150002000000001</v>
      </c>
      <c r="CF141" s="13">
        <f t="shared" si="50"/>
        <v>6.9669635941839525E-3</v>
      </c>
      <c r="CH141" s="14">
        <v>41771</v>
      </c>
      <c r="CI141" s="13">
        <v>24.51</v>
      </c>
      <c r="CJ141" s="13">
        <f t="shared" si="51"/>
        <v>4.6541417591801866E-2</v>
      </c>
      <c r="CL141" s="14">
        <v>41719</v>
      </c>
      <c r="CM141" s="13">
        <v>34</v>
      </c>
      <c r="CN141" s="13">
        <f t="shared" si="52"/>
        <v>-5.5555555555555552E-2</v>
      </c>
      <c r="CP141" s="14">
        <v>37841</v>
      </c>
      <c r="CQ141" s="13">
        <v>12.35</v>
      </c>
      <c r="CR141" s="13">
        <f t="shared" si="53"/>
        <v>-1.2789768185451651E-2</v>
      </c>
      <c r="CT141" s="14">
        <v>40648</v>
      </c>
      <c r="CU141" s="13">
        <v>45.84</v>
      </c>
      <c r="CV141" s="13">
        <f t="shared" si="54"/>
        <v>2.2301516503122211E-2</v>
      </c>
      <c r="CX141" s="14">
        <v>39087</v>
      </c>
      <c r="CY141" s="13">
        <v>38.189408999999998</v>
      </c>
      <c r="CZ141" s="13">
        <f t="shared" si="55"/>
        <v>-7.9545147249598797E-3</v>
      </c>
      <c r="DB141" s="14">
        <v>41900</v>
      </c>
      <c r="DC141" s="13">
        <v>81.330001999999993</v>
      </c>
      <c r="DD141" s="13">
        <f t="shared" si="56"/>
        <v>-3.2131346330255342E-2</v>
      </c>
      <c r="DF141" s="14">
        <v>40317</v>
      </c>
      <c r="DG141" s="13">
        <v>21.540001</v>
      </c>
      <c r="DH141" s="13">
        <f t="shared" si="57"/>
        <v>-4.1814902135231327E-2</v>
      </c>
      <c r="DJ141" s="14">
        <v>37777</v>
      </c>
      <c r="DK141" s="13">
        <v>19.096074000000002</v>
      </c>
      <c r="DL141" s="13">
        <f t="shared" si="58"/>
        <v>-1.0220101296551621E-2</v>
      </c>
      <c r="DN141" s="14">
        <v>39489</v>
      </c>
      <c r="DO141" s="13">
        <v>88.949997999999994</v>
      </c>
      <c r="DP141" s="13">
        <f t="shared" si="59"/>
        <v>0.12239743694135721</v>
      </c>
    </row>
    <row r="142" spans="2:120">
      <c r="B142" s="14">
        <v>38852</v>
      </c>
      <c r="C142">
        <v>12.271599</v>
      </c>
      <c r="D142" s="13">
        <f t="shared" ref="D142:D205" si="60">(C142-C143)/C143</f>
        <v>-1.1538442640493259E-2</v>
      </c>
      <c r="F142" s="14">
        <v>39828</v>
      </c>
      <c r="G142">
        <v>10.43695</v>
      </c>
      <c r="H142" s="13">
        <f t="shared" ref="H142:H205" si="61">(G142-G143)/G143</f>
        <v>1.6055051230370012E-2</v>
      </c>
      <c r="J142" s="14">
        <v>41388</v>
      </c>
      <c r="K142">
        <v>52.507801999999998</v>
      </c>
      <c r="L142" s="13">
        <f t="shared" ref="L142:L205" si="62">(K142-K143)/K143</f>
        <v>1.5724463640310358E-2</v>
      </c>
      <c r="N142" s="14">
        <v>38135</v>
      </c>
      <c r="O142">
        <v>12.786670000000001</v>
      </c>
      <c r="P142" s="13">
        <f t="shared" ref="P142:P205" si="63">(O142-O143)/O143</f>
        <v>1.8046974522293022E-2</v>
      </c>
      <c r="R142" s="14">
        <v>40144</v>
      </c>
      <c r="S142" s="13">
        <v>19.482111</v>
      </c>
      <c r="T142" s="13">
        <f t="shared" ref="T142:T205" si="64">(S142-S143)/S143</f>
        <v>-1.5658976737812864E-2</v>
      </c>
      <c r="V142" s="14">
        <v>39162</v>
      </c>
      <c r="W142" s="13">
        <v>79.426833999999999</v>
      </c>
      <c r="X142" s="13">
        <f t="shared" ref="X142:X205" si="65">(W142-W143)/W143</f>
        <v>2.2866425241851888E-2</v>
      </c>
      <c r="Z142" s="14">
        <v>39414</v>
      </c>
      <c r="AA142" s="13">
        <v>24.154401</v>
      </c>
      <c r="AB142" s="13">
        <f t="shared" ref="AB142:AB205" si="66">(AA142-AA143)/AA143</f>
        <v>5.256621178235802E-2</v>
      </c>
      <c r="AD142" s="14">
        <v>39122</v>
      </c>
      <c r="AE142" s="13">
        <v>21.848656999999999</v>
      </c>
      <c r="AF142" s="13">
        <f t="shared" ref="AF142:AF205" si="67">(AE142-AE143)/AE143</f>
        <v>-1.1904814128323293E-2</v>
      </c>
      <c r="AH142" s="14">
        <v>41414</v>
      </c>
      <c r="AI142" s="13">
        <v>26.58</v>
      </c>
      <c r="AJ142" s="13">
        <f t="shared" ref="AJ142:AJ205" si="68">(AI142-AI143)/AI143</f>
        <v>2.2624434389139788E-3</v>
      </c>
      <c r="AL142" s="14">
        <v>41418</v>
      </c>
      <c r="AM142" s="13">
        <v>13.855041</v>
      </c>
      <c r="AN142" s="13">
        <f t="shared" ref="AN142:AN205" si="69">(AM142-AM143)/AM143</f>
        <v>-6.1517268627534743E-3</v>
      </c>
      <c r="AP142" s="14">
        <v>41764</v>
      </c>
      <c r="AQ142" s="13">
        <v>150.91000399999999</v>
      </c>
      <c r="AR142" s="13">
        <f t="shared" ref="AR142:AR205" si="70">(AQ142-AQ143)/AQ143</f>
        <v>2.1525811183261568E-2</v>
      </c>
      <c r="AT142" s="14">
        <v>41852</v>
      </c>
      <c r="AU142" s="13">
        <v>43.601235000000003</v>
      </c>
      <c r="AV142" s="13">
        <f t="shared" si="41"/>
        <v>2.2656596599083079E-2</v>
      </c>
      <c r="AX142" s="14">
        <v>41121</v>
      </c>
      <c r="AY142" s="13">
        <v>6.21</v>
      </c>
      <c r="AZ142" s="13">
        <f t="shared" si="42"/>
        <v>1.6366612111292905E-2</v>
      </c>
      <c r="BB142" s="14">
        <v>36839</v>
      </c>
      <c r="BC142" s="13">
        <v>16.817905</v>
      </c>
      <c r="BD142" s="13">
        <f t="shared" si="43"/>
        <v>-7.1942518241388713E-3</v>
      </c>
      <c r="BF142" s="14">
        <v>40149</v>
      </c>
      <c r="BG142" s="13">
        <v>25.236122999999999</v>
      </c>
      <c r="BH142" s="13">
        <f t="shared" si="44"/>
        <v>-7.6641019913114639E-3</v>
      </c>
      <c r="BJ142" s="14">
        <v>38628</v>
      </c>
      <c r="BK142" s="13">
        <v>36.529998999999997</v>
      </c>
      <c r="BL142" s="13">
        <f t="shared" si="45"/>
        <v>-2.1852498720226847E-3</v>
      </c>
      <c r="BN142" s="14">
        <v>37818</v>
      </c>
      <c r="BO142" s="13">
        <v>23.426804000000001</v>
      </c>
      <c r="BP142" s="13">
        <f t="shared" si="46"/>
        <v>2.546296580010602E-2</v>
      </c>
      <c r="BR142" s="14">
        <v>40199</v>
      </c>
      <c r="BS142" s="13">
        <v>22.511766000000001</v>
      </c>
      <c r="BT142" s="13">
        <f t="shared" si="47"/>
        <v>-5.8632245765599779E-3</v>
      </c>
      <c r="BV142" s="14">
        <v>39234</v>
      </c>
      <c r="BW142" s="13">
        <v>27.084999</v>
      </c>
      <c r="BX142" s="13">
        <f t="shared" si="48"/>
        <v>2.7767123287670589E-3</v>
      </c>
      <c r="BZ142" s="14">
        <v>41401</v>
      </c>
      <c r="CA142" s="13">
        <v>21.879999000000002</v>
      </c>
      <c r="CB142" s="13">
        <f t="shared" si="49"/>
        <v>-2.9281365160542746E-2</v>
      </c>
      <c r="CD142" s="14">
        <v>41369</v>
      </c>
      <c r="CE142" s="13">
        <v>61.720001000000003</v>
      </c>
      <c r="CF142" s="13">
        <f t="shared" si="50"/>
        <v>1.3464679360765912E-2</v>
      </c>
      <c r="CH142" s="14">
        <v>41768</v>
      </c>
      <c r="CI142" s="13">
        <v>23.42</v>
      </c>
      <c r="CJ142" s="13">
        <f t="shared" si="51"/>
        <v>1.9147084421235912E-2</v>
      </c>
      <c r="CL142" s="14">
        <v>41718</v>
      </c>
      <c r="CM142" s="13">
        <v>36</v>
      </c>
      <c r="CN142" s="13">
        <f t="shared" si="52"/>
        <v>-3.0955637633613066E-2</v>
      </c>
      <c r="CP142" s="14">
        <v>37840</v>
      </c>
      <c r="CQ142" s="13">
        <v>12.51</v>
      </c>
      <c r="CR142" s="13">
        <f t="shared" si="53"/>
        <v>4.0128410914926907E-3</v>
      </c>
      <c r="CT142" s="14">
        <v>40647</v>
      </c>
      <c r="CU142" s="13">
        <v>44.84</v>
      </c>
      <c r="CV142" s="13">
        <f t="shared" si="54"/>
        <v>2.2350915406755341E-3</v>
      </c>
      <c r="CX142" s="14">
        <v>39086</v>
      </c>
      <c r="CY142" s="13">
        <v>38.495623000000002</v>
      </c>
      <c r="CZ142" s="13">
        <f t="shared" si="55"/>
        <v>-4.5249099289991802E-3</v>
      </c>
      <c r="DB142" s="14">
        <v>41899</v>
      </c>
      <c r="DC142" s="13">
        <v>84.029999000000004</v>
      </c>
      <c r="DD142" s="13">
        <f t="shared" si="56"/>
        <v>-9.0802355278218581E-3</v>
      </c>
      <c r="DF142" s="14">
        <v>40316</v>
      </c>
      <c r="DG142" s="13">
        <v>22.48</v>
      </c>
      <c r="DH142" s="13">
        <f t="shared" si="57"/>
        <v>-3.4364302647581425E-2</v>
      </c>
      <c r="DJ142" s="14">
        <v>37776</v>
      </c>
      <c r="DK142" s="13">
        <v>19.293253</v>
      </c>
      <c r="DL142" s="13">
        <f t="shared" si="58"/>
        <v>7.8674822801401076E-4</v>
      </c>
      <c r="DN142" s="14">
        <v>39486</v>
      </c>
      <c r="DO142" s="13">
        <v>79.250000999999997</v>
      </c>
      <c r="DP142" s="13">
        <f t="shared" si="59"/>
        <v>-2.5172938955318486E-3</v>
      </c>
    </row>
    <row r="143" spans="2:120">
      <c r="B143" s="14">
        <v>38849</v>
      </c>
      <c r="C143">
        <v>12.414847</v>
      </c>
      <c r="D143" s="13">
        <f t="shared" si="60"/>
        <v>-6.8754821692954106E-3</v>
      </c>
      <c r="F143" s="14">
        <v>39827</v>
      </c>
      <c r="G143">
        <v>10.272031999999999</v>
      </c>
      <c r="H143" s="13">
        <f t="shared" si="61"/>
        <v>-4.3160214367959068E-2</v>
      </c>
      <c r="J143" s="14">
        <v>41387</v>
      </c>
      <c r="K143">
        <v>51.694927</v>
      </c>
      <c r="L143" s="13">
        <f t="shared" si="62"/>
        <v>2.4745756838896647E-2</v>
      </c>
      <c r="N143" s="14">
        <v>38134</v>
      </c>
      <c r="O143">
        <v>12.56</v>
      </c>
      <c r="P143" s="13">
        <f t="shared" si="63"/>
        <v>1.5633149425027217E-2</v>
      </c>
      <c r="R143" s="14">
        <v>40142</v>
      </c>
      <c r="S143" s="13">
        <v>19.792034000000001</v>
      </c>
      <c r="T143" s="13">
        <f t="shared" si="64"/>
        <v>1.2775264009620181E-2</v>
      </c>
      <c r="V143" s="14">
        <v>39161</v>
      </c>
      <c r="W143" s="13">
        <v>77.651228000000003</v>
      </c>
      <c r="X143" s="13">
        <f t="shared" si="65"/>
        <v>2.4733684307097846E-2</v>
      </c>
      <c r="Z143" s="14">
        <v>39413</v>
      </c>
      <c r="AA143" s="13">
        <v>22.948105999999999</v>
      </c>
      <c r="AB143" s="13">
        <f t="shared" si="66"/>
        <v>1.0878701415395459E-2</v>
      </c>
      <c r="AD143" s="14">
        <v>39121</v>
      </c>
      <c r="AE143" s="13">
        <v>22.111895000000001</v>
      </c>
      <c r="AF143" s="13">
        <f t="shared" si="67"/>
        <v>-3.8255048281938958E-3</v>
      </c>
      <c r="AH143" s="14">
        <v>41411</v>
      </c>
      <c r="AI143" s="13">
        <v>26.52</v>
      </c>
      <c r="AJ143" s="13">
        <f t="shared" si="68"/>
        <v>-2.2573363431150763E-3</v>
      </c>
      <c r="AL143" s="14">
        <v>41417</v>
      </c>
      <c r="AM143" s="13">
        <v>13.940801</v>
      </c>
      <c r="AN143" s="13">
        <f t="shared" si="69"/>
        <v>1.5972220805157655E-2</v>
      </c>
      <c r="AP143" s="14">
        <v>41761</v>
      </c>
      <c r="AQ143" s="13">
        <v>147.729996</v>
      </c>
      <c r="AR143" s="13">
        <f t="shared" si="70"/>
        <v>-8.3674512568697956E-2</v>
      </c>
      <c r="AT143" s="14">
        <v>41851</v>
      </c>
      <c r="AU143" s="13">
        <v>42.635264999999997</v>
      </c>
      <c r="AV143" s="13">
        <f t="shared" ref="AV143:AV206" si="71">(AU143-AU144)/AU144</f>
        <v>-2.65945679131856E-2</v>
      </c>
      <c r="AX143" s="14">
        <v>41120</v>
      </c>
      <c r="AY143" s="13">
        <v>6.11</v>
      </c>
      <c r="AZ143" s="13">
        <f t="shared" ref="AZ143:AZ206" si="72">(AY143-AY144)/AY144</f>
        <v>-2.7070063694267503E-2</v>
      </c>
      <c r="BB143" s="14">
        <v>36838</v>
      </c>
      <c r="BC143" s="13">
        <v>16.939774</v>
      </c>
      <c r="BD143" s="13">
        <f t="shared" ref="BD143:BD206" si="73">(BC143-BC144)/BC144</f>
        <v>-3.806229316856688E-2</v>
      </c>
      <c r="BF143" s="14">
        <v>40148</v>
      </c>
      <c r="BG143" s="13">
        <v>25.431028999999999</v>
      </c>
      <c r="BH143" s="13">
        <f t="shared" ref="BH143:BH206" si="74">(BG143-BG144)/BG144</f>
        <v>2.0401220130597936E-2</v>
      </c>
      <c r="BJ143" s="14">
        <v>38625</v>
      </c>
      <c r="BK143" s="13">
        <v>36.610000999999997</v>
      </c>
      <c r="BL143" s="13">
        <f t="shared" ref="BL143:BL206" si="75">(BK143-BK144)/BK144</f>
        <v>2.8948817934299063E-2</v>
      </c>
      <c r="BN143" s="14">
        <v>37817</v>
      </c>
      <c r="BO143" s="13">
        <v>22.845099999999999</v>
      </c>
      <c r="BP143" s="13">
        <f t="shared" ref="BP143:BP206" si="76">(BO143-BO144)/BO144</f>
        <v>-5.841769171786566E-3</v>
      </c>
      <c r="BR143" s="14">
        <v>40198</v>
      </c>
      <c r="BS143" s="13">
        <v>22.644535999999999</v>
      </c>
      <c r="BT143" s="13">
        <f t="shared" ref="BT143:BT206" si="77">(BS143-BS144)/BS144</f>
        <v>-4.9697167565962734E-3</v>
      </c>
      <c r="BV143" s="14">
        <v>39233</v>
      </c>
      <c r="BW143" s="13">
        <v>27.01</v>
      </c>
      <c r="BX143" s="13">
        <f t="shared" ref="BX143:BX206" si="78">(BW143-BW144)/BW144</f>
        <v>4.0446881373146497E-2</v>
      </c>
      <c r="BZ143" s="14">
        <v>41400</v>
      </c>
      <c r="CA143" s="13">
        <v>22.540001</v>
      </c>
      <c r="CB143" s="13">
        <f t="shared" ref="CB143:CB206" si="79">(CA143-CA144)/CA144</f>
        <v>1.3489253597122381E-2</v>
      </c>
      <c r="CD143" s="14">
        <v>41368</v>
      </c>
      <c r="CE143" s="13">
        <v>60.900002000000001</v>
      </c>
      <c r="CF143" s="13">
        <f t="shared" ref="CF143:CF206" si="80">(CE143-CE144)/CE144</f>
        <v>-5.5519266638821519E-3</v>
      </c>
      <c r="CH143" s="14">
        <v>41767</v>
      </c>
      <c r="CI143" s="13">
        <v>22.98</v>
      </c>
      <c r="CJ143" s="13">
        <f t="shared" ref="CJ143:CJ206" si="81">(CI143-CI144)/CI144</f>
        <v>-3.969912244045129E-2</v>
      </c>
      <c r="CL143" s="14">
        <v>41717</v>
      </c>
      <c r="CM143" s="13">
        <v>37.150002000000001</v>
      </c>
      <c r="CN143" s="13">
        <f t="shared" ref="CN143:CN206" si="82">(CM143-CM144)/CM144</f>
        <v>-5.088323513658349E-3</v>
      </c>
      <c r="CP143" s="14">
        <v>37839</v>
      </c>
      <c r="CQ143" s="13">
        <v>12.46</v>
      </c>
      <c r="CR143" s="13">
        <f t="shared" ref="CR143:CR206" si="83">(CQ143-CQ144)/CQ144</f>
        <v>-3.3359193173002302E-2</v>
      </c>
      <c r="CT143" s="14">
        <v>40646</v>
      </c>
      <c r="CU143" s="13">
        <v>44.740001999999997</v>
      </c>
      <c r="CV143" s="13">
        <f t="shared" ref="CV143:CV206" si="84">(CU143-CU144)/CU144</f>
        <v>4.4107446632786249E-2</v>
      </c>
      <c r="CX143" s="14">
        <v>39085</v>
      </c>
      <c r="CY143" s="13">
        <v>38.670603999999997</v>
      </c>
      <c r="CZ143" s="13">
        <f t="shared" ref="CZ143:CZ206" si="85">(CY143-CY144)/CY144</f>
        <v>-2.10409865281952E-2</v>
      </c>
      <c r="DB143" s="14">
        <v>41898</v>
      </c>
      <c r="DC143" s="13">
        <v>84.800003000000004</v>
      </c>
      <c r="DD143" s="13">
        <f t="shared" ref="DD143:DD206" si="86">(DC143-DC144)/DC144</f>
        <v>1.1209181836284582E-2</v>
      </c>
      <c r="DF143" s="14">
        <v>40315</v>
      </c>
      <c r="DG143" s="13">
        <v>23.280000999999999</v>
      </c>
      <c r="DH143" s="13">
        <f t="shared" ref="DH143:DH206" si="87">(DG143-DG144)/DG144</f>
        <v>-2.7568921154180411E-2</v>
      </c>
      <c r="DJ143" s="14">
        <v>37775</v>
      </c>
      <c r="DK143" s="13">
        <v>19.278085999999998</v>
      </c>
      <c r="DL143" s="13">
        <f t="shared" ref="DL143:DL206" si="88">(DK143-DK144)/DK144</f>
        <v>3.6323854347652183E-3</v>
      </c>
      <c r="DN143" s="14">
        <v>39485</v>
      </c>
      <c r="DO143" s="13">
        <v>79.45</v>
      </c>
      <c r="DP143" s="13">
        <f t="shared" ref="DP143:DP206" si="89">(DO143-DO144)/DO144</f>
        <v>2.6264690391314339E-2</v>
      </c>
    </row>
    <row r="144" spans="2:120">
      <c r="B144" s="14">
        <v>38848</v>
      </c>
      <c r="C144">
        <v>12.500795999999999</v>
      </c>
      <c r="D144" s="13">
        <f t="shared" si="60"/>
        <v>-7.5815150407322332E-3</v>
      </c>
      <c r="F144" s="14">
        <v>39826</v>
      </c>
      <c r="G144">
        <v>10.735372999999999</v>
      </c>
      <c r="H144" s="13">
        <f t="shared" si="61"/>
        <v>-8.7019738103267207E-3</v>
      </c>
      <c r="J144" s="14">
        <v>41386</v>
      </c>
      <c r="K144">
        <v>50.446587999999998</v>
      </c>
      <c r="L144" s="13">
        <f t="shared" si="62"/>
        <v>-3.441018040518017E-3</v>
      </c>
      <c r="N144" s="14">
        <v>38133</v>
      </c>
      <c r="O144">
        <v>12.366669999999999</v>
      </c>
      <c r="P144" s="13">
        <f t="shared" si="63"/>
        <v>6.1213404237243668E-2</v>
      </c>
      <c r="R144" s="14">
        <v>40141</v>
      </c>
      <c r="S144" s="13">
        <v>19.542375</v>
      </c>
      <c r="T144" s="13">
        <f t="shared" si="64"/>
        <v>7.9929178792447018E-3</v>
      </c>
      <c r="V144" s="14">
        <v>39160</v>
      </c>
      <c r="W144" s="13">
        <v>75.776983999999999</v>
      </c>
      <c r="X144" s="13">
        <f t="shared" si="65"/>
        <v>3.6047110491384447E-2</v>
      </c>
      <c r="Z144" s="14">
        <v>39412</v>
      </c>
      <c r="AA144" s="13">
        <v>22.701146999999999</v>
      </c>
      <c r="AB144" s="13">
        <f t="shared" si="66"/>
        <v>-3.6678787351051956E-2</v>
      </c>
      <c r="AD144" s="14">
        <v>39120</v>
      </c>
      <c r="AE144" s="13">
        <v>22.196808999999998</v>
      </c>
      <c r="AF144" s="13">
        <f t="shared" si="67"/>
        <v>1.4357738815966421E-2</v>
      </c>
      <c r="AH144" s="14">
        <v>41410</v>
      </c>
      <c r="AI144" s="13">
        <v>26.58</v>
      </c>
      <c r="AJ144" s="13">
        <f t="shared" si="68"/>
        <v>-2.7798098024872039E-2</v>
      </c>
      <c r="AL144" s="14">
        <v>41416</v>
      </c>
      <c r="AM144" s="13">
        <v>13.721636</v>
      </c>
      <c r="AN144" s="13">
        <f t="shared" si="69"/>
        <v>-3.4852579351402631E-2</v>
      </c>
      <c r="AP144" s="14">
        <v>41760</v>
      </c>
      <c r="AQ144" s="13">
        <v>161.220001</v>
      </c>
      <c r="AR144" s="13">
        <f t="shared" si="70"/>
        <v>5.0498468427064125E-2</v>
      </c>
      <c r="AT144" s="14">
        <v>41850</v>
      </c>
      <c r="AU144" s="13">
        <v>43.800109999999997</v>
      </c>
      <c r="AV144" s="13">
        <f t="shared" si="71"/>
        <v>0</v>
      </c>
      <c r="AX144" s="14">
        <v>41117</v>
      </c>
      <c r="AY144" s="13">
        <v>6.28</v>
      </c>
      <c r="AZ144" s="13">
        <f t="shared" si="72"/>
        <v>5.3691275167785282E-2</v>
      </c>
      <c r="BB144" s="14">
        <v>36837</v>
      </c>
      <c r="BC144" s="13">
        <v>17.610053000000001</v>
      </c>
      <c r="BD144" s="13">
        <f t="shared" si="73"/>
        <v>-3.344479512686397E-2</v>
      </c>
      <c r="BF144" s="14">
        <v>40147</v>
      </c>
      <c r="BG144" s="13">
        <v>24.922578000000001</v>
      </c>
      <c r="BH144" s="13">
        <f t="shared" si="74"/>
        <v>6.5024153559258037E-3</v>
      </c>
      <c r="BJ144" s="14">
        <v>38624</v>
      </c>
      <c r="BK144" s="13">
        <v>35.580002</v>
      </c>
      <c r="BL144" s="13">
        <f t="shared" si="75"/>
        <v>5.6529393540718188E-3</v>
      </c>
      <c r="BN144" s="14">
        <v>37816</v>
      </c>
      <c r="BO144" s="13">
        <v>22.979340000000001</v>
      </c>
      <c r="BP144" s="13">
        <f t="shared" si="76"/>
        <v>1.7104803709732986E-2</v>
      </c>
      <c r="BR144" s="14">
        <v>40197</v>
      </c>
      <c r="BS144" s="13">
        <v>22.757635000000001</v>
      </c>
      <c r="BT144" s="13">
        <f t="shared" si="77"/>
        <v>1.6695917581888705E-2</v>
      </c>
      <c r="BV144" s="14">
        <v>39232</v>
      </c>
      <c r="BW144" s="13">
        <v>25.959999</v>
      </c>
      <c r="BX144" s="13">
        <f t="shared" si="78"/>
        <v>3.8527936858266432E-4</v>
      </c>
      <c r="BZ144" s="14">
        <v>41397</v>
      </c>
      <c r="CA144" s="13">
        <v>22.24</v>
      </c>
      <c r="CB144" s="13">
        <f t="shared" si="79"/>
        <v>3.5864044520914837E-2</v>
      </c>
      <c r="CD144" s="14">
        <v>41367</v>
      </c>
      <c r="CE144" s="13">
        <v>61.240001999999997</v>
      </c>
      <c r="CF144" s="13">
        <f t="shared" si="80"/>
        <v>-2.7782186766718949E-2</v>
      </c>
      <c r="CH144" s="14">
        <v>41766</v>
      </c>
      <c r="CI144" s="13">
        <v>23.93</v>
      </c>
      <c r="CJ144" s="13">
        <f t="shared" si="81"/>
        <v>-2.960259529602597E-2</v>
      </c>
      <c r="CL144" s="14">
        <v>41716</v>
      </c>
      <c r="CM144" s="13">
        <v>37.340000000000003</v>
      </c>
      <c r="CN144" s="13">
        <f t="shared" si="82"/>
        <v>6.9607562303065224E-2</v>
      </c>
      <c r="CP144" s="14">
        <v>37838</v>
      </c>
      <c r="CQ144" s="13">
        <v>12.89</v>
      </c>
      <c r="CR144" s="13">
        <f t="shared" si="83"/>
        <v>-6.0495626822157436E-2</v>
      </c>
      <c r="CT144" s="14">
        <v>40645</v>
      </c>
      <c r="CU144" s="13">
        <v>42.849997999999999</v>
      </c>
      <c r="CV144" s="13">
        <f t="shared" si="84"/>
        <v>-2.4140332498291898E-2</v>
      </c>
      <c r="CX144" s="14">
        <v>39080</v>
      </c>
      <c r="CY144" s="13">
        <v>39.501759999999997</v>
      </c>
      <c r="CZ144" s="13">
        <f t="shared" si="85"/>
        <v>-7.0376027909095293E-3</v>
      </c>
      <c r="DB144" s="14">
        <v>41897</v>
      </c>
      <c r="DC144" s="13">
        <v>83.860000999999997</v>
      </c>
      <c r="DD144" s="13">
        <f t="shared" si="86"/>
        <v>3.9507003944773567E-3</v>
      </c>
      <c r="DF144" s="14">
        <v>40312</v>
      </c>
      <c r="DG144" s="13">
        <v>23.940000999999999</v>
      </c>
      <c r="DH144" s="13">
        <f t="shared" si="87"/>
        <v>2.5126466713837475E-3</v>
      </c>
      <c r="DJ144" s="14">
        <v>37774</v>
      </c>
      <c r="DK144" s="13">
        <v>19.208314000000001</v>
      </c>
      <c r="DL144" s="13">
        <f t="shared" si="88"/>
        <v>5.0793140498142774E-3</v>
      </c>
      <c r="DN144" s="14">
        <v>39484</v>
      </c>
      <c r="DO144" s="13">
        <v>77.416674999999998</v>
      </c>
      <c r="DP144" s="13">
        <f t="shared" si="89"/>
        <v>-7.5621824156830275E-2</v>
      </c>
    </row>
    <row r="145" spans="2:120">
      <c r="B145" s="14">
        <v>38847</v>
      </c>
      <c r="C145">
        <v>12.596295</v>
      </c>
      <c r="D145" s="13">
        <f t="shared" si="60"/>
        <v>-2.2238659309151226E-2</v>
      </c>
      <c r="F145" s="14">
        <v>39825</v>
      </c>
      <c r="G145">
        <v>10.829611999999999</v>
      </c>
      <c r="H145" s="13">
        <f t="shared" si="61"/>
        <v>-2.5441653630094489E-2</v>
      </c>
      <c r="J145" s="14">
        <v>41383</v>
      </c>
      <c r="K145">
        <v>50.620775000000002</v>
      </c>
      <c r="L145" s="13">
        <f t="shared" si="62"/>
        <v>5.5747958900153457E-3</v>
      </c>
      <c r="N145" s="14">
        <v>38132</v>
      </c>
      <c r="O145">
        <v>11.65333</v>
      </c>
      <c r="P145" s="13">
        <f t="shared" si="63"/>
        <v>3.3096631205673854E-2</v>
      </c>
      <c r="R145" s="14">
        <v>40140</v>
      </c>
      <c r="S145" s="13">
        <v>19.387412999999999</v>
      </c>
      <c r="T145" s="13">
        <f t="shared" si="64"/>
        <v>1.0771971009756702E-2</v>
      </c>
      <c r="V145" s="14">
        <v>39157</v>
      </c>
      <c r="W145" s="13">
        <v>73.140480999999994</v>
      </c>
      <c r="X145" s="13">
        <f t="shared" si="65"/>
        <v>-1.8413760358206577E-2</v>
      </c>
      <c r="Z145" s="14">
        <v>39409</v>
      </c>
      <c r="AA145" s="13">
        <v>23.565501000000001</v>
      </c>
      <c r="AB145" s="13">
        <f t="shared" si="66"/>
        <v>1.5139100392645655E-2</v>
      </c>
      <c r="AD145" s="14">
        <v>39119</v>
      </c>
      <c r="AE145" s="13">
        <v>21.882624</v>
      </c>
      <c r="AF145" s="13">
        <f t="shared" si="67"/>
        <v>2.7237548253157954E-3</v>
      </c>
      <c r="AH145" s="14">
        <v>41409</v>
      </c>
      <c r="AI145" s="13">
        <v>27.34</v>
      </c>
      <c r="AJ145" s="13">
        <f t="shared" si="68"/>
        <v>2.627631480016198E-2</v>
      </c>
      <c r="AL145" s="14">
        <v>41415</v>
      </c>
      <c r="AM145" s="13">
        <v>14.217140000000001</v>
      </c>
      <c r="AN145" s="13">
        <f t="shared" si="69"/>
        <v>1.0497786621530555E-2</v>
      </c>
      <c r="AP145" s="14">
        <v>41759</v>
      </c>
      <c r="AQ145" s="13">
        <v>153.470001</v>
      </c>
      <c r="AR145" s="13">
        <f t="shared" si="70"/>
        <v>1.5663055946304174E-3</v>
      </c>
      <c r="AT145" s="14">
        <v>41849</v>
      </c>
      <c r="AU145" s="13">
        <v>43.800109999999997</v>
      </c>
      <c r="AV145" s="13">
        <f t="shared" si="71"/>
        <v>2.6013089453695063E-3</v>
      </c>
      <c r="AX145" s="14">
        <v>41116</v>
      </c>
      <c r="AY145" s="13">
        <v>5.96</v>
      </c>
      <c r="AZ145" s="13">
        <f t="shared" si="72"/>
        <v>2.0547945205479472E-2</v>
      </c>
      <c r="BB145" s="14">
        <v>36836</v>
      </c>
      <c r="BC145" s="13">
        <v>18.219397000000001</v>
      </c>
      <c r="BD145" s="13">
        <f t="shared" si="73"/>
        <v>-2.9220782161709168E-2</v>
      </c>
      <c r="BF145" s="14">
        <v>40144</v>
      </c>
      <c r="BG145" s="13">
        <v>24.761568</v>
      </c>
      <c r="BH145" s="13">
        <f t="shared" si="74"/>
        <v>-1.913399452825509E-2</v>
      </c>
      <c r="BJ145" s="14">
        <v>38623</v>
      </c>
      <c r="BK145" s="13">
        <v>35.380001</v>
      </c>
      <c r="BL145" s="13">
        <f t="shared" si="75"/>
        <v>7.4032462244660105E-3</v>
      </c>
      <c r="BN145" s="14">
        <v>37813</v>
      </c>
      <c r="BO145" s="13">
        <v>22.592893</v>
      </c>
      <c r="BP145" s="13">
        <f t="shared" si="76"/>
        <v>-5.39834026805262E-4</v>
      </c>
      <c r="BR145" s="14">
        <v>40193</v>
      </c>
      <c r="BS145" s="13">
        <v>22.383914999999998</v>
      </c>
      <c r="BT145" s="13">
        <f t="shared" si="77"/>
        <v>1.3198737967137931E-3</v>
      </c>
      <c r="BV145" s="14">
        <v>39231</v>
      </c>
      <c r="BW145" s="13">
        <v>25.950001</v>
      </c>
      <c r="BX145" s="13">
        <f t="shared" si="78"/>
        <v>-6.8885574775567806E-3</v>
      </c>
      <c r="BZ145" s="14">
        <v>41396</v>
      </c>
      <c r="CA145" s="13">
        <v>21.469999000000001</v>
      </c>
      <c r="CB145" s="13">
        <f t="shared" si="79"/>
        <v>-2.3234665427508453E-3</v>
      </c>
      <c r="CD145" s="14">
        <v>41366</v>
      </c>
      <c r="CE145" s="13">
        <v>62.990001999999997</v>
      </c>
      <c r="CF145" s="13">
        <f t="shared" si="80"/>
        <v>2.2730995291443311E-2</v>
      </c>
      <c r="CH145" s="14">
        <v>41765</v>
      </c>
      <c r="CI145" s="13">
        <v>24.66</v>
      </c>
      <c r="CJ145" s="13">
        <f t="shared" si="81"/>
        <v>-3.671875000000005E-2</v>
      </c>
      <c r="CL145" s="14">
        <v>41715</v>
      </c>
      <c r="CM145" s="13">
        <v>34.909999999999997</v>
      </c>
      <c r="CN145" s="13">
        <f t="shared" si="82"/>
        <v>-5.0326390115690602E-2</v>
      </c>
      <c r="CP145" s="14">
        <v>37837</v>
      </c>
      <c r="CQ145" s="13">
        <v>13.72</v>
      </c>
      <c r="CR145" s="13">
        <f t="shared" si="83"/>
        <v>-1.4367816091953972E-2</v>
      </c>
      <c r="CT145" s="14">
        <v>40644</v>
      </c>
      <c r="CU145" s="13">
        <v>43.91</v>
      </c>
      <c r="CV145" s="13">
        <f t="shared" si="84"/>
        <v>2.8337212451119059E-2</v>
      </c>
      <c r="CX145" s="14">
        <v>39079</v>
      </c>
      <c r="CY145" s="13">
        <v>39.781728000000001</v>
      </c>
      <c r="CZ145" s="13">
        <f t="shared" si="85"/>
        <v>4.4006888703917329E-4</v>
      </c>
      <c r="DB145" s="14">
        <v>41894</v>
      </c>
      <c r="DC145" s="13">
        <v>83.529999000000004</v>
      </c>
      <c r="DD145" s="13">
        <f t="shared" si="86"/>
        <v>-2.1553284940144531E-2</v>
      </c>
      <c r="DF145" s="14">
        <v>40311</v>
      </c>
      <c r="DG145" s="13">
        <v>23.879999000000002</v>
      </c>
      <c r="DH145" s="13">
        <f t="shared" si="87"/>
        <v>-8.3056893687706301E-3</v>
      </c>
      <c r="DJ145" s="14">
        <v>37771</v>
      </c>
      <c r="DK145" s="13">
        <v>19.111242000000001</v>
      </c>
      <c r="DL145" s="13">
        <f t="shared" si="88"/>
        <v>1.1885680762608403E-2</v>
      </c>
      <c r="DN145" s="14">
        <v>39483</v>
      </c>
      <c r="DO145" s="13">
        <v>83.750003000000007</v>
      </c>
      <c r="DP145" s="13">
        <f t="shared" si="89"/>
        <v>-0.10587193364128696</v>
      </c>
    </row>
    <row r="146" spans="2:120">
      <c r="B146" s="14">
        <v>38846</v>
      </c>
      <c r="C146">
        <v>12.882790999999999</v>
      </c>
      <c r="D146" s="13">
        <f t="shared" si="60"/>
        <v>-8.0882579397344792E-3</v>
      </c>
      <c r="F146" s="14">
        <v>39822</v>
      </c>
      <c r="G146">
        <v>11.112328</v>
      </c>
      <c r="H146" s="13">
        <f t="shared" si="61"/>
        <v>-2.7491458858029363E-2</v>
      </c>
      <c r="J146" s="14">
        <v>41382</v>
      </c>
      <c r="K146">
        <v>50.340139000000001</v>
      </c>
      <c r="L146" s="13">
        <f t="shared" si="62"/>
        <v>-6.6403456471236952E-2</v>
      </c>
      <c r="N146" s="14">
        <v>38131</v>
      </c>
      <c r="O146">
        <v>11.28</v>
      </c>
      <c r="P146" s="13">
        <f t="shared" si="63"/>
        <v>2.1739130434782629E-2</v>
      </c>
      <c r="R146" s="14">
        <v>40137</v>
      </c>
      <c r="S146" s="13">
        <v>19.180797999999999</v>
      </c>
      <c r="T146" s="13">
        <f t="shared" si="64"/>
        <v>-1.4595301674902606E-2</v>
      </c>
      <c r="V146" s="14">
        <v>39156</v>
      </c>
      <c r="W146" s="13">
        <v>74.512536999999995</v>
      </c>
      <c r="X146" s="13">
        <f t="shared" si="65"/>
        <v>1.3416257727936759E-2</v>
      </c>
      <c r="Z146" s="14">
        <v>39407</v>
      </c>
      <c r="AA146" s="13">
        <v>23.214061000000001</v>
      </c>
      <c r="AB146" s="13">
        <f t="shared" si="66"/>
        <v>-1.8473859821319868E-2</v>
      </c>
      <c r="AD146" s="14">
        <v>39118</v>
      </c>
      <c r="AE146" s="13">
        <v>21.823183</v>
      </c>
      <c r="AF146" s="13">
        <f t="shared" si="67"/>
        <v>5.870903454210887E-3</v>
      </c>
      <c r="AH146" s="14">
        <v>41408</v>
      </c>
      <c r="AI146" s="13">
        <v>26.639999</v>
      </c>
      <c r="AJ146" s="13">
        <f t="shared" si="68"/>
        <v>9.4732856943268544E-3</v>
      </c>
      <c r="AL146" s="14">
        <v>41414</v>
      </c>
      <c r="AM146" s="13">
        <v>14.069442</v>
      </c>
      <c r="AN146" s="13">
        <f t="shared" si="69"/>
        <v>-2.0174658835325982E-3</v>
      </c>
      <c r="AP146" s="14">
        <v>41758</v>
      </c>
      <c r="AQ146" s="13">
        <v>153.229996</v>
      </c>
      <c r="AR146" s="13">
        <f t="shared" si="70"/>
        <v>3.4918263338082664E-2</v>
      </c>
      <c r="AT146" s="14">
        <v>41848</v>
      </c>
      <c r="AU146" s="13">
        <v>43.686467999999998</v>
      </c>
      <c r="AV146" s="13">
        <f t="shared" si="71"/>
        <v>5.0108985438723783E-3</v>
      </c>
      <c r="AX146" s="14">
        <v>41115</v>
      </c>
      <c r="AY146" s="13">
        <v>5.84</v>
      </c>
      <c r="AZ146" s="13">
        <f t="shared" si="72"/>
        <v>1.9197207678882972E-2</v>
      </c>
      <c r="BB146" s="14">
        <v>36833</v>
      </c>
      <c r="BC146" s="13">
        <v>18.767807000000001</v>
      </c>
      <c r="BD146" s="13">
        <f t="shared" si="73"/>
        <v>6.5359543724751324E-3</v>
      </c>
      <c r="BF146" s="14">
        <v>40142</v>
      </c>
      <c r="BG146" s="13">
        <v>25.244598</v>
      </c>
      <c r="BH146" s="13">
        <f t="shared" si="74"/>
        <v>-4.0119880280689779E-3</v>
      </c>
      <c r="BJ146" s="14">
        <v>38622</v>
      </c>
      <c r="BK146" s="13">
        <v>35.119999</v>
      </c>
      <c r="BL146" s="13">
        <f t="shared" si="75"/>
        <v>1.5909719409892963E-2</v>
      </c>
      <c r="BN146" s="14">
        <v>37812</v>
      </c>
      <c r="BO146" s="13">
        <v>22.605096</v>
      </c>
      <c r="BP146" s="13">
        <f t="shared" si="76"/>
        <v>-3.1037446932325966E-2</v>
      </c>
      <c r="BR146" s="14">
        <v>40192</v>
      </c>
      <c r="BS146" s="13">
        <v>22.354410000000001</v>
      </c>
      <c r="BT146" s="13">
        <f t="shared" si="77"/>
        <v>-1.0986640732824982E-3</v>
      </c>
      <c r="BV146" s="14">
        <v>39227</v>
      </c>
      <c r="BW146" s="13">
        <v>26.129999000000002</v>
      </c>
      <c r="BX146" s="13">
        <f t="shared" si="78"/>
        <v>-8.3491840607210575E-3</v>
      </c>
      <c r="BZ146" s="14">
        <v>41395</v>
      </c>
      <c r="CA146" s="13">
        <v>21.52</v>
      </c>
      <c r="CB146" s="13">
        <f t="shared" si="79"/>
        <v>-2.8442437923250522E-2</v>
      </c>
      <c r="CD146" s="14">
        <v>41365</v>
      </c>
      <c r="CE146" s="13">
        <v>61.59</v>
      </c>
      <c r="CF146" s="13">
        <f t="shared" si="80"/>
        <v>-1.0761291704506635E-2</v>
      </c>
      <c r="CH146" s="14">
        <v>41764</v>
      </c>
      <c r="CI146" s="13">
        <v>25.6</v>
      </c>
      <c r="CJ146" s="13">
        <f t="shared" si="81"/>
        <v>-1.0436837632901408E-2</v>
      </c>
      <c r="CL146" s="14">
        <v>41712</v>
      </c>
      <c r="CM146" s="13">
        <v>36.759998000000003</v>
      </c>
      <c r="CN146" s="13">
        <f t="shared" si="82"/>
        <v>-5.4040219916617963E-2</v>
      </c>
      <c r="CP146" s="14">
        <v>37834</v>
      </c>
      <c r="CQ146" s="13">
        <v>13.92</v>
      </c>
      <c r="CR146" s="13">
        <f t="shared" si="83"/>
        <v>-4.1982105987611804E-2</v>
      </c>
      <c r="CT146" s="14">
        <v>40641</v>
      </c>
      <c r="CU146" s="13">
        <v>42.700001</v>
      </c>
      <c r="CV146" s="13">
        <f t="shared" si="84"/>
        <v>-2.0642133974409792E-2</v>
      </c>
      <c r="CX146" s="14">
        <v>39078</v>
      </c>
      <c r="CY146" s="13">
        <v>39.764229</v>
      </c>
      <c r="CZ146" s="13">
        <f t="shared" si="85"/>
        <v>6.1988516736967616E-3</v>
      </c>
      <c r="DB146" s="14">
        <v>41893</v>
      </c>
      <c r="DC146" s="13">
        <v>85.370002999999997</v>
      </c>
      <c r="DD146" s="13">
        <f t="shared" si="86"/>
        <v>1.522187014969055E-2</v>
      </c>
      <c r="DF146" s="14">
        <v>40310</v>
      </c>
      <c r="DG146" s="13">
        <v>24.08</v>
      </c>
      <c r="DH146" s="13">
        <f t="shared" si="87"/>
        <v>0.13264346190028206</v>
      </c>
      <c r="DJ146" s="14">
        <v>37770</v>
      </c>
      <c r="DK146" s="13">
        <v>18.886759999999999</v>
      </c>
      <c r="DL146" s="13">
        <f t="shared" si="88"/>
        <v>-1.9527571056472348E-2</v>
      </c>
      <c r="DN146" s="14">
        <v>39482</v>
      </c>
      <c r="DO146" s="13">
        <v>93.666674999999998</v>
      </c>
      <c r="DP146" s="13">
        <f t="shared" si="89"/>
        <v>6.2582753114988537E-2</v>
      </c>
    </row>
    <row r="147" spans="2:120">
      <c r="B147" s="14">
        <v>38845</v>
      </c>
      <c r="C147">
        <v>12.98784</v>
      </c>
      <c r="D147" s="13">
        <f t="shared" si="60"/>
        <v>1.6442418665017843E-2</v>
      </c>
      <c r="F147" s="14">
        <v>39821</v>
      </c>
      <c r="G147">
        <v>11.426458</v>
      </c>
      <c r="H147" s="13">
        <f t="shared" si="61"/>
        <v>7.6177646843865691E-3</v>
      </c>
      <c r="J147" s="14">
        <v>41381</v>
      </c>
      <c r="K147">
        <v>53.920656999999999</v>
      </c>
      <c r="L147" s="13">
        <f t="shared" si="62"/>
        <v>-3.0787978466211896E-2</v>
      </c>
      <c r="N147" s="14">
        <v>38128</v>
      </c>
      <c r="O147">
        <v>11.04</v>
      </c>
      <c r="P147" s="13">
        <f t="shared" si="63"/>
        <v>2.1591295005769465E-2</v>
      </c>
      <c r="R147" s="14">
        <v>40136</v>
      </c>
      <c r="S147" s="13">
        <v>19.464894000000001</v>
      </c>
      <c r="T147" s="13">
        <f t="shared" si="64"/>
        <v>-2.5850851222817803E-2</v>
      </c>
      <c r="V147" s="14">
        <v>39155</v>
      </c>
      <c r="W147" s="13">
        <v>73.526092000000006</v>
      </c>
      <c r="X147" s="13">
        <f t="shared" si="65"/>
        <v>1.097410008760318E-2</v>
      </c>
      <c r="Z147" s="14">
        <v>39406</v>
      </c>
      <c r="AA147" s="13">
        <v>23.650986</v>
      </c>
      <c r="AB147" s="13">
        <f t="shared" si="66"/>
        <v>-2.2379265152510354E-2</v>
      </c>
      <c r="AD147" s="14">
        <v>39115</v>
      </c>
      <c r="AE147" s="13">
        <v>21.695809000000001</v>
      </c>
      <c r="AF147" s="13">
        <f t="shared" si="67"/>
        <v>-1.692961251932306E-2</v>
      </c>
      <c r="AH147" s="14">
        <v>41407</v>
      </c>
      <c r="AI147" s="13">
        <v>26.389999</v>
      </c>
      <c r="AJ147" s="13">
        <f t="shared" si="68"/>
        <v>-1.6399590011181468E-2</v>
      </c>
      <c r="AL147" s="14">
        <v>41411</v>
      </c>
      <c r="AM147" s="13">
        <v>14.097884000000001</v>
      </c>
      <c r="AN147" s="13">
        <f t="shared" si="69"/>
        <v>1.6404637634850703E-2</v>
      </c>
      <c r="AP147" s="14">
        <v>41757</v>
      </c>
      <c r="AQ147" s="13">
        <v>148.05999800000001</v>
      </c>
      <c r="AR147" s="13">
        <f t="shared" si="70"/>
        <v>-6.3918569436916761E-2</v>
      </c>
      <c r="AT147" s="14">
        <v>41845</v>
      </c>
      <c r="AU147" s="13">
        <v>43.468651000000001</v>
      </c>
      <c r="AV147" s="13">
        <f t="shared" si="71"/>
        <v>-2.7336257203098357E-2</v>
      </c>
      <c r="AX147" s="14">
        <v>41114</v>
      </c>
      <c r="AY147" s="13">
        <v>5.73</v>
      </c>
      <c r="AZ147" s="13">
        <f t="shared" si="72"/>
        <v>1.9572953736654859E-2</v>
      </c>
      <c r="BB147" s="14">
        <v>36832</v>
      </c>
      <c r="BC147" s="13">
        <v>18.645938000000001</v>
      </c>
      <c r="BD147" s="13">
        <f t="shared" si="73"/>
        <v>2.6845609124516754E-2</v>
      </c>
      <c r="BF147" s="14">
        <v>40141</v>
      </c>
      <c r="BG147" s="13">
        <v>25.346287</v>
      </c>
      <c r="BH147" s="13">
        <f t="shared" si="74"/>
        <v>-1.0020215428916685E-3</v>
      </c>
      <c r="BJ147" s="14">
        <v>38621</v>
      </c>
      <c r="BK147" s="13">
        <v>34.57</v>
      </c>
      <c r="BL147" s="13">
        <f t="shared" si="75"/>
        <v>-5.7820179242564689E-4</v>
      </c>
      <c r="BN147" s="14">
        <v>37811</v>
      </c>
      <c r="BO147" s="13">
        <v>23.329173999999998</v>
      </c>
      <c r="BP147" s="13">
        <f t="shared" si="76"/>
        <v>-8.814428705954544E-3</v>
      </c>
      <c r="BR147" s="14">
        <v>40191</v>
      </c>
      <c r="BS147" s="13">
        <v>22.378996999999998</v>
      </c>
      <c r="BT147" s="13">
        <f t="shared" si="77"/>
        <v>1.2458273810665541E-2</v>
      </c>
      <c r="BV147" s="14">
        <v>39226</v>
      </c>
      <c r="BW147" s="13">
        <v>26.35</v>
      </c>
      <c r="BX147" s="13">
        <f t="shared" si="78"/>
        <v>-2.4074074074074022E-2</v>
      </c>
      <c r="BZ147" s="14">
        <v>41394</v>
      </c>
      <c r="CA147" s="13">
        <v>22.15</v>
      </c>
      <c r="CB147" s="13">
        <f t="shared" si="79"/>
        <v>5.9037238873750689E-3</v>
      </c>
      <c r="CD147" s="14">
        <v>41361</v>
      </c>
      <c r="CE147" s="13">
        <v>62.259998000000003</v>
      </c>
      <c r="CF147" s="13">
        <f t="shared" si="80"/>
        <v>3.1477749644172576E-2</v>
      </c>
      <c r="CH147" s="14">
        <v>41761</v>
      </c>
      <c r="CI147" s="13">
        <v>25.870000999999998</v>
      </c>
      <c r="CJ147" s="13">
        <f t="shared" si="81"/>
        <v>1.1732538130621752E-2</v>
      </c>
      <c r="CL147" s="14">
        <v>41711</v>
      </c>
      <c r="CM147" s="13">
        <v>38.860000999999997</v>
      </c>
      <c r="CN147" s="13">
        <f t="shared" si="82"/>
        <v>0.27493441601049856</v>
      </c>
      <c r="CP147" s="14">
        <v>37833</v>
      </c>
      <c r="CQ147" s="13">
        <v>14.53</v>
      </c>
      <c r="CR147" s="13">
        <f t="shared" si="83"/>
        <v>1.3956734124214883E-2</v>
      </c>
      <c r="CT147" s="14">
        <v>40640</v>
      </c>
      <c r="CU147" s="13">
        <v>43.599997999999999</v>
      </c>
      <c r="CV147" s="13">
        <f t="shared" si="84"/>
        <v>-3.0464820314324743E-2</v>
      </c>
      <c r="CX147" s="14">
        <v>39077</v>
      </c>
      <c r="CY147" s="13">
        <v>39.519255000000001</v>
      </c>
      <c r="CZ147" s="13">
        <f t="shared" si="85"/>
        <v>3.3317997029655797E-3</v>
      </c>
      <c r="DB147" s="14">
        <v>41892</v>
      </c>
      <c r="DC147" s="13">
        <v>84.089995999999999</v>
      </c>
      <c r="DD147" s="13">
        <f t="shared" si="86"/>
        <v>8.6361157981486737E-3</v>
      </c>
      <c r="DF147" s="14">
        <v>40309</v>
      </c>
      <c r="DG147" s="13">
        <v>21.26</v>
      </c>
      <c r="DH147" s="13">
        <f t="shared" si="87"/>
        <v>6.3000000000000084E-2</v>
      </c>
      <c r="DJ147" s="14">
        <v>37769</v>
      </c>
      <c r="DK147" s="13">
        <v>19.262917999999999</v>
      </c>
      <c r="DL147" s="13">
        <f t="shared" si="88"/>
        <v>-7.890045133649784E-3</v>
      </c>
      <c r="DN147" s="14">
        <v>39479</v>
      </c>
      <c r="DO147" s="13">
        <v>88.150004999999993</v>
      </c>
      <c r="DP147" s="13">
        <f t="shared" si="89"/>
        <v>4.0527253484736049E-2</v>
      </c>
    </row>
    <row r="148" spans="2:120">
      <c r="B148" s="14">
        <v>38842</v>
      </c>
      <c r="C148">
        <v>12.777742999999999</v>
      </c>
      <c r="D148" s="13">
        <f t="shared" si="60"/>
        <v>7.479523531637609E-4</v>
      </c>
      <c r="F148" s="14">
        <v>39820</v>
      </c>
      <c r="G148">
        <v>11.340071999999999</v>
      </c>
      <c r="H148" s="13">
        <f t="shared" si="61"/>
        <v>-6.0507490085475929E-2</v>
      </c>
      <c r="J148" s="14">
        <v>41380</v>
      </c>
      <c r="K148">
        <v>55.633499999999998</v>
      </c>
      <c r="L148" s="13">
        <f t="shared" si="62"/>
        <v>2.6790495629918268E-2</v>
      </c>
      <c r="N148" s="14">
        <v>38127</v>
      </c>
      <c r="O148">
        <v>10.80667</v>
      </c>
      <c r="P148" s="13">
        <f t="shared" si="63"/>
        <v>-1.6979386591687854E-2</v>
      </c>
      <c r="R148" s="14">
        <v>40135</v>
      </c>
      <c r="S148" s="13">
        <v>19.981431000000001</v>
      </c>
      <c r="T148" s="13">
        <f t="shared" si="64"/>
        <v>-1.1499181205938057E-2</v>
      </c>
      <c r="V148" s="14">
        <v>39154</v>
      </c>
      <c r="W148" s="13">
        <v>72.727968000000004</v>
      </c>
      <c r="X148" s="13">
        <f t="shared" si="65"/>
        <v>-2.1122513258016243E-2</v>
      </c>
      <c r="Z148" s="14">
        <v>39405</v>
      </c>
      <c r="AA148" s="13">
        <v>24.192394</v>
      </c>
      <c r="AB148" s="13">
        <f t="shared" si="66"/>
        <v>-1.736113283028606E-2</v>
      </c>
      <c r="AD148" s="14">
        <v>39114</v>
      </c>
      <c r="AE148" s="13">
        <v>22.069436</v>
      </c>
      <c r="AF148" s="13">
        <f t="shared" si="67"/>
        <v>8.7447714207298424E-2</v>
      </c>
      <c r="AH148" s="14">
        <v>41404</v>
      </c>
      <c r="AI148" s="13">
        <v>26.83</v>
      </c>
      <c r="AJ148" s="13">
        <f t="shared" si="68"/>
        <v>2.2484756097560971E-2</v>
      </c>
      <c r="AL148" s="14">
        <v>41410</v>
      </c>
      <c r="AM148" s="13">
        <v>13.870346</v>
      </c>
      <c r="AN148" s="13">
        <f t="shared" si="69"/>
        <v>-4.761883919383929E-3</v>
      </c>
      <c r="AP148" s="14">
        <v>41754</v>
      </c>
      <c r="AQ148" s="13">
        <v>158.16999799999999</v>
      </c>
      <c r="AR148" s="13">
        <f t="shared" si="70"/>
        <v>-7.8209676046615328E-2</v>
      </c>
      <c r="AT148" s="14">
        <v>41844</v>
      </c>
      <c r="AU148" s="13">
        <v>44.690317</v>
      </c>
      <c r="AV148" s="13">
        <f t="shared" si="71"/>
        <v>1.6981229175518403E-3</v>
      </c>
      <c r="AX148" s="14">
        <v>41113</v>
      </c>
      <c r="AY148" s="13">
        <v>5.62</v>
      </c>
      <c r="AZ148" s="13">
        <f t="shared" si="72"/>
        <v>-3.6020583190394508E-2</v>
      </c>
      <c r="BB148" s="14">
        <v>36831</v>
      </c>
      <c r="BC148" s="13">
        <v>18.158463000000001</v>
      </c>
      <c r="BD148" s="13">
        <f t="shared" si="73"/>
        <v>-3.8709663416143306E-2</v>
      </c>
      <c r="BF148" s="14">
        <v>40140</v>
      </c>
      <c r="BG148" s="13">
        <v>25.37171</v>
      </c>
      <c r="BH148" s="13">
        <f t="shared" si="74"/>
        <v>1.0803514315391451E-2</v>
      </c>
      <c r="BJ148" s="14">
        <v>38618</v>
      </c>
      <c r="BK148" s="13">
        <v>34.590000000000003</v>
      </c>
      <c r="BL148" s="13">
        <f t="shared" si="75"/>
        <v>-2.307412881881223E-3</v>
      </c>
      <c r="BN148" s="14">
        <v>37810</v>
      </c>
      <c r="BO148" s="13">
        <v>23.536636000000001</v>
      </c>
      <c r="BP148" s="13">
        <f t="shared" si="76"/>
        <v>-1.8490258124331915E-2</v>
      </c>
      <c r="BR148" s="14">
        <v>40190</v>
      </c>
      <c r="BS148" s="13">
        <v>22.103624</v>
      </c>
      <c r="BT148" s="13">
        <f t="shared" si="77"/>
        <v>1.3366331856777766E-3</v>
      </c>
      <c r="BV148" s="14">
        <v>39225</v>
      </c>
      <c r="BW148" s="13">
        <v>27</v>
      </c>
      <c r="BX148" s="13">
        <f t="shared" si="78"/>
        <v>6.1487239108896623E-3</v>
      </c>
      <c r="BZ148" s="14">
        <v>41393</v>
      </c>
      <c r="CA148" s="13">
        <v>22.02</v>
      </c>
      <c r="CB148" s="13">
        <f t="shared" si="79"/>
        <v>-2.1333333333333353E-2</v>
      </c>
      <c r="CD148" s="14">
        <v>41360</v>
      </c>
      <c r="CE148" s="13">
        <v>60.360000999999997</v>
      </c>
      <c r="CF148" s="13">
        <f t="shared" si="80"/>
        <v>-3.9603466653580161E-3</v>
      </c>
      <c r="CH148" s="14">
        <v>41760</v>
      </c>
      <c r="CI148" s="13">
        <v>25.57</v>
      </c>
      <c r="CJ148" s="13">
        <f t="shared" si="81"/>
        <v>-3.9083087595524708E-2</v>
      </c>
      <c r="CL148" s="14">
        <v>41710</v>
      </c>
      <c r="CM148" s="13">
        <v>30.48</v>
      </c>
      <c r="CN148" s="13">
        <f t="shared" si="82"/>
        <v>3.6219623436957397E-3</v>
      </c>
      <c r="CP148" s="14">
        <v>37832</v>
      </c>
      <c r="CQ148" s="13">
        <v>14.33</v>
      </c>
      <c r="CR148" s="13">
        <f t="shared" si="83"/>
        <v>2.0979020979020532E-3</v>
      </c>
      <c r="CT148" s="14">
        <v>40639</v>
      </c>
      <c r="CU148" s="13">
        <v>44.970001000000003</v>
      </c>
      <c r="CV148" s="13">
        <f t="shared" si="84"/>
        <v>-2.5568817960181175E-2</v>
      </c>
      <c r="CX148" s="14">
        <v>39073</v>
      </c>
      <c r="CY148" s="13">
        <v>39.388021999999999</v>
      </c>
      <c r="CZ148" s="13">
        <f t="shared" si="85"/>
        <v>-3.3207356768239103E-3</v>
      </c>
      <c r="DB148" s="14">
        <v>41891</v>
      </c>
      <c r="DC148" s="13">
        <v>83.370002999999997</v>
      </c>
      <c r="DD148" s="13">
        <f t="shared" si="86"/>
        <v>-1.6050984914989318E-2</v>
      </c>
      <c r="DF148" s="14">
        <v>40308</v>
      </c>
      <c r="DG148" s="13">
        <v>20</v>
      </c>
      <c r="DH148" s="13">
        <f t="shared" si="87"/>
        <v>6.1007957559681615E-2</v>
      </c>
      <c r="DJ148" s="14">
        <v>37768</v>
      </c>
      <c r="DK148" s="13">
        <v>19.416111999999998</v>
      </c>
      <c r="DL148" s="13">
        <f t="shared" si="88"/>
        <v>1.0314083793871805E-2</v>
      </c>
      <c r="DN148" s="14">
        <v>39478</v>
      </c>
      <c r="DO148" s="13">
        <v>84.716671000000005</v>
      </c>
      <c r="DP148" s="13">
        <f t="shared" si="89"/>
        <v>-7.4808939500993293E-2</v>
      </c>
    </row>
    <row r="149" spans="2:120">
      <c r="B149" s="14">
        <v>38841</v>
      </c>
      <c r="C149">
        <v>12.768193</v>
      </c>
      <c r="D149" s="13">
        <f t="shared" si="60"/>
        <v>0</v>
      </c>
      <c r="F149" s="14">
        <v>39819</v>
      </c>
      <c r="G149">
        <v>12.070423</v>
      </c>
      <c r="H149" s="13">
        <f t="shared" si="61"/>
        <v>3.0851791936818005E-2</v>
      </c>
      <c r="J149" s="14">
        <v>41379</v>
      </c>
      <c r="K149">
        <v>54.181939</v>
      </c>
      <c r="L149" s="13">
        <f t="shared" si="62"/>
        <v>-2.9804145094921335E-2</v>
      </c>
      <c r="N149" s="14">
        <v>38126</v>
      </c>
      <c r="O149">
        <v>10.99333</v>
      </c>
      <c r="P149" s="13">
        <f t="shared" si="63"/>
        <v>-3.6253787387850404E-3</v>
      </c>
      <c r="R149" s="14">
        <v>40134</v>
      </c>
      <c r="S149" s="13">
        <v>20.213874000000001</v>
      </c>
      <c r="T149" s="13">
        <f t="shared" si="64"/>
        <v>3.8478092873931689E-3</v>
      </c>
      <c r="V149" s="14">
        <v>39153</v>
      </c>
      <c r="W149" s="13">
        <v>74.297314</v>
      </c>
      <c r="X149" s="13">
        <f t="shared" si="65"/>
        <v>-4.4460794332549861E-3</v>
      </c>
      <c r="Z149" s="14">
        <v>39402</v>
      </c>
      <c r="AA149" s="13">
        <v>24.619821999999999</v>
      </c>
      <c r="AB149" s="13">
        <f t="shared" si="66"/>
        <v>-1.0687067930928228E-2</v>
      </c>
      <c r="AD149" s="14">
        <v>39113</v>
      </c>
      <c r="AE149" s="13">
        <v>20.294709999999998</v>
      </c>
      <c r="AF149" s="13">
        <f t="shared" si="67"/>
        <v>-1.3212205244291843E-2</v>
      </c>
      <c r="AH149" s="14">
        <v>41403</v>
      </c>
      <c r="AI149" s="13">
        <v>26.24</v>
      </c>
      <c r="AJ149" s="13">
        <f t="shared" si="68"/>
        <v>-6.4369556985990799E-3</v>
      </c>
      <c r="AL149" s="14">
        <v>41409</v>
      </c>
      <c r="AM149" s="13">
        <v>13.936711000000001</v>
      </c>
      <c r="AN149" s="13">
        <f t="shared" si="69"/>
        <v>1.7301045892126631E-2</v>
      </c>
      <c r="AP149" s="14">
        <v>41753</v>
      </c>
      <c r="AQ149" s="13">
        <v>171.58999600000001</v>
      </c>
      <c r="AR149" s="13">
        <f t="shared" si="70"/>
        <v>-2.3447788036340907E-2</v>
      </c>
      <c r="AT149" s="14">
        <v>41843</v>
      </c>
      <c r="AU149" s="13">
        <v>44.614556</v>
      </c>
      <c r="AV149" s="13">
        <f t="shared" si="71"/>
        <v>-3.6211148569718993E-2</v>
      </c>
      <c r="AX149" s="14">
        <v>41110</v>
      </c>
      <c r="AY149" s="13">
        <v>5.83</v>
      </c>
      <c r="AZ149" s="13">
        <f t="shared" si="72"/>
        <v>8.650519031141838E-3</v>
      </c>
      <c r="BB149" s="14">
        <v>36830</v>
      </c>
      <c r="BC149" s="13">
        <v>18.889676000000001</v>
      </c>
      <c r="BD149" s="13">
        <f t="shared" si="73"/>
        <v>8.7719300266061118E-2</v>
      </c>
      <c r="BF149" s="14">
        <v>40137</v>
      </c>
      <c r="BG149" s="13">
        <v>25.100536000000002</v>
      </c>
      <c r="BH149" s="13">
        <f t="shared" si="74"/>
        <v>-5.372734948232637E-3</v>
      </c>
      <c r="BJ149" s="14">
        <v>38617</v>
      </c>
      <c r="BK149" s="13">
        <v>34.669998</v>
      </c>
      <c r="BL149" s="13">
        <f t="shared" si="75"/>
        <v>-1.5056902981338003E-2</v>
      </c>
      <c r="BN149" s="14">
        <v>37809</v>
      </c>
      <c r="BO149" s="13">
        <v>23.980032999999999</v>
      </c>
      <c r="BP149" s="13">
        <f t="shared" si="76"/>
        <v>-1.6957067390490813E-4</v>
      </c>
      <c r="BR149" s="14">
        <v>40189</v>
      </c>
      <c r="BS149" s="13">
        <v>22.074119</v>
      </c>
      <c r="BT149" s="13">
        <f t="shared" si="77"/>
        <v>7.8580451878119909E-3</v>
      </c>
      <c r="BV149" s="14">
        <v>39224</v>
      </c>
      <c r="BW149" s="13">
        <v>26.834999</v>
      </c>
      <c r="BX149" s="13">
        <f t="shared" si="78"/>
        <v>-6.1111481481481546E-3</v>
      </c>
      <c r="BZ149" s="14">
        <v>41390</v>
      </c>
      <c r="CA149" s="13">
        <v>22.5</v>
      </c>
      <c r="CB149" s="13">
        <f t="shared" si="79"/>
        <v>-1.1857707509881405E-2</v>
      </c>
      <c r="CD149" s="14">
        <v>41359</v>
      </c>
      <c r="CE149" s="13">
        <v>60.599997999999999</v>
      </c>
      <c r="CF149" s="13">
        <f t="shared" si="80"/>
        <v>-1.6474958542422586E-3</v>
      </c>
      <c r="CH149" s="14">
        <v>41759</v>
      </c>
      <c r="CI149" s="13">
        <v>26.610001</v>
      </c>
      <c r="CJ149" s="13">
        <f t="shared" si="81"/>
        <v>-9.458993176556417E-2</v>
      </c>
      <c r="CL149" s="14">
        <v>41709</v>
      </c>
      <c r="CM149" s="13">
        <v>30.370000999999998</v>
      </c>
      <c r="CN149" s="13">
        <f t="shared" si="82"/>
        <v>-6.5423290807982279E-3</v>
      </c>
      <c r="CP149" s="14">
        <v>37831</v>
      </c>
      <c r="CQ149" s="13">
        <v>14.3</v>
      </c>
      <c r="CR149" s="13">
        <f t="shared" si="83"/>
        <v>-3.4436191762322738E-2</v>
      </c>
      <c r="CT149" s="14">
        <v>40638</v>
      </c>
      <c r="CU149" s="13">
        <v>46.150002000000001</v>
      </c>
      <c r="CV149" s="13">
        <f t="shared" si="84"/>
        <v>1.5848602245212434E-2</v>
      </c>
      <c r="CX149" s="14">
        <v>39072</v>
      </c>
      <c r="CY149" s="13">
        <v>39.519255000000001</v>
      </c>
      <c r="CZ149" s="13">
        <f t="shared" si="85"/>
        <v>-1.5475217671396988E-2</v>
      </c>
      <c r="DB149" s="14">
        <v>41890</v>
      </c>
      <c r="DC149" s="13">
        <v>84.730002999999996</v>
      </c>
      <c r="DD149" s="13">
        <f t="shared" si="86"/>
        <v>-3.3424604908756386E-2</v>
      </c>
      <c r="DF149" s="14">
        <v>40305</v>
      </c>
      <c r="DG149" s="13">
        <v>18.850000000000001</v>
      </c>
      <c r="DH149" s="13">
        <f t="shared" si="87"/>
        <v>-5.7028514257128418E-2</v>
      </c>
      <c r="DJ149" s="14">
        <v>37764</v>
      </c>
      <c r="DK149" s="13">
        <v>19.217897000000001</v>
      </c>
      <c r="DL149" s="13">
        <f t="shared" si="88"/>
        <v>2.7291746058405689E-2</v>
      </c>
      <c r="DN149" s="14">
        <v>39477</v>
      </c>
      <c r="DO149" s="13">
        <v>91.566676999999999</v>
      </c>
      <c r="DP149" s="13">
        <f t="shared" si="89"/>
        <v>-5.5851420822468328E-2</v>
      </c>
    </row>
    <row r="150" spans="2:120">
      <c r="B150" s="14">
        <v>38840</v>
      </c>
      <c r="C150">
        <v>12.768193</v>
      </c>
      <c r="D150" s="13">
        <f t="shared" si="60"/>
        <v>0</v>
      </c>
      <c r="F150" s="14">
        <v>39818</v>
      </c>
      <c r="G150">
        <v>11.709174000000001</v>
      </c>
      <c r="H150" s="13">
        <f t="shared" si="61"/>
        <v>-1.9078961587907322E-2</v>
      </c>
      <c r="J150" s="14">
        <v>41376</v>
      </c>
      <c r="K150">
        <v>55.846392999999999</v>
      </c>
      <c r="L150" s="13">
        <f t="shared" si="62"/>
        <v>-1.5523699593805529E-2</v>
      </c>
      <c r="N150" s="14">
        <v>38125</v>
      </c>
      <c r="O150">
        <v>11.033329999999999</v>
      </c>
      <c r="P150" s="13">
        <f t="shared" si="63"/>
        <v>6.0784176053440856E-3</v>
      </c>
      <c r="R150" s="14">
        <v>40133</v>
      </c>
      <c r="S150" s="13">
        <v>20.136393000000002</v>
      </c>
      <c r="T150" s="13">
        <f t="shared" si="64"/>
        <v>1.9616344937133625E-2</v>
      </c>
      <c r="V150" s="14">
        <v>39150</v>
      </c>
      <c r="W150" s="13">
        <v>74.629120999999998</v>
      </c>
      <c r="X150" s="13">
        <f t="shared" si="65"/>
        <v>-5.4971217710958172E-3</v>
      </c>
      <c r="Z150" s="14">
        <v>39401</v>
      </c>
      <c r="AA150" s="13">
        <v>24.885777999999998</v>
      </c>
      <c r="AB150" s="13">
        <f t="shared" si="66"/>
        <v>-1.5407744156606932E-2</v>
      </c>
      <c r="AD150" s="14">
        <v>39112</v>
      </c>
      <c r="AE150" s="13">
        <v>20.566438000000002</v>
      </c>
      <c r="AF150" s="13">
        <f t="shared" si="67"/>
        <v>1.3389104845548574E-2</v>
      </c>
      <c r="AH150" s="14">
        <v>41402</v>
      </c>
      <c r="AI150" s="13">
        <v>26.41</v>
      </c>
      <c r="AJ150" s="13">
        <f t="shared" si="68"/>
        <v>1.3041810510164936E-2</v>
      </c>
      <c r="AL150" s="14">
        <v>41408</v>
      </c>
      <c r="AM150" s="13">
        <v>13.699692000000001</v>
      </c>
      <c r="AN150" s="13">
        <f t="shared" si="69"/>
        <v>1.4747200790246655E-2</v>
      </c>
      <c r="AP150" s="14">
        <v>41752</v>
      </c>
      <c r="AQ150" s="13">
        <v>175.71000699999999</v>
      </c>
      <c r="AR150" s="13">
        <f t="shared" si="70"/>
        <v>-3.4030458102552812E-3</v>
      </c>
      <c r="AT150" s="14">
        <v>41842</v>
      </c>
      <c r="AU150" s="13">
        <v>46.290799</v>
      </c>
      <c r="AV150" s="13">
        <f t="shared" si="71"/>
        <v>6.7971664096938928E-3</v>
      </c>
      <c r="AX150" s="14">
        <v>41109</v>
      </c>
      <c r="AY150" s="13">
        <v>5.78</v>
      </c>
      <c r="AZ150" s="13">
        <f t="shared" si="72"/>
        <v>-1.027397260273966E-2</v>
      </c>
      <c r="BB150" s="14">
        <v>36829</v>
      </c>
      <c r="BC150" s="13">
        <v>17.366315</v>
      </c>
      <c r="BD150" s="13">
        <f t="shared" si="73"/>
        <v>3.2608698883719492E-2</v>
      </c>
      <c r="BF150" s="14">
        <v>40136</v>
      </c>
      <c r="BG150" s="13">
        <v>25.236122999999999</v>
      </c>
      <c r="BH150" s="13">
        <f t="shared" si="74"/>
        <v>-1.0959809915208977E-2</v>
      </c>
      <c r="BJ150" s="14">
        <v>38616</v>
      </c>
      <c r="BK150" s="13">
        <v>35.200001</v>
      </c>
      <c r="BL150" s="13">
        <f t="shared" si="75"/>
        <v>1.5287079047423097E-2</v>
      </c>
      <c r="BN150" s="14">
        <v>37805</v>
      </c>
      <c r="BO150" s="13">
        <v>23.984100000000002</v>
      </c>
      <c r="BP150" s="13">
        <f t="shared" si="76"/>
        <v>-1.2395325829534629E-2</v>
      </c>
      <c r="BR150" s="14">
        <v>40186</v>
      </c>
      <c r="BS150" s="13">
        <v>21.902011999999999</v>
      </c>
      <c r="BT150" s="13">
        <f t="shared" si="77"/>
        <v>-7.3545101214252647E-3</v>
      </c>
      <c r="BV150" s="14">
        <v>39223</v>
      </c>
      <c r="BW150" s="13">
        <v>27</v>
      </c>
      <c r="BX150" s="13">
        <f t="shared" si="78"/>
        <v>-6.2662732164554757E-2</v>
      </c>
      <c r="BZ150" s="14">
        <v>41389</v>
      </c>
      <c r="CA150" s="13">
        <v>22.77</v>
      </c>
      <c r="CB150" s="13">
        <f t="shared" si="79"/>
        <v>2.7527075812274343E-2</v>
      </c>
      <c r="CD150" s="14">
        <v>41358</v>
      </c>
      <c r="CE150" s="13">
        <v>60.700001</v>
      </c>
      <c r="CF150" s="13">
        <f t="shared" si="80"/>
        <v>5.7995528019735964E-3</v>
      </c>
      <c r="CH150" s="14">
        <v>41758</v>
      </c>
      <c r="CI150" s="13">
        <v>29.389999</v>
      </c>
      <c r="CJ150" s="13">
        <f t="shared" si="81"/>
        <v>-6.846275969771029E-2</v>
      </c>
      <c r="CL150" s="14">
        <v>41708</v>
      </c>
      <c r="CM150" s="13">
        <v>30.57</v>
      </c>
      <c r="CN150" s="13">
        <f t="shared" si="82"/>
        <v>1.3594164456233427E-2</v>
      </c>
      <c r="CP150" s="14">
        <v>37830</v>
      </c>
      <c r="CQ150" s="13">
        <v>14.81</v>
      </c>
      <c r="CR150" s="13">
        <f t="shared" si="83"/>
        <v>7.3188405797101425E-2</v>
      </c>
      <c r="CT150" s="14">
        <v>40637</v>
      </c>
      <c r="CU150" s="13">
        <v>45.43</v>
      </c>
      <c r="CV150" s="13">
        <f t="shared" si="84"/>
        <v>3.7561203604117846E-3</v>
      </c>
      <c r="CX150" s="14">
        <v>39071</v>
      </c>
      <c r="CY150" s="13">
        <v>40.140436999999999</v>
      </c>
      <c r="CZ150" s="13">
        <f t="shared" si="85"/>
        <v>-2.8583486616947193E-2</v>
      </c>
      <c r="DB150" s="14">
        <v>41887</v>
      </c>
      <c r="DC150" s="13">
        <v>87.660004000000001</v>
      </c>
      <c r="DD150" s="13">
        <f t="shared" si="86"/>
        <v>4.699186246418346E-3</v>
      </c>
      <c r="DF150" s="14">
        <v>40304</v>
      </c>
      <c r="DG150" s="13">
        <v>19.989999999999998</v>
      </c>
      <c r="DH150" s="13">
        <f t="shared" si="87"/>
        <v>-9.3423995166621157E-2</v>
      </c>
      <c r="DJ150" s="14">
        <v>37763</v>
      </c>
      <c r="DK150" s="13">
        <v>18.707341</v>
      </c>
      <c r="DL150" s="13">
        <f t="shared" si="88"/>
        <v>1.1365449300115146E-2</v>
      </c>
      <c r="DN150" s="14">
        <v>39476</v>
      </c>
      <c r="DO150" s="13">
        <v>96.983333999999999</v>
      </c>
      <c r="DP150" s="13">
        <f t="shared" si="89"/>
        <v>8.6669678280308585E-3</v>
      </c>
    </row>
    <row r="151" spans="2:120">
      <c r="B151" s="14">
        <v>38839</v>
      </c>
      <c r="C151">
        <v>12.768193</v>
      </c>
      <c r="D151" s="13">
        <f t="shared" si="60"/>
        <v>3.7538000838493305E-3</v>
      </c>
      <c r="F151" s="14">
        <v>39815</v>
      </c>
      <c r="G151">
        <v>11.936918</v>
      </c>
      <c r="H151" s="13">
        <f t="shared" si="61"/>
        <v>3.6834950324607069E-2</v>
      </c>
      <c r="J151" s="14">
        <v>41375</v>
      </c>
      <c r="K151">
        <v>56.727006000000003</v>
      </c>
      <c r="L151" s="13">
        <f t="shared" si="62"/>
        <v>5.1440113564411001E-3</v>
      </c>
      <c r="N151" s="14">
        <v>38124</v>
      </c>
      <c r="O151">
        <v>10.966670000000001</v>
      </c>
      <c r="P151" s="13">
        <f t="shared" si="63"/>
        <v>-4.0815755339870294E-2</v>
      </c>
      <c r="R151" s="14">
        <v>40130</v>
      </c>
      <c r="S151" s="13">
        <v>19.748989999999999</v>
      </c>
      <c r="T151" s="13">
        <f t="shared" si="64"/>
        <v>5.2585601253241502E-3</v>
      </c>
      <c r="V151" s="14">
        <v>39149</v>
      </c>
      <c r="W151" s="13">
        <v>75.041634000000002</v>
      </c>
      <c r="X151" s="13">
        <f t="shared" si="65"/>
        <v>2.8894608989348557E-2</v>
      </c>
      <c r="Z151" s="14">
        <v>39400</v>
      </c>
      <c r="AA151" s="13">
        <v>25.275212</v>
      </c>
      <c r="AB151" s="13">
        <f t="shared" si="66"/>
        <v>-1.2615947312144413E-2</v>
      </c>
      <c r="AD151" s="14">
        <v>39111</v>
      </c>
      <c r="AE151" s="13">
        <v>20.294709999999998</v>
      </c>
      <c r="AF151" s="13">
        <f t="shared" si="67"/>
        <v>-2.0877537084931E-3</v>
      </c>
      <c r="AH151" s="14">
        <v>41401</v>
      </c>
      <c r="AI151" s="13">
        <v>26.07</v>
      </c>
      <c r="AJ151" s="13">
        <f t="shared" si="68"/>
        <v>3.5756853396901017E-2</v>
      </c>
      <c r="AL151" s="14">
        <v>41407</v>
      </c>
      <c r="AM151" s="13">
        <v>13.500596</v>
      </c>
      <c r="AN151" s="13">
        <f t="shared" si="69"/>
        <v>-2.0632760825356884E-2</v>
      </c>
      <c r="AP151" s="14">
        <v>41751</v>
      </c>
      <c r="AQ151" s="13">
        <v>176.30999800000001</v>
      </c>
      <c r="AR151" s="13">
        <f t="shared" si="70"/>
        <v>-3.3351951385593892E-3</v>
      </c>
      <c r="AT151" s="14">
        <v>41841</v>
      </c>
      <c r="AU151" s="13">
        <v>45.978276999999999</v>
      </c>
      <c r="AV151" s="13">
        <f t="shared" si="71"/>
        <v>2.0596574516425377E-4</v>
      </c>
      <c r="AX151" s="14">
        <v>41108</v>
      </c>
      <c r="AY151" s="13">
        <v>5.84</v>
      </c>
      <c r="AZ151" s="13">
        <f t="shared" si="72"/>
        <v>1.2131715771230553E-2</v>
      </c>
      <c r="BB151" s="14">
        <v>36826</v>
      </c>
      <c r="BC151" s="13">
        <v>16.817905</v>
      </c>
      <c r="BD151" s="13">
        <f t="shared" si="73"/>
        <v>-2.4734978438855054E-2</v>
      </c>
      <c r="BF151" s="14">
        <v>40135</v>
      </c>
      <c r="BG151" s="13">
        <v>25.515771000000001</v>
      </c>
      <c r="BH151" s="13">
        <f t="shared" si="74"/>
        <v>3.6666652899365049E-3</v>
      </c>
      <c r="BJ151" s="14">
        <v>38615</v>
      </c>
      <c r="BK151" s="13">
        <v>34.669998</v>
      </c>
      <c r="BL151" s="13">
        <f t="shared" si="75"/>
        <v>-7.4435156026338408E-3</v>
      </c>
      <c r="BN151" s="14">
        <v>37804</v>
      </c>
      <c r="BO151" s="13">
        <v>24.285122000000001</v>
      </c>
      <c r="BP151" s="13">
        <f t="shared" si="76"/>
        <v>2.9842990973006221E-2</v>
      </c>
      <c r="BR151" s="14">
        <v>40185</v>
      </c>
      <c r="BS151" s="13">
        <v>22.064284000000001</v>
      </c>
      <c r="BT151" s="13">
        <f t="shared" si="77"/>
        <v>2.4575431937375407E-3</v>
      </c>
      <c r="BV151" s="14">
        <v>39220</v>
      </c>
      <c r="BW151" s="13">
        <v>28.805</v>
      </c>
      <c r="BX151" s="13">
        <f t="shared" si="78"/>
        <v>1.8744473916887751E-2</v>
      </c>
      <c r="BZ151" s="14">
        <v>41388</v>
      </c>
      <c r="CA151" s="13">
        <v>22.16</v>
      </c>
      <c r="CB151" s="13">
        <f t="shared" si="79"/>
        <v>-2.2496691662990804E-2</v>
      </c>
      <c r="CD151" s="14">
        <v>41355</v>
      </c>
      <c r="CE151" s="13">
        <v>60.349997999999999</v>
      </c>
      <c r="CF151" s="13">
        <f t="shared" si="80"/>
        <v>8.3542191597065722E-3</v>
      </c>
      <c r="CH151" s="14">
        <v>41757</v>
      </c>
      <c r="CI151" s="13">
        <v>31.549999</v>
      </c>
      <c r="CJ151" s="13">
        <f t="shared" si="81"/>
        <v>-3.634706558661778E-2</v>
      </c>
      <c r="CL151" s="14">
        <v>41705</v>
      </c>
      <c r="CM151" s="13">
        <v>30.16</v>
      </c>
      <c r="CN151" s="13">
        <f t="shared" si="82"/>
        <v>-4.4057021998637765E-2</v>
      </c>
      <c r="CP151" s="14">
        <v>37827</v>
      </c>
      <c r="CQ151" s="13">
        <v>13.8</v>
      </c>
      <c r="CR151" s="13">
        <f t="shared" si="83"/>
        <v>-8.8507265521796552E-2</v>
      </c>
      <c r="CT151" s="14">
        <v>40634</v>
      </c>
      <c r="CU151" s="13">
        <v>45.259998000000003</v>
      </c>
      <c r="CV151" s="13">
        <f t="shared" si="84"/>
        <v>7.1205831580014676E-3</v>
      </c>
      <c r="CX151" s="14">
        <v>39070</v>
      </c>
      <c r="CY151" s="13">
        <v>41.321550999999999</v>
      </c>
      <c r="CZ151" s="13">
        <f t="shared" si="85"/>
        <v>1.4172205523560534E-2</v>
      </c>
      <c r="DB151" s="14">
        <v>41886</v>
      </c>
      <c r="DC151" s="13">
        <v>87.25</v>
      </c>
      <c r="DD151" s="13">
        <f t="shared" si="86"/>
        <v>-4.2786636472043088E-2</v>
      </c>
      <c r="DF151" s="14">
        <v>40303</v>
      </c>
      <c r="DG151" s="13">
        <v>22.049999</v>
      </c>
      <c r="DH151" s="13">
        <f t="shared" si="87"/>
        <v>-5.283513518749415E-2</v>
      </c>
      <c r="DJ151" s="14">
        <v>37762</v>
      </c>
      <c r="DK151" s="13">
        <v>18.497112999999999</v>
      </c>
      <c r="DL151" s="13">
        <f t="shared" si="88"/>
        <v>-1.770332400005847E-2</v>
      </c>
      <c r="DN151" s="14">
        <v>39475</v>
      </c>
      <c r="DO151" s="13">
        <v>96.150004999999993</v>
      </c>
      <c r="DP151" s="13">
        <f t="shared" si="89"/>
        <v>-4.4551142024658222E-2</v>
      </c>
    </row>
    <row r="152" spans="2:120">
      <c r="B152" s="14">
        <v>38838</v>
      </c>
      <c r="C152">
        <v>12.720443</v>
      </c>
      <c r="D152" s="13">
        <f t="shared" si="60"/>
        <v>-1.4063674852004359E-2</v>
      </c>
      <c r="F152" s="14">
        <v>39813</v>
      </c>
      <c r="G152">
        <v>11.512843</v>
      </c>
      <c r="H152" s="13">
        <f t="shared" si="61"/>
        <v>-2.042231014294473E-3</v>
      </c>
      <c r="J152" s="14">
        <v>41374</v>
      </c>
      <c r="K152">
        <v>56.436695</v>
      </c>
      <c r="L152" s="13">
        <f t="shared" si="62"/>
        <v>3.5695223144922975E-2</v>
      </c>
      <c r="N152" s="14">
        <v>38121</v>
      </c>
      <c r="O152">
        <v>11.43333</v>
      </c>
      <c r="P152" s="13">
        <f t="shared" si="63"/>
        <v>2.3372290072387193E-3</v>
      </c>
      <c r="R152" s="14">
        <v>40129</v>
      </c>
      <c r="S152" s="13">
        <v>19.645682000000001</v>
      </c>
      <c r="T152" s="13">
        <f t="shared" si="64"/>
        <v>-5.664504072584846E-3</v>
      </c>
      <c r="V152" s="14">
        <v>39148</v>
      </c>
      <c r="W152" s="13">
        <v>72.934228000000004</v>
      </c>
      <c r="X152" s="13">
        <f t="shared" si="65"/>
        <v>-1.8464871692412992E-2</v>
      </c>
      <c r="Z152" s="14">
        <v>39399</v>
      </c>
      <c r="AA152" s="13">
        <v>25.598157</v>
      </c>
      <c r="AB152" s="13">
        <f t="shared" si="66"/>
        <v>3.2171597011841697E-2</v>
      </c>
      <c r="AD152" s="14">
        <v>39108</v>
      </c>
      <c r="AE152" s="13">
        <v>20.337168999999999</v>
      </c>
      <c r="AF152" s="13">
        <f t="shared" si="67"/>
        <v>3.0550811833890378E-2</v>
      </c>
      <c r="AH152" s="14">
        <v>41400</v>
      </c>
      <c r="AI152" s="13">
        <v>25.17</v>
      </c>
      <c r="AJ152" s="13">
        <f t="shared" si="68"/>
        <v>3.9888312724372325E-3</v>
      </c>
      <c r="AL152" s="14">
        <v>41404</v>
      </c>
      <c r="AM152" s="13">
        <v>13.785019</v>
      </c>
      <c r="AN152" s="13">
        <f t="shared" si="69"/>
        <v>4.5291187695593788E-2</v>
      </c>
      <c r="AP152" s="14">
        <v>41750</v>
      </c>
      <c r="AQ152" s="13">
        <v>176.89999399999999</v>
      </c>
      <c r="AR152" s="13">
        <f t="shared" si="70"/>
        <v>8.4368716045704201E-3</v>
      </c>
      <c r="AT152" s="14">
        <v>41838</v>
      </c>
      <c r="AU152" s="13">
        <v>45.968809</v>
      </c>
      <c r="AV152" s="13">
        <f t="shared" si="71"/>
        <v>8.0996778295746464E-3</v>
      </c>
      <c r="AX152" s="14">
        <v>41107</v>
      </c>
      <c r="AY152" s="13">
        <v>5.77</v>
      </c>
      <c r="AZ152" s="13">
        <f t="shared" si="72"/>
        <v>-3.8333333333333407E-2</v>
      </c>
      <c r="BB152" s="14">
        <v>36825</v>
      </c>
      <c r="BC152" s="13">
        <v>17.244446</v>
      </c>
      <c r="BD152" s="13">
        <f t="shared" si="73"/>
        <v>4.8148103799961324E-2</v>
      </c>
      <c r="BF152" s="14">
        <v>40134</v>
      </c>
      <c r="BG152" s="13">
        <v>25.422554999999999</v>
      </c>
      <c r="BH152" s="13">
        <f t="shared" si="74"/>
        <v>2.0061207151202323E-2</v>
      </c>
      <c r="BJ152" s="14">
        <v>38614</v>
      </c>
      <c r="BK152" s="13">
        <v>34.93</v>
      </c>
      <c r="BL152" s="13">
        <f t="shared" si="75"/>
        <v>-1.7716563056339622E-2</v>
      </c>
      <c r="BN152" s="14">
        <v>37803</v>
      </c>
      <c r="BO152" s="13">
        <v>23.581382999999999</v>
      </c>
      <c r="BP152" s="13">
        <f t="shared" si="76"/>
        <v>1.8804921187229574E-2</v>
      </c>
      <c r="BR152" s="14">
        <v>40184</v>
      </c>
      <c r="BS152" s="13">
        <v>22.010193000000001</v>
      </c>
      <c r="BT152" s="13">
        <f t="shared" si="77"/>
        <v>3.467406360467884E-2</v>
      </c>
      <c r="BV152" s="14">
        <v>39219</v>
      </c>
      <c r="BW152" s="13">
        <v>28.274999999999999</v>
      </c>
      <c r="BX152" s="13">
        <f t="shared" si="78"/>
        <v>-2.2302904564315461E-2</v>
      </c>
      <c r="BZ152" s="14">
        <v>41387</v>
      </c>
      <c r="CA152" s="13">
        <v>22.67</v>
      </c>
      <c r="CB152" s="13">
        <f t="shared" si="79"/>
        <v>5.6384019402796894E-2</v>
      </c>
      <c r="CD152" s="14">
        <v>41354</v>
      </c>
      <c r="CE152" s="13">
        <v>59.849997999999999</v>
      </c>
      <c r="CF152" s="13">
        <f t="shared" si="80"/>
        <v>-2.0137589386457468E-2</v>
      </c>
      <c r="CH152" s="14">
        <v>41754</v>
      </c>
      <c r="CI152" s="13">
        <v>32.740001999999997</v>
      </c>
      <c r="CJ152" s="13">
        <f t="shared" si="81"/>
        <v>-6.9886333241865634E-2</v>
      </c>
      <c r="CL152" s="14">
        <v>41704</v>
      </c>
      <c r="CM152" s="13">
        <v>31.549999</v>
      </c>
      <c r="CN152" s="13">
        <f t="shared" si="82"/>
        <v>-5.9612520405738313E-2</v>
      </c>
      <c r="CP152" s="14">
        <v>37826</v>
      </c>
      <c r="CQ152" s="13">
        <v>15.14</v>
      </c>
      <c r="CR152" s="13">
        <f t="shared" si="83"/>
        <v>-5.9627329192546631E-2</v>
      </c>
      <c r="CT152" s="14">
        <v>40633</v>
      </c>
      <c r="CU152" s="13">
        <v>44.939999</v>
      </c>
      <c r="CV152" s="13">
        <f t="shared" si="84"/>
        <v>5.8191360787824649E-3</v>
      </c>
      <c r="CX152" s="14">
        <v>39069</v>
      </c>
      <c r="CY152" s="13">
        <v>40.744117000000003</v>
      </c>
      <c r="CZ152" s="13">
        <f t="shared" si="85"/>
        <v>-1.937253548681175E-2</v>
      </c>
      <c r="DB152" s="14">
        <v>41885</v>
      </c>
      <c r="DC152" s="13">
        <v>91.150002000000001</v>
      </c>
      <c r="DD152" s="13">
        <f t="shared" si="86"/>
        <v>5.1830833700925649E-3</v>
      </c>
      <c r="DF152" s="14">
        <v>40302</v>
      </c>
      <c r="DG152" s="13">
        <v>23.280000999999999</v>
      </c>
      <c r="DH152" s="13">
        <f t="shared" si="87"/>
        <v>-2.143757791351087E-2</v>
      </c>
      <c r="DJ152" s="14">
        <v>37761</v>
      </c>
      <c r="DK152" s="13">
        <v>18.830475</v>
      </c>
      <c r="DL152" s="13">
        <f t="shared" si="88"/>
        <v>1.2924057786532221E-2</v>
      </c>
      <c r="DN152" s="14">
        <v>39472</v>
      </c>
      <c r="DO152" s="13">
        <v>100.633335</v>
      </c>
      <c r="DP152" s="13">
        <f t="shared" si="89"/>
        <v>-2.3135468341755942E-2</v>
      </c>
    </row>
    <row r="153" spans="2:120">
      <c r="B153" s="14">
        <v>38835</v>
      </c>
      <c r="C153">
        <v>12.901891000000001</v>
      </c>
      <c r="D153" s="13">
        <f t="shared" si="60"/>
        <v>-1.3868630935879565E-2</v>
      </c>
      <c r="F153" s="14">
        <v>39812</v>
      </c>
      <c r="G153">
        <v>11.536403</v>
      </c>
      <c r="H153" s="13">
        <f t="shared" si="61"/>
        <v>3.9631970882670418E-2</v>
      </c>
      <c r="J153" s="14">
        <v>41373</v>
      </c>
      <c r="K153">
        <v>54.491605</v>
      </c>
      <c r="L153" s="13">
        <f t="shared" si="62"/>
        <v>1.295200094789734E-2</v>
      </c>
      <c r="N153" s="14">
        <v>38120</v>
      </c>
      <c r="O153">
        <v>11.40667</v>
      </c>
      <c r="P153" s="13">
        <f t="shared" si="63"/>
        <v>3.0722882312384833E-2</v>
      </c>
      <c r="R153" s="14">
        <v>40128</v>
      </c>
      <c r="S153" s="13">
        <v>19.757598999999999</v>
      </c>
      <c r="T153" s="13">
        <f t="shared" si="64"/>
        <v>1.5037585100643137E-2</v>
      </c>
      <c r="V153" s="14">
        <v>39147</v>
      </c>
      <c r="W153" s="13">
        <v>74.306284000000005</v>
      </c>
      <c r="X153" s="13">
        <f t="shared" si="65"/>
        <v>4.7402351733917582E-2</v>
      </c>
      <c r="Z153" s="14">
        <v>39398</v>
      </c>
      <c r="AA153" s="13">
        <v>24.800291999999999</v>
      </c>
      <c r="AB153" s="13">
        <f t="shared" si="66"/>
        <v>-2.8645798960169735E-2</v>
      </c>
      <c r="AD153" s="14">
        <v>39107</v>
      </c>
      <c r="AE153" s="13">
        <v>19.734271</v>
      </c>
      <c r="AF153" s="13">
        <f t="shared" si="67"/>
        <v>-1.2324701177771876E-2</v>
      </c>
      <c r="AH153" s="14">
        <v>41397</v>
      </c>
      <c r="AI153" s="13">
        <v>25.07</v>
      </c>
      <c r="AJ153" s="13">
        <f t="shared" si="68"/>
        <v>4.004845975364232E-3</v>
      </c>
      <c r="AL153" s="14">
        <v>41403</v>
      </c>
      <c r="AM153" s="13">
        <v>13.187730999999999</v>
      </c>
      <c r="AN153" s="13">
        <f t="shared" si="69"/>
        <v>7.1944302164545252E-4</v>
      </c>
      <c r="AP153" s="14">
        <v>41746</v>
      </c>
      <c r="AQ153" s="13">
        <v>175.41999799999999</v>
      </c>
      <c r="AR153" s="13">
        <f t="shared" si="70"/>
        <v>2.0952106002416752E-2</v>
      </c>
      <c r="AT153" s="14">
        <v>41837</v>
      </c>
      <c r="AU153" s="13">
        <v>45.599468000000002</v>
      </c>
      <c r="AV153" s="13">
        <f t="shared" si="71"/>
        <v>-1.2307656585069323E-2</v>
      </c>
      <c r="AX153" s="14">
        <v>41106</v>
      </c>
      <c r="AY153" s="13">
        <v>6</v>
      </c>
      <c r="AZ153" s="13">
        <f t="shared" si="72"/>
        <v>-2.1207177814029348E-2</v>
      </c>
      <c r="BB153" s="14">
        <v>36824</v>
      </c>
      <c r="BC153" s="13">
        <v>16.452299</v>
      </c>
      <c r="BD153" s="13">
        <f t="shared" si="73"/>
        <v>-6.2500003561432399E-2</v>
      </c>
      <c r="BF153" s="14">
        <v>40133</v>
      </c>
      <c r="BG153" s="13">
        <v>24.922578000000001</v>
      </c>
      <c r="BH153" s="13">
        <f t="shared" si="74"/>
        <v>-3.0374211517973765E-3</v>
      </c>
      <c r="BJ153" s="14">
        <v>38611</v>
      </c>
      <c r="BK153" s="13">
        <v>35.560001</v>
      </c>
      <c r="BL153" s="13">
        <f t="shared" si="75"/>
        <v>7.0801470665492194E-3</v>
      </c>
      <c r="BN153" s="14">
        <v>37802</v>
      </c>
      <c r="BO153" s="13">
        <v>23.146121999999998</v>
      </c>
      <c r="BP153" s="13">
        <f t="shared" si="76"/>
        <v>-1.7610426567721504E-2</v>
      </c>
      <c r="BR153" s="14">
        <v>40183</v>
      </c>
      <c r="BS153" s="13">
        <v>21.272586</v>
      </c>
      <c r="BT153" s="13">
        <f t="shared" si="77"/>
        <v>-9.2381004624394233E-4</v>
      </c>
      <c r="BV153" s="14">
        <v>39218</v>
      </c>
      <c r="BW153" s="13">
        <v>28.92</v>
      </c>
      <c r="BX153" s="13">
        <f t="shared" si="78"/>
        <v>-5.1599587203301888E-3</v>
      </c>
      <c r="BZ153" s="14">
        <v>41386</v>
      </c>
      <c r="CA153" s="13">
        <v>21.459999</v>
      </c>
      <c r="CB153" s="13">
        <f t="shared" si="79"/>
        <v>-1.1059999490322627E-2</v>
      </c>
      <c r="CD153" s="14">
        <v>41353</v>
      </c>
      <c r="CE153" s="13">
        <v>61.080002</v>
      </c>
      <c r="CF153" s="13">
        <f t="shared" si="80"/>
        <v>5.2666887842885918E-3</v>
      </c>
      <c r="CH153" s="14">
        <v>41753</v>
      </c>
      <c r="CI153" s="13">
        <v>35.200001</v>
      </c>
      <c r="CJ153" s="13">
        <f t="shared" si="81"/>
        <v>0</v>
      </c>
      <c r="CL153" s="14">
        <v>41703</v>
      </c>
      <c r="CM153" s="13">
        <v>33.549999</v>
      </c>
      <c r="CN153" s="13">
        <f t="shared" si="82"/>
        <v>1.6050847970926607E-2</v>
      </c>
      <c r="CP153" s="14">
        <v>37825</v>
      </c>
      <c r="CQ153" s="13">
        <v>16.100000000000001</v>
      </c>
      <c r="CR153" s="13">
        <f t="shared" si="83"/>
        <v>3.2051282051282166E-2</v>
      </c>
      <c r="CT153" s="14">
        <v>40632</v>
      </c>
      <c r="CU153" s="13">
        <v>44.68</v>
      </c>
      <c r="CV153" s="13">
        <f t="shared" si="84"/>
        <v>2.7835265060150244E-2</v>
      </c>
      <c r="CX153" s="14">
        <v>39066</v>
      </c>
      <c r="CY153" s="13">
        <v>41.549027000000002</v>
      </c>
      <c r="CZ153" s="13">
        <f t="shared" si="85"/>
        <v>-1.681683159407564E-3</v>
      </c>
      <c r="DB153" s="14">
        <v>41884</v>
      </c>
      <c r="DC153" s="13">
        <v>90.68</v>
      </c>
      <c r="DD153" s="13">
        <f t="shared" si="86"/>
        <v>-2.1368486019059461E-2</v>
      </c>
      <c r="DF153" s="14">
        <v>40301</v>
      </c>
      <c r="DG153" s="13">
        <v>23.790001</v>
      </c>
      <c r="DH153" s="13">
        <f t="shared" si="87"/>
        <v>1.8407533458581603E-2</v>
      </c>
      <c r="DJ153" s="14">
        <v>37760</v>
      </c>
      <c r="DK153" s="13">
        <v>18.590214</v>
      </c>
      <c r="DL153" s="13">
        <f t="shared" si="88"/>
        <v>1.6161650941699549E-4</v>
      </c>
      <c r="DN153" s="14">
        <v>39471</v>
      </c>
      <c r="DO153" s="13">
        <v>103.01667399999999</v>
      </c>
      <c r="DP153" s="13">
        <f t="shared" si="89"/>
        <v>3.1714290801916969E-2</v>
      </c>
    </row>
    <row r="154" spans="2:120">
      <c r="B154" s="14">
        <v>38834</v>
      </c>
      <c r="C154">
        <v>13.083339</v>
      </c>
      <c r="D154" s="13">
        <f t="shared" si="60"/>
        <v>7.3046918532958087E-4</v>
      </c>
      <c r="F154" s="14">
        <v>39811</v>
      </c>
      <c r="G154">
        <v>11.096622</v>
      </c>
      <c r="H154" s="13">
        <f t="shared" si="61"/>
        <v>-3.5260771300860408E-3</v>
      </c>
      <c r="J154" s="14">
        <v>41372</v>
      </c>
      <c r="K154">
        <v>53.794854000000001</v>
      </c>
      <c r="L154" s="13">
        <f t="shared" si="62"/>
        <v>1.5157084639081367E-2</v>
      </c>
      <c r="N154" s="14">
        <v>38119</v>
      </c>
      <c r="O154">
        <v>11.06667</v>
      </c>
      <c r="P154" s="13">
        <f t="shared" si="63"/>
        <v>2.1539083550487257E-2</v>
      </c>
      <c r="R154" s="14">
        <v>40127</v>
      </c>
      <c r="S154" s="13">
        <v>19.464894000000001</v>
      </c>
      <c r="T154" s="13">
        <f t="shared" si="64"/>
        <v>4.888902770467829E-3</v>
      </c>
      <c r="V154" s="14">
        <v>39146</v>
      </c>
      <c r="W154" s="13">
        <v>70.943399999999997</v>
      </c>
      <c r="X154" s="13">
        <f t="shared" si="65"/>
        <v>-1.5799913360138172E-2</v>
      </c>
      <c r="Z154" s="14">
        <v>39395</v>
      </c>
      <c r="AA154" s="13">
        <v>25.531666999999999</v>
      </c>
      <c r="AB154" s="13">
        <f t="shared" si="66"/>
        <v>-2.3965193499550973E-2</v>
      </c>
      <c r="AD154" s="14">
        <v>39106</v>
      </c>
      <c r="AE154" s="13">
        <v>19.980525</v>
      </c>
      <c r="AF154" s="13">
        <f t="shared" si="67"/>
        <v>2.6166612415139359E-2</v>
      </c>
      <c r="AH154" s="14">
        <v>41396</v>
      </c>
      <c r="AI154" s="13">
        <v>24.969999000000001</v>
      </c>
      <c r="AJ154" s="13">
        <f t="shared" si="68"/>
        <v>2.7572017595556352E-2</v>
      </c>
      <c r="AL154" s="14">
        <v>41402</v>
      </c>
      <c r="AM154" s="13">
        <v>13.17825</v>
      </c>
      <c r="AN154" s="13">
        <f t="shared" si="69"/>
        <v>1.8315027372589214E-2</v>
      </c>
      <c r="AP154" s="14">
        <v>41745</v>
      </c>
      <c r="AQ154" s="13">
        <v>171.820007</v>
      </c>
      <c r="AR154" s="13">
        <f t="shared" si="70"/>
        <v>5.3833413241665276E-3</v>
      </c>
      <c r="AT154" s="14">
        <v>41836</v>
      </c>
      <c r="AU154" s="13">
        <v>46.167684000000001</v>
      </c>
      <c r="AV154" s="13">
        <f t="shared" si="71"/>
        <v>3.0864543553866062E-3</v>
      </c>
      <c r="AX154" s="14">
        <v>41103</v>
      </c>
      <c r="AY154" s="13">
        <v>6.13</v>
      </c>
      <c r="AZ154" s="13">
        <f t="shared" si="72"/>
        <v>0</v>
      </c>
      <c r="BB154" s="14">
        <v>36823</v>
      </c>
      <c r="BC154" s="13">
        <v>17.549119000000001</v>
      </c>
      <c r="BD154" s="13">
        <f t="shared" si="73"/>
        <v>-7.6923048600205851E-2</v>
      </c>
      <c r="BF154" s="14">
        <v>40130</v>
      </c>
      <c r="BG154" s="13">
        <v>24.998508999999999</v>
      </c>
      <c r="BH154" s="13">
        <f t="shared" si="74"/>
        <v>9.1961418633309013E-3</v>
      </c>
      <c r="BJ154" s="14">
        <v>38610</v>
      </c>
      <c r="BK154" s="13">
        <v>35.310001</v>
      </c>
      <c r="BL154" s="13">
        <f t="shared" si="75"/>
        <v>1.3199512952626292E-2</v>
      </c>
      <c r="BN154" s="14">
        <v>37799</v>
      </c>
      <c r="BO154" s="13">
        <v>23.561042</v>
      </c>
      <c r="BP154" s="13">
        <f t="shared" si="76"/>
        <v>1.5249747071364504E-2</v>
      </c>
      <c r="BR154" s="14">
        <v>40182</v>
      </c>
      <c r="BS154" s="13">
        <v>21.292255999999998</v>
      </c>
      <c r="BT154" s="13">
        <f t="shared" si="77"/>
        <v>6.9331440379463108E-4</v>
      </c>
      <c r="BV154" s="14">
        <v>39217</v>
      </c>
      <c r="BW154" s="13">
        <v>29.07</v>
      </c>
      <c r="BX154" s="13">
        <f t="shared" si="78"/>
        <v>-1.8568567907880834E-2</v>
      </c>
      <c r="BZ154" s="14">
        <v>41383</v>
      </c>
      <c r="CA154" s="13">
        <v>21.700001</v>
      </c>
      <c r="CB154" s="13">
        <f t="shared" si="79"/>
        <v>2.6490162085627381E-2</v>
      </c>
      <c r="CD154" s="14">
        <v>41352</v>
      </c>
      <c r="CE154" s="13">
        <v>60.759998000000003</v>
      </c>
      <c r="CF154" s="13">
        <f t="shared" si="80"/>
        <v>-1.1711158100195086E-2</v>
      </c>
      <c r="CH154" s="14">
        <v>41752</v>
      </c>
      <c r="CI154" s="13">
        <v>35.200001</v>
      </c>
      <c r="CJ154" s="13">
        <f t="shared" si="81"/>
        <v>-4.8648621621621611E-2</v>
      </c>
      <c r="CL154" s="14">
        <v>41702</v>
      </c>
      <c r="CM154" s="13">
        <v>33.020000000000003</v>
      </c>
      <c r="CN154" s="13">
        <f t="shared" si="82"/>
        <v>4.4936708860759546E-2</v>
      </c>
      <c r="CP154" s="14">
        <v>37824</v>
      </c>
      <c r="CQ154" s="13">
        <v>15.6</v>
      </c>
      <c r="CR154" s="13">
        <f t="shared" si="83"/>
        <v>1.2329656067488612E-2</v>
      </c>
      <c r="CT154" s="14">
        <v>40631</v>
      </c>
      <c r="CU154" s="13">
        <v>43.470001000000003</v>
      </c>
      <c r="CV154" s="13">
        <f t="shared" si="84"/>
        <v>4.1447027242595885E-2</v>
      </c>
      <c r="CX154" s="14">
        <v>39065</v>
      </c>
      <c r="CY154" s="13">
        <v>41.619016999999999</v>
      </c>
      <c r="CZ154" s="13">
        <f t="shared" si="85"/>
        <v>2.1065441631104038E-3</v>
      </c>
      <c r="DB154" s="14">
        <v>41880</v>
      </c>
      <c r="DC154" s="13">
        <v>92.660004000000001</v>
      </c>
      <c r="DD154" s="13">
        <f t="shared" si="86"/>
        <v>2.6589873109021209E-2</v>
      </c>
      <c r="DF154" s="14">
        <v>40298</v>
      </c>
      <c r="DG154" s="13">
        <v>23.360001</v>
      </c>
      <c r="DH154" s="13">
        <f t="shared" si="87"/>
        <v>-2.8286188507230085E-2</v>
      </c>
      <c r="DJ154" s="14">
        <v>37757</v>
      </c>
      <c r="DK154" s="13">
        <v>18.587209999999999</v>
      </c>
      <c r="DL154" s="13">
        <f t="shared" si="88"/>
        <v>2.1118572298218143E-2</v>
      </c>
      <c r="DN154" s="14">
        <v>39470</v>
      </c>
      <c r="DO154" s="13">
        <v>99.850002000000003</v>
      </c>
      <c r="DP154" s="13">
        <f t="shared" si="89"/>
        <v>-8.4409035904577292E-3</v>
      </c>
    </row>
    <row r="155" spans="2:120">
      <c r="B155" s="14">
        <v>38833</v>
      </c>
      <c r="C155">
        <v>13.073789</v>
      </c>
      <c r="D155" s="13">
        <f t="shared" si="60"/>
        <v>1.3323473280002038E-2</v>
      </c>
      <c r="F155" s="14">
        <v>39808</v>
      </c>
      <c r="G155">
        <v>11.135888</v>
      </c>
      <c r="H155" s="13">
        <f t="shared" si="61"/>
        <v>-3.5136875966093697E-3</v>
      </c>
      <c r="J155" s="14">
        <v>41369</v>
      </c>
      <c r="K155">
        <v>52.991655000000002</v>
      </c>
      <c r="L155" s="13">
        <f t="shared" si="62"/>
        <v>-3.6511283222103006E-4</v>
      </c>
      <c r="N155" s="14">
        <v>38118</v>
      </c>
      <c r="O155">
        <v>10.83333</v>
      </c>
      <c r="P155" s="13">
        <f t="shared" si="63"/>
        <v>9.3167730797431587E-3</v>
      </c>
      <c r="R155" s="14">
        <v>40126</v>
      </c>
      <c r="S155" s="13">
        <v>19.370194999999999</v>
      </c>
      <c r="T155" s="13">
        <f t="shared" si="64"/>
        <v>2.7866632542757678E-2</v>
      </c>
      <c r="V155" s="14">
        <v>39143</v>
      </c>
      <c r="W155" s="13">
        <v>72.082294000000005</v>
      </c>
      <c r="X155" s="13">
        <f t="shared" si="65"/>
        <v>-3.3197036515956818E-2</v>
      </c>
      <c r="Z155" s="14">
        <v>39394</v>
      </c>
      <c r="AA155" s="13">
        <v>26.158562</v>
      </c>
      <c r="AB155" s="13">
        <f t="shared" si="66"/>
        <v>-5.4907304107480862E-2</v>
      </c>
      <c r="AD155" s="14">
        <v>39105</v>
      </c>
      <c r="AE155" s="13">
        <v>19.471034</v>
      </c>
      <c r="AF155" s="13">
        <f t="shared" si="67"/>
        <v>-8.6467682888085283E-3</v>
      </c>
      <c r="AH155" s="14">
        <v>41395</v>
      </c>
      <c r="AI155" s="13">
        <v>24.299999</v>
      </c>
      <c r="AJ155" s="13">
        <f t="shared" si="68"/>
        <v>-1.7387828548321906E-2</v>
      </c>
      <c r="AL155" s="14">
        <v>41401</v>
      </c>
      <c r="AM155" s="13">
        <v>12.941231</v>
      </c>
      <c r="AN155" s="13">
        <f t="shared" si="69"/>
        <v>-1.3015214822277573E-2</v>
      </c>
      <c r="AP155" s="14">
        <v>41744</v>
      </c>
      <c r="AQ155" s="13">
        <v>170.89999399999999</v>
      </c>
      <c r="AR155" s="13">
        <f t="shared" si="70"/>
        <v>3.0884274525782743E-2</v>
      </c>
      <c r="AT155" s="14">
        <v>41835</v>
      </c>
      <c r="AU155" s="13">
        <v>46.025627999999998</v>
      </c>
      <c r="AV155" s="13">
        <f t="shared" si="71"/>
        <v>-9.7800128032998236E-3</v>
      </c>
      <c r="AX155" s="14">
        <v>41102</v>
      </c>
      <c r="AY155" s="13">
        <v>6.13</v>
      </c>
      <c r="AZ155" s="13">
        <f t="shared" si="72"/>
        <v>-1.2882447665056373E-2</v>
      </c>
      <c r="BB155" s="14">
        <v>36822</v>
      </c>
      <c r="BC155" s="13">
        <v>19.011545000000002</v>
      </c>
      <c r="BD155" s="13">
        <f t="shared" si="73"/>
        <v>1.2987026134699724E-2</v>
      </c>
      <c r="BF155" s="14">
        <v>40129</v>
      </c>
      <c r="BG155" s="13">
        <v>24.770714000000002</v>
      </c>
      <c r="BH155" s="13">
        <f t="shared" si="74"/>
        <v>8.2417418040186333E-3</v>
      </c>
      <c r="BJ155" s="14">
        <v>38609</v>
      </c>
      <c r="BK155" s="13">
        <v>34.849997999999999</v>
      </c>
      <c r="BL155" s="13">
        <f t="shared" si="75"/>
        <v>-5.7358762757637593E-4</v>
      </c>
      <c r="BN155" s="14">
        <v>37798</v>
      </c>
      <c r="BO155" s="13">
        <v>23.207139000000002</v>
      </c>
      <c r="BP155" s="13">
        <f t="shared" si="76"/>
        <v>3.4076509083416792E-2</v>
      </c>
      <c r="BR155" s="14">
        <v>40178</v>
      </c>
      <c r="BS155" s="13">
        <v>21.277504</v>
      </c>
      <c r="BT155" s="13">
        <f t="shared" si="77"/>
        <v>-1.2100449783813605E-2</v>
      </c>
      <c r="BV155" s="14">
        <v>39216</v>
      </c>
      <c r="BW155" s="13">
        <v>29.620000999999998</v>
      </c>
      <c r="BX155" s="13">
        <f t="shared" si="78"/>
        <v>-1.0853197528802866E-2</v>
      </c>
      <c r="BZ155" s="14">
        <v>41382</v>
      </c>
      <c r="CA155" s="13">
        <v>21.139999</v>
      </c>
      <c r="CB155" s="13">
        <f t="shared" si="79"/>
        <v>-2.8302828853640515E-3</v>
      </c>
      <c r="CD155" s="14">
        <v>41351</v>
      </c>
      <c r="CE155" s="13">
        <v>61.48</v>
      </c>
      <c r="CF155" s="13">
        <f t="shared" si="80"/>
        <v>3.7551020408162755E-3</v>
      </c>
      <c r="CH155" s="14">
        <v>41751</v>
      </c>
      <c r="CI155" s="13">
        <v>37</v>
      </c>
      <c r="CJ155" s="13">
        <f t="shared" si="81"/>
        <v>5.5333683532981084E-2</v>
      </c>
      <c r="CL155" s="14">
        <v>41701</v>
      </c>
      <c r="CM155" s="13">
        <v>31.6</v>
      </c>
      <c r="CN155" s="13">
        <f t="shared" si="82"/>
        <v>-4.2714270991473596E-2</v>
      </c>
      <c r="CP155" s="14">
        <v>37823</v>
      </c>
      <c r="CQ155" s="13">
        <v>15.41</v>
      </c>
      <c r="CR155" s="13">
        <f t="shared" si="83"/>
        <v>-2.1587301587301579E-2</v>
      </c>
      <c r="CT155" s="14">
        <v>40630</v>
      </c>
      <c r="CU155" s="13">
        <v>41.740001999999997</v>
      </c>
      <c r="CV155" s="13">
        <f t="shared" si="84"/>
        <v>9.6759071117560116E-3</v>
      </c>
      <c r="CX155" s="14">
        <v>39064</v>
      </c>
      <c r="CY155" s="13">
        <v>41.531528999999999</v>
      </c>
      <c r="CZ155" s="13">
        <f t="shared" si="85"/>
        <v>3.1699534872845513E-3</v>
      </c>
      <c r="DB155" s="14">
        <v>41879</v>
      </c>
      <c r="DC155" s="13">
        <v>90.260002</v>
      </c>
      <c r="DD155" s="13">
        <f t="shared" si="86"/>
        <v>-9.5467467205118308E-3</v>
      </c>
      <c r="DF155" s="14">
        <v>40297</v>
      </c>
      <c r="DG155" s="13">
        <v>24.040001</v>
      </c>
      <c r="DH155" s="13">
        <f t="shared" si="87"/>
        <v>-9.0683841714757369E-3</v>
      </c>
      <c r="DJ155" s="14">
        <v>37756</v>
      </c>
      <c r="DK155" s="13">
        <v>18.202793</v>
      </c>
      <c r="DL155" s="13">
        <f t="shared" si="88"/>
        <v>1.067200264022523E-2</v>
      </c>
      <c r="DN155" s="14">
        <v>39469</v>
      </c>
      <c r="DO155" s="13">
        <v>100.700001</v>
      </c>
      <c r="DP155" s="13">
        <f t="shared" si="89"/>
        <v>7.317942199899713E-2</v>
      </c>
    </row>
    <row r="156" spans="2:120">
      <c r="B156" s="14">
        <v>38832</v>
      </c>
      <c r="C156">
        <v>12.901891000000001</v>
      </c>
      <c r="D156" s="13">
        <f t="shared" si="60"/>
        <v>2.9695207254651725E-3</v>
      </c>
      <c r="F156" s="14">
        <v>39806</v>
      </c>
      <c r="G156">
        <v>11.175153999999999</v>
      </c>
      <c r="H156" s="13">
        <f t="shared" si="61"/>
        <v>1.1371734219333936E-2</v>
      </c>
      <c r="J156" s="14">
        <v>41368</v>
      </c>
      <c r="K156">
        <v>53.011009999999999</v>
      </c>
      <c r="L156" s="13">
        <f t="shared" si="62"/>
        <v>2.1062395855208894E-2</v>
      </c>
      <c r="N156" s="14">
        <v>38117</v>
      </c>
      <c r="O156">
        <v>10.73333</v>
      </c>
      <c r="P156" s="13">
        <f t="shared" si="63"/>
        <v>-2.4786245353159205E-3</v>
      </c>
      <c r="R156" s="14">
        <v>40123</v>
      </c>
      <c r="S156" s="13">
        <v>18.845047000000001</v>
      </c>
      <c r="T156" s="13">
        <f t="shared" si="64"/>
        <v>-7.2562041723055661E-3</v>
      </c>
      <c r="V156" s="14">
        <v>39142</v>
      </c>
      <c r="W156" s="13">
        <v>74.557378</v>
      </c>
      <c r="X156" s="13">
        <f t="shared" si="65"/>
        <v>5.6852756684193928E-3</v>
      </c>
      <c r="Z156" s="14">
        <v>39393</v>
      </c>
      <c r="AA156" s="13">
        <v>27.678303</v>
      </c>
      <c r="AB156" s="13">
        <f t="shared" si="66"/>
        <v>-2.801865855049946E-2</v>
      </c>
      <c r="AD156" s="14">
        <v>39104</v>
      </c>
      <c r="AE156" s="13">
        <v>19.640864000000001</v>
      </c>
      <c r="AF156" s="13">
        <f t="shared" si="67"/>
        <v>-1.1115847767478263E-2</v>
      </c>
      <c r="AH156" s="14">
        <v>41394</v>
      </c>
      <c r="AI156" s="13">
        <v>24.73</v>
      </c>
      <c r="AJ156" s="13">
        <f t="shared" si="68"/>
        <v>1.2279983626688527E-2</v>
      </c>
      <c r="AL156" s="14">
        <v>41400</v>
      </c>
      <c r="AM156" s="13">
        <v>13.111884999999999</v>
      </c>
      <c r="AN156" s="13">
        <f t="shared" si="69"/>
        <v>-2.8839204344277146E-3</v>
      </c>
      <c r="AP156" s="14">
        <v>41743</v>
      </c>
      <c r="AQ156" s="13">
        <v>165.779999</v>
      </c>
      <c r="AR156" s="13">
        <f t="shared" si="70"/>
        <v>0</v>
      </c>
      <c r="AT156" s="14">
        <v>41834</v>
      </c>
      <c r="AU156" s="13">
        <v>46.480204999999998</v>
      </c>
      <c r="AV156" s="13">
        <f t="shared" si="71"/>
        <v>0</v>
      </c>
      <c r="AX156" s="14">
        <v>41101</v>
      </c>
      <c r="AY156" s="13">
        <v>6.21</v>
      </c>
      <c r="AZ156" s="13">
        <f t="shared" si="72"/>
        <v>8.1168831168830884E-3</v>
      </c>
      <c r="BB156" s="14">
        <v>36819</v>
      </c>
      <c r="BC156" s="13">
        <v>18.767807000000001</v>
      </c>
      <c r="BD156" s="13">
        <f t="shared" si="73"/>
        <v>7.6923037197492453E-2</v>
      </c>
      <c r="BF156" s="14">
        <v>40128</v>
      </c>
      <c r="BG156" s="13">
        <v>24.568228999999999</v>
      </c>
      <c r="BH156" s="13">
        <f t="shared" si="74"/>
        <v>3.791844733055084E-3</v>
      </c>
      <c r="BJ156" s="14">
        <v>38608</v>
      </c>
      <c r="BK156" s="13">
        <v>34.869999</v>
      </c>
      <c r="BL156" s="13">
        <f t="shared" si="75"/>
        <v>-1.1060664268897662E-2</v>
      </c>
      <c r="BN156" s="14">
        <v>37797</v>
      </c>
      <c r="BO156" s="13">
        <v>22.442381000000001</v>
      </c>
      <c r="BP156" s="13">
        <f t="shared" si="76"/>
        <v>1.0439560761158566E-2</v>
      </c>
      <c r="BR156" s="14">
        <v>40177</v>
      </c>
      <c r="BS156" s="13">
        <v>21.538125000000001</v>
      </c>
      <c r="BT156" s="13">
        <f t="shared" si="77"/>
        <v>7.5914167070394462E-3</v>
      </c>
      <c r="BV156" s="14">
        <v>39213</v>
      </c>
      <c r="BW156" s="13">
        <v>29.945</v>
      </c>
      <c r="BX156" s="13">
        <f t="shared" si="78"/>
        <v>-9.9190276105462251E-3</v>
      </c>
      <c r="BZ156" s="14">
        <v>41381</v>
      </c>
      <c r="CA156" s="13">
        <v>21.200001</v>
      </c>
      <c r="CB156" s="13">
        <f t="shared" si="79"/>
        <v>2.8383161229099765E-3</v>
      </c>
      <c r="CD156" s="14">
        <v>41348</v>
      </c>
      <c r="CE156" s="13">
        <v>61.25</v>
      </c>
      <c r="CF156" s="13">
        <f t="shared" si="80"/>
        <v>-1.8272143264499861E-2</v>
      </c>
      <c r="CH156" s="14">
        <v>41750</v>
      </c>
      <c r="CI156" s="13">
        <v>35.060001</v>
      </c>
      <c r="CJ156" s="13">
        <f t="shared" si="81"/>
        <v>3.0873362591788349E-2</v>
      </c>
      <c r="CL156" s="14">
        <v>41698</v>
      </c>
      <c r="CM156" s="13">
        <v>33.009998000000003</v>
      </c>
      <c r="CN156" s="13">
        <f t="shared" si="82"/>
        <v>-2.1636157579362145E-2</v>
      </c>
      <c r="CP156" s="14">
        <v>37820</v>
      </c>
      <c r="CQ156" s="13">
        <v>15.75</v>
      </c>
      <c r="CR156" s="13">
        <f t="shared" si="83"/>
        <v>5.8467741935483812E-2</v>
      </c>
      <c r="CT156" s="14">
        <v>40627</v>
      </c>
      <c r="CU156" s="13">
        <v>41.34</v>
      </c>
      <c r="CV156" s="13">
        <f t="shared" si="84"/>
        <v>5.8394650043536271E-3</v>
      </c>
      <c r="CX156" s="14">
        <v>39063</v>
      </c>
      <c r="CY156" s="13">
        <v>41.400292</v>
      </c>
      <c r="CZ156" s="13">
        <f t="shared" si="85"/>
        <v>2.1132335118197729E-4</v>
      </c>
      <c r="DB156" s="14">
        <v>41878</v>
      </c>
      <c r="DC156" s="13">
        <v>91.129997000000003</v>
      </c>
      <c r="DD156" s="13">
        <f t="shared" si="86"/>
        <v>-3.2916848051035272E-4</v>
      </c>
      <c r="DF156" s="14">
        <v>40296</v>
      </c>
      <c r="DG156" s="13">
        <v>24.26</v>
      </c>
      <c r="DH156" s="13">
        <f t="shared" si="87"/>
        <v>7.4750830564785419E-3</v>
      </c>
      <c r="DJ156" s="14">
        <v>37755</v>
      </c>
      <c r="DK156" s="13">
        <v>18.010584000000001</v>
      </c>
      <c r="DL156" s="13">
        <f t="shared" si="88"/>
        <v>4.5226034239892274E-3</v>
      </c>
      <c r="DN156" s="14">
        <v>39465</v>
      </c>
      <c r="DO156" s="13">
        <v>93.833331999999999</v>
      </c>
      <c r="DP156" s="13">
        <f t="shared" si="89"/>
        <v>4.2811489219104215E-3</v>
      </c>
    </row>
    <row r="157" spans="2:120">
      <c r="B157" s="14">
        <v>38831</v>
      </c>
      <c r="C157">
        <v>12.863692</v>
      </c>
      <c r="D157" s="13">
        <f t="shared" si="60"/>
        <v>-1.3909165705325206E-2</v>
      </c>
      <c r="F157" s="14">
        <v>39805</v>
      </c>
      <c r="G157">
        <v>11.049502</v>
      </c>
      <c r="H157" s="13">
        <f t="shared" si="61"/>
        <v>-1.8828508356761128E-2</v>
      </c>
      <c r="J157" s="14">
        <v>41367</v>
      </c>
      <c r="K157">
        <v>51.917503000000004</v>
      </c>
      <c r="L157" s="13">
        <f t="shared" si="62"/>
        <v>-1.4149159076449518E-2</v>
      </c>
      <c r="N157" s="14">
        <v>38114</v>
      </c>
      <c r="O157">
        <v>10.76</v>
      </c>
      <c r="P157" s="13">
        <f t="shared" si="63"/>
        <v>-2.5950806894747543E-2</v>
      </c>
      <c r="R157" s="14">
        <v>40122</v>
      </c>
      <c r="S157" s="13">
        <v>18.982790000000001</v>
      </c>
      <c r="T157" s="13">
        <f t="shared" si="64"/>
        <v>1.5193360563042621E-2</v>
      </c>
      <c r="V157" s="14">
        <v>39141</v>
      </c>
      <c r="W157" s="13">
        <v>74.135895000000005</v>
      </c>
      <c r="X157" s="13">
        <f t="shared" si="65"/>
        <v>-1.9800789856367584E-2</v>
      </c>
      <c r="Z157" s="14">
        <v>39392</v>
      </c>
      <c r="AA157" s="13">
        <v>28.476167</v>
      </c>
      <c r="AB157" s="13">
        <f t="shared" si="66"/>
        <v>9.0878680184878248E-3</v>
      </c>
      <c r="AD157" s="14">
        <v>39101</v>
      </c>
      <c r="AE157" s="13">
        <v>19.861643000000001</v>
      </c>
      <c r="AF157" s="13">
        <f t="shared" si="67"/>
        <v>-9.3181235842737554E-3</v>
      </c>
      <c r="AH157" s="14">
        <v>41393</v>
      </c>
      <c r="AI157" s="13">
        <v>24.43</v>
      </c>
      <c r="AJ157" s="13">
        <f t="shared" si="68"/>
        <v>-1.0129659643435981E-2</v>
      </c>
      <c r="AL157" s="14">
        <v>41397</v>
      </c>
      <c r="AM157" s="13">
        <v>13.149808</v>
      </c>
      <c r="AN157" s="13">
        <f t="shared" si="69"/>
        <v>4.3446368435347332E-3</v>
      </c>
      <c r="AP157" s="14">
        <v>41740</v>
      </c>
      <c r="AQ157" s="13">
        <v>165.779999</v>
      </c>
      <c r="AR157" s="13">
        <f t="shared" si="70"/>
        <v>-2.4766197283187283E-2</v>
      </c>
      <c r="AT157" s="14">
        <v>41831</v>
      </c>
      <c r="AU157" s="13">
        <v>46.480204999999998</v>
      </c>
      <c r="AV157" s="13">
        <f t="shared" si="71"/>
        <v>-3.8562893296076781E-3</v>
      </c>
      <c r="AX157" s="14">
        <v>41100</v>
      </c>
      <c r="AY157" s="13">
        <v>6.16</v>
      </c>
      <c r="AZ157" s="13">
        <f t="shared" si="72"/>
        <v>-5.0847457627118654E-2</v>
      </c>
      <c r="BB157" s="14">
        <v>36818</v>
      </c>
      <c r="BC157" s="13">
        <v>17.427250000000001</v>
      </c>
      <c r="BD157" s="13">
        <f t="shared" si="73"/>
        <v>0.14859443044815768</v>
      </c>
      <c r="BF157" s="14">
        <v>40127</v>
      </c>
      <c r="BG157" s="13">
        <v>24.475421999999998</v>
      </c>
      <c r="BH157" s="13">
        <f t="shared" si="74"/>
        <v>6.8990195166114662E-4</v>
      </c>
      <c r="BJ157" s="14">
        <v>38607</v>
      </c>
      <c r="BK157" s="13">
        <v>35.259998000000003</v>
      </c>
      <c r="BL157" s="13">
        <f t="shared" si="75"/>
        <v>-1.5908567350903225E-2</v>
      </c>
      <c r="BN157" s="14">
        <v>37796</v>
      </c>
      <c r="BO157" s="13">
        <v>22.210512999999999</v>
      </c>
      <c r="BP157" s="13">
        <f t="shared" si="76"/>
        <v>1.7328119261630141E-2</v>
      </c>
      <c r="BR157" s="14">
        <v>40176</v>
      </c>
      <c r="BS157" s="13">
        <v>21.375851999999998</v>
      </c>
      <c r="BT157" s="13">
        <f t="shared" si="77"/>
        <v>4.8544168536913124E-3</v>
      </c>
      <c r="BV157" s="14">
        <v>39212</v>
      </c>
      <c r="BW157" s="13">
        <v>30.245000999999998</v>
      </c>
      <c r="BX157" s="13">
        <f t="shared" si="78"/>
        <v>-3.7878786631134163E-3</v>
      </c>
      <c r="BZ157" s="14">
        <v>41380</v>
      </c>
      <c r="CA157" s="13">
        <v>21.139999</v>
      </c>
      <c r="CB157" s="13">
        <f t="shared" si="79"/>
        <v>5.2305275686863224E-3</v>
      </c>
      <c r="CD157" s="14">
        <v>41347</v>
      </c>
      <c r="CE157" s="13">
        <v>62.389999000000003</v>
      </c>
      <c r="CF157" s="13">
        <f t="shared" si="80"/>
        <v>1.4966617618893476E-2</v>
      </c>
      <c r="CH157" s="14">
        <v>41746</v>
      </c>
      <c r="CI157" s="13">
        <v>34.009998000000003</v>
      </c>
      <c r="CJ157" s="13">
        <f t="shared" si="81"/>
        <v>-1.6199074341914876E-2</v>
      </c>
      <c r="CL157" s="14">
        <v>41697</v>
      </c>
      <c r="CM157" s="13">
        <v>33.740001999999997</v>
      </c>
      <c r="CN157" s="13">
        <f t="shared" si="82"/>
        <v>1.0179640109003475E-2</v>
      </c>
      <c r="CP157" s="14">
        <v>37819</v>
      </c>
      <c r="CQ157" s="13">
        <v>14.88</v>
      </c>
      <c r="CR157" s="13">
        <f t="shared" si="83"/>
        <v>-4.4315992292870872E-2</v>
      </c>
      <c r="CT157" s="14">
        <v>40626</v>
      </c>
      <c r="CU157" s="13">
        <v>41.099997999999999</v>
      </c>
      <c r="CV157" s="13">
        <f t="shared" si="84"/>
        <v>4.0769711786796128E-2</v>
      </c>
      <c r="CX157" s="14">
        <v>39062</v>
      </c>
      <c r="CY157" s="13">
        <v>41.391545000000001</v>
      </c>
      <c r="CZ157" s="13">
        <f t="shared" si="85"/>
        <v>8.5270102763823179E-3</v>
      </c>
      <c r="DB157" s="14">
        <v>41877</v>
      </c>
      <c r="DC157" s="13">
        <v>91.160004000000001</v>
      </c>
      <c r="DD157" s="13">
        <f t="shared" si="86"/>
        <v>2.6397492881598383E-3</v>
      </c>
      <c r="DF157" s="14">
        <v>40295</v>
      </c>
      <c r="DG157" s="13">
        <v>24.08</v>
      </c>
      <c r="DH157" s="13">
        <f t="shared" si="87"/>
        <v>-8.1266657049471905E-2</v>
      </c>
      <c r="DJ157" s="14">
        <v>37754</v>
      </c>
      <c r="DK157" s="13">
        <v>17.929496</v>
      </c>
      <c r="DL157" s="13">
        <f t="shared" si="88"/>
        <v>-3.3388808098206535E-3</v>
      </c>
      <c r="DN157" s="14">
        <v>39464</v>
      </c>
      <c r="DO157" s="13">
        <v>93.433329999999998</v>
      </c>
      <c r="DP157" s="13">
        <f t="shared" si="89"/>
        <v>-7.9776822463739225E-2</v>
      </c>
    </row>
    <row r="158" spans="2:120">
      <c r="B158" s="14">
        <v>38828</v>
      </c>
      <c r="C158">
        <v>13.045139000000001</v>
      </c>
      <c r="D158" s="13">
        <f t="shared" si="60"/>
        <v>-1.5140626529979117E-2</v>
      </c>
      <c r="F158" s="14">
        <v>39804</v>
      </c>
      <c r="G158">
        <v>11.26154</v>
      </c>
      <c r="H158" s="13">
        <f t="shared" si="61"/>
        <v>-6.925176489179184E-3</v>
      </c>
      <c r="J158" s="14">
        <v>41366</v>
      </c>
      <c r="K158">
        <v>52.662635000000002</v>
      </c>
      <c r="L158" s="13">
        <f t="shared" si="62"/>
        <v>-2.38315443241563E-3</v>
      </c>
      <c r="N158" s="14">
        <v>38113</v>
      </c>
      <c r="O158">
        <v>11.046670000000001</v>
      </c>
      <c r="P158" s="13">
        <f t="shared" si="63"/>
        <v>-2.4720416503703151E-2</v>
      </c>
      <c r="R158" s="14">
        <v>40121</v>
      </c>
      <c r="S158" s="13">
        <v>18.698694</v>
      </c>
      <c r="T158" s="13">
        <f t="shared" si="64"/>
        <v>7.8886540517987078E-3</v>
      </c>
      <c r="V158" s="14">
        <v>39140</v>
      </c>
      <c r="W158" s="13">
        <v>75.633498000000003</v>
      </c>
      <c r="X158" s="13">
        <f t="shared" si="65"/>
        <v>-4.7651331347172365E-2</v>
      </c>
      <c r="Z158" s="14">
        <v>39391</v>
      </c>
      <c r="AA158" s="13">
        <v>28.219709999999999</v>
      </c>
      <c r="AB158" s="13">
        <f t="shared" si="66"/>
        <v>-1.4266766396043677E-2</v>
      </c>
      <c r="AD158" s="14">
        <v>39100</v>
      </c>
      <c r="AE158" s="13">
        <v>20.048456999999999</v>
      </c>
      <c r="AF158" s="13">
        <f t="shared" si="67"/>
        <v>-2.7194080304249173E-2</v>
      </c>
      <c r="AH158" s="14">
        <v>41390</v>
      </c>
      <c r="AI158" s="13">
        <v>24.68</v>
      </c>
      <c r="AJ158" s="13">
        <f t="shared" si="68"/>
        <v>-2.0634959498612743E-2</v>
      </c>
      <c r="AL158" s="14">
        <v>41396</v>
      </c>
      <c r="AM158" s="13">
        <v>13.092924</v>
      </c>
      <c r="AN158" s="13">
        <f t="shared" si="69"/>
        <v>1.1721682427274489E-2</v>
      </c>
      <c r="AP158" s="14">
        <v>41739</v>
      </c>
      <c r="AQ158" s="13">
        <v>169.990005</v>
      </c>
      <c r="AR158" s="13">
        <f t="shared" si="70"/>
        <v>-3.5134454795897281E-2</v>
      </c>
      <c r="AT158" s="14">
        <v>41830</v>
      </c>
      <c r="AU158" s="13">
        <v>46.660139999999998</v>
      </c>
      <c r="AV158" s="13">
        <f t="shared" si="71"/>
        <v>-7.4536265155352296E-3</v>
      </c>
      <c r="AX158" s="14">
        <v>41099</v>
      </c>
      <c r="AY158" s="13">
        <v>6.49</v>
      </c>
      <c r="AZ158" s="13">
        <f t="shared" si="72"/>
        <v>-3.422619047619041E-2</v>
      </c>
      <c r="BB158" s="14">
        <v>36817</v>
      </c>
      <c r="BC158" s="13">
        <v>15.172675</v>
      </c>
      <c r="BD158" s="13">
        <f t="shared" si="73"/>
        <v>-1.968509075327371E-2</v>
      </c>
      <c r="BF158" s="14">
        <v>40126</v>
      </c>
      <c r="BG158" s="13">
        <v>24.458548</v>
      </c>
      <c r="BH158" s="13">
        <f t="shared" si="74"/>
        <v>1.6479625667260269E-2</v>
      </c>
      <c r="BJ158" s="14">
        <v>38604</v>
      </c>
      <c r="BK158" s="13">
        <v>35.830002</v>
      </c>
      <c r="BL158" s="13">
        <f t="shared" si="75"/>
        <v>2.8120632890710668E-2</v>
      </c>
      <c r="BN158" s="14">
        <v>37795</v>
      </c>
      <c r="BO158" s="13">
        <v>21.832201999999999</v>
      </c>
      <c r="BP158" s="13">
        <f t="shared" si="76"/>
        <v>-3.4712235090494245E-2</v>
      </c>
      <c r="BR158" s="14">
        <v>40175</v>
      </c>
      <c r="BS158" s="13">
        <v>21.272586</v>
      </c>
      <c r="BT158" s="13">
        <f t="shared" si="77"/>
        <v>6.046469724023484E-3</v>
      </c>
      <c r="BV158" s="14">
        <v>39211</v>
      </c>
      <c r="BW158" s="13">
        <v>30.360001</v>
      </c>
      <c r="BX158" s="13">
        <f t="shared" si="78"/>
        <v>3.4705669631652915E-3</v>
      </c>
      <c r="BZ158" s="14">
        <v>41379</v>
      </c>
      <c r="CA158" s="13">
        <v>21.030000999999999</v>
      </c>
      <c r="CB158" s="13">
        <f t="shared" si="79"/>
        <v>-4.060214416058408E-2</v>
      </c>
      <c r="CD158" s="14">
        <v>41346</v>
      </c>
      <c r="CE158" s="13">
        <v>61.470001000000003</v>
      </c>
      <c r="CF158" s="13">
        <f t="shared" si="80"/>
        <v>-9.5069286254119839E-3</v>
      </c>
      <c r="CH158" s="14">
        <v>41745</v>
      </c>
      <c r="CI158" s="13">
        <v>34.57</v>
      </c>
      <c r="CJ158" s="13">
        <f t="shared" si="81"/>
        <v>4.7893237472371279E-2</v>
      </c>
      <c r="CL158" s="14">
        <v>41696</v>
      </c>
      <c r="CM158" s="13">
        <v>33.400002000000001</v>
      </c>
      <c r="CN158" s="13">
        <f t="shared" si="82"/>
        <v>8.9910101585560938E-4</v>
      </c>
      <c r="CP158" s="14">
        <v>37818</v>
      </c>
      <c r="CQ158" s="13">
        <v>15.57</v>
      </c>
      <c r="CR158" s="13">
        <f t="shared" si="83"/>
        <v>-3.3519613065200939E-2</v>
      </c>
      <c r="CT158" s="14">
        <v>40625</v>
      </c>
      <c r="CU158" s="13">
        <v>39.490001999999997</v>
      </c>
      <c r="CV158" s="13">
        <f t="shared" si="84"/>
        <v>-1.1514367671730556E-2</v>
      </c>
      <c r="CX158" s="14">
        <v>39059</v>
      </c>
      <c r="CY158" s="13">
        <v>41.041583000000003</v>
      </c>
      <c r="CZ158" s="13">
        <f t="shared" si="85"/>
        <v>-7.1957870342931798E-3</v>
      </c>
      <c r="DB158" s="14">
        <v>41876</v>
      </c>
      <c r="DC158" s="13">
        <v>90.919998000000007</v>
      </c>
      <c r="DD158" s="13">
        <f t="shared" si="86"/>
        <v>2.8274146760329036E-2</v>
      </c>
      <c r="DF158" s="14">
        <v>40294</v>
      </c>
      <c r="DG158" s="13">
        <v>26.209999</v>
      </c>
      <c r="DH158" s="13">
        <f t="shared" si="87"/>
        <v>2.4628577013291696E-2</v>
      </c>
      <c r="DJ158" s="14">
        <v>37753</v>
      </c>
      <c r="DK158" s="13">
        <v>17.989560999999998</v>
      </c>
      <c r="DL158" s="13">
        <f t="shared" si="88"/>
        <v>9.4371490240540926E-3</v>
      </c>
      <c r="DN158" s="14">
        <v>39463</v>
      </c>
      <c r="DO158" s="13">
        <v>101.533337</v>
      </c>
      <c r="DP158" s="13">
        <f t="shared" si="89"/>
        <v>-4.6336886028868152E-2</v>
      </c>
    </row>
    <row r="159" spans="2:120">
      <c r="B159" s="14">
        <v>38827</v>
      </c>
      <c r="C159">
        <v>13.245687</v>
      </c>
      <c r="D159" s="13">
        <f t="shared" si="60"/>
        <v>3.9730153585572171E-2</v>
      </c>
      <c r="F159" s="14">
        <v>39801</v>
      </c>
      <c r="G159">
        <v>11.340071999999999</v>
      </c>
      <c r="H159" s="13">
        <f t="shared" si="61"/>
        <v>1.2622699356372395E-2</v>
      </c>
      <c r="J159" s="14">
        <v>41365</v>
      </c>
      <c r="K159">
        <v>52.788437999999999</v>
      </c>
      <c r="L159" s="13">
        <f t="shared" si="62"/>
        <v>-7.4599703473887686E-3</v>
      </c>
      <c r="N159" s="14">
        <v>38112</v>
      </c>
      <c r="O159">
        <v>11.32667</v>
      </c>
      <c r="P159" s="13">
        <f t="shared" si="63"/>
        <v>-1.1754850088183282E-3</v>
      </c>
      <c r="R159" s="14">
        <v>40120</v>
      </c>
      <c r="S159" s="13">
        <v>18.552340999999998</v>
      </c>
      <c r="T159" s="13">
        <f t="shared" si="64"/>
        <v>-9.195481732457678E-3</v>
      </c>
      <c r="V159" s="14">
        <v>39139</v>
      </c>
      <c r="W159" s="13">
        <v>79.417865000000006</v>
      </c>
      <c r="X159" s="13">
        <f t="shared" si="65"/>
        <v>-3.3862519856081466E-4</v>
      </c>
      <c r="Z159" s="14">
        <v>39388</v>
      </c>
      <c r="AA159" s="13">
        <v>28.628140999999999</v>
      </c>
      <c r="AB159" s="13">
        <f t="shared" si="66"/>
        <v>-2.3014635460803907E-2</v>
      </c>
      <c r="AD159" s="14">
        <v>39099</v>
      </c>
      <c r="AE159" s="13">
        <v>20.608896999999999</v>
      </c>
      <c r="AF159" s="13">
        <f t="shared" si="67"/>
        <v>-1.3414640743311454E-2</v>
      </c>
      <c r="AH159" s="14">
        <v>41389</v>
      </c>
      <c r="AI159" s="13">
        <v>25.200001</v>
      </c>
      <c r="AJ159" s="13">
        <f t="shared" si="68"/>
        <v>1.81818585858586E-2</v>
      </c>
      <c r="AL159" s="14">
        <v>41395</v>
      </c>
      <c r="AM159" s="13">
        <v>12.941231</v>
      </c>
      <c r="AN159" s="13">
        <f t="shared" si="69"/>
        <v>-8.7146680417719297E-3</v>
      </c>
      <c r="AP159" s="14">
        <v>41738</v>
      </c>
      <c r="AQ159" s="13">
        <v>176.179993</v>
      </c>
      <c r="AR159" s="13">
        <f t="shared" si="70"/>
        <v>4.1868638372490587E-2</v>
      </c>
      <c r="AT159" s="14">
        <v>41829</v>
      </c>
      <c r="AU159" s="13">
        <v>47.010539000000001</v>
      </c>
      <c r="AV159" s="13">
        <f t="shared" si="71"/>
        <v>6.8965518718519083E-3</v>
      </c>
      <c r="AX159" s="14">
        <v>41096</v>
      </c>
      <c r="AY159" s="13">
        <v>6.72</v>
      </c>
      <c r="AZ159" s="13">
        <f t="shared" si="72"/>
        <v>-1.3215859030836984E-2</v>
      </c>
      <c r="BB159" s="14">
        <v>36816</v>
      </c>
      <c r="BC159" s="13">
        <v>15.477347999999999</v>
      </c>
      <c r="BD159" s="13">
        <f t="shared" si="73"/>
        <v>-0.15333332020446905</v>
      </c>
      <c r="BF159" s="14">
        <v>40123</v>
      </c>
      <c r="BG159" s="13">
        <v>24.062014999999999</v>
      </c>
      <c r="BH159" s="13">
        <f t="shared" si="74"/>
        <v>1.7562989311871199E-3</v>
      </c>
      <c r="BJ159" s="14">
        <v>38603</v>
      </c>
      <c r="BK159" s="13">
        <v>34.849997999999999</v>
      </c>
      <c r="BL159" s="13">
        <f t="shared" si="75"/>
        <v>1.1490088724789068E-3</v>
      </c>
      <c r="BN159" s="14">
        <v>37792</v>
      </c>
      <c r="BO159" s="13">
        <v>22.617298999999999</v>
      </c>
      <c r="BP159" s="13">
        <f t="shared" si="76"/>
        <v>7.0639142961956532E-3</v>
      </c>
      <c r="BR159" s="14">
        <v>40171</v>
      </c>
      <c r="BS159" s="13">
        <v>21.144735000000001</v>
      </c>
      <c r="BT159" s="13">
        <f t="shared" si="77"/>
        <v>-2.3243882369491215E-4</v>
      </c>
      <c r="BV159" s="14">
        <v>39210</v>
      </c>
      <c r="BW159" s="13">
        <v>30.254999000000002</v>
      </c>
      <c r="BX159" s="13">
        <f t="shared" si="78"/>
        <v>-1.8809794675200033E-2</v>
      </c>
      <c r="BZ159" s="14">
        <v>41376</v>
      </c>
      <c r="CA159" s="13">
        <v>21.92</v>
      </c>
      <c r="CB159" s="13">
        <f t="shared" si="79"/>
        <v>-2.4477037137384815E-2</v>
      </c>
      <c r="CD159" s="14">
        <v>41345</v>
      </c>
      <c r="CE159" s="13">
        <v>62.060001</v>
      </c>
      <c r="CF159" s="13">
        <f t="shared" si="80"/>
        <v>1.6543849574837833E-2</v>
      </c>
      <c r="CH159" s="14">
        <v>41744</v>
      </c>
      <c r="CI159" s="13">
        <v>32.990001999999997</v>
      </c>
      <c r="CJ159" s="13">
        <f t="shared" si="81"/>
        <v>-5.7262808921037609E-3</v>
      </c>
      <c r="CL159" s="14">
        <v>41695</v>
      </c>
      <c r="CM159" s="13">
        <v>33.369999</v>
      </c>
      <c r="CN159" s="13">
        <f t="shared" si="82"/>
        <v>4.6081473354232023E-2</v>
      </c>
      <c r="CP159" s="14">
        <v>37817</v>
      </c>
      <c r="CQ159" s="13">
        <v>16.110001</v>
      </c>
      <c r="CR159" s="13">
        <f t="shared" si="83"/>
        <v>-1.044225980084388E-2</v>
      </c>
      <c r="CT159" s="14">
        <v>40624</v>
      </c>
      <c r="CU159" s="13">
        <v>39.950001</v>
      </c>
      <c r="CV159" s="13">
        <f t="shared" si="84"/>
        <v>7.5157819396686008E-4</v>
      </c>
      <c r="CX159" s="14">
        <v>39058</v>
      </c>
      <c r="CY159" s="13">
        <v>41.33905</v>
      </c>
      <c r="CZ159" s="13">
        <f t="shared" si="85"/>
        <v>1.7003913882144426E-2</v>
      </c>
      <c r="DB159" s="14">
        <v>41873</v>
      </c>
      <c r="DC159" s="13">
        <v>88.419998000000007</v>
      </c>
      <c r="DD159" s="13">
        <f t="shared" si="86"/>
        <v>6.1447544200531065E-3</v>
      </c>
      <c r="DF159" s="14">
        <v>40291</v>
      </c>
      <c r="DG159" s="13">
        <v>25.58</v>
      </c>
      <c r="DH159" s="13">
        <f t="shared" si="87"/>
        <v>9.471191791633719E-3</v>
      </c>
      <c r="DJ159" s="14">
        <v>37750</v>
      </c>
      <c r="DK159" s="13">
        <v>17.821377999999999</v>
      </c>
      <c r="DL159" s="13">
        <f t="shared" si="88"/>
        <v>6.4450990788914465E-3</v>
      </c>
      <c r="DN159" s="14">
        <v>39462</v>
      </c>
      <c r="DO159" s="13">
        <v>106.46667100000001</v>
      </c>
      <c r="DP159" s="13">
        <f t="shared" si="89"/>
        <v>-0.12648706136497606</v>
      </c>
    </row>
    <row r="160" spans="2:120">
      <c r="B160" s="14">
        <v>38826</v>
      </c>
      <c r="C160">
        <v>12.739542999999999</v>
      </c>
      <c r="D160" s="13">
        <f t="shared" si="60"/>
        <v>7.5019679900837797E-4</v>
      </c>
      <c r="F160" s="14">
        <v>39800</v>
      </c>
      <c r="G160">
        <v>11.198714000000001</v>
      </c>
      <c r="H160" s="13">
        <f t="shared" si="61"/>
        <v>-6.5530833597156418E-2</v>
      </c>
      <c r="J160" s="14">
        <v>41361</v>
      </c>
      <c r="K160">
        <v>53.185198</v>
      </c>
      <c r="L160" s="13">
        <f t="shared" si="62"/>
        <v>-3.6376586725135607E-4</v>
      </c>
      <c r="N160" s="14">
        <v>38111</v>
      </c>
      <c r="O160">
        <v>11.34</v>
      </c>
      <c r="P160" s="13">
        <f t="shared" si="63"/>
        <v>1.491677055989574E-2</v>
      </c>
      <c r="R160" s="14">
        <v>40119</v>
      </c>
      <c r="S160" s="13">
        <v>18.724522</v>
      </c>
      <c r="T160" s="13">
        <f t="shared" si="64"/>
        <v>7.4108594830153687E-3</v>
      </c>
      <c r="V160" s="14">
        <v>39136</v>
      </c>
      <c r="W160" s="13">
        <v>79.444766999999999</v>
      </c>
      <c r="X160" s="13">
        <f t="shared" si="65"/>
        <v>2.6029387678825453E-3</v>
      </c>
      <c r="Z160" s="14">
        <v>39387</v>
      </c>
      <c r="AA160" s="13">
        <v>29.302527999999999</v>
      </c>
      <c r="AB160" s="13">
        <f t="shared" si="66"/>
        <v>-2.0323884408994009E-2</v>
      </c>
      <c r="AD160" s="14">
        <v>39098</v>
      </c>
      <c r="AE160" s="13">
        <v>20.889116999999999</v>
      </c>
      <c r="AF160" s="13">
        <f t="shared" si="67"/>
        <v>3.2626385097677675E-3</v>
      </c>
      <c r="AH160" s="14">
        <v>41388</v>
      </c>
      <c r="AI160" s="13">
        <v>24.75</v>
      </c>
      <c r="AJ160" s="13">
        <f t="shared" si="68"/>
        <v>1.5176415716834051E-2</v>
      </c>
      <c r="AL160" s="14">
        <v>41394</v>
      </c>
      <c r="AM160" s="13">
        <v>13.055001000000001</v>
      </c>
      <c r="AN160" s="13">
        <f t="shared" si="69"/>
        <v>1.4738384064030403E-2</v>
      </c>
      <c r="AP160" s="14">
        <v>41737</v>
      </c>
      <c r="AQ160" s="13">
        <v>169.10000600000001</v>
      </c>
      <c r="AR160" s="13">
        <f t="shared" si="70"/>
        <v>5.9192059850625582E-2</v>
      </c>
      <c r="AT160" s="14">
        <v>41828</v>
      </c>
      <c r="AU160" s="13">
        <v>46.688549000000002</v>
      </c>
      <c r="AV160" s="13">
        <f t="shared" si="71"/>
        <v>-3.2349436510283793E-3</v>
      </c>
      <c r="AX160" s="14">
        <v>41095</v>
      </c>
      <c r="AY160" s="13">
        <v>6.81</v>
      </c>
      <c r="AZ160" s="13">
        <f t="shared" si="72"/>
        <v>-1.1611030478955018E-2</v>
      </c>
      <c r="BB160" s="14">
        <v>36815</v>
      </c>
      <c r="BC160" s="13">
        <v>18.280332000000001</v>
      </c>
      <c r="BD160" s="13">
        <f t="shared" si="73"/>
        <v>-3.5369783063986554E-2</v>
      </c>
      <c r="BF160" s="14">
        <v>40122</v>
      </c>
      <c r="BG160" s="13">
        <v>24.019829000000001</v>
      </c>
      <c r="BH160" s="13">
        <f t="shared" si="74"/>
        <v>1.461152372883634E-2</v>
      </c>
      <c r="BJ160" s="14">
        <v>38602</v>
      </c>
      <c r="BK160" s="13">
        <v>34.810001</v>
      </c>
      <c r="BL160" s="13">
        <f t="shared" si="75"/>
        <v>2.0149394349488758E-3</v>
      </c>
      <c r="BN160" s="14">
        <v>37791</v>
      </c>
      <c r="BO160" s="13">
        <v>22.458653000000002</v>
      </c>
      <c r="BP160" s="13">
        <f t="shared" si="76"/>
        <v>-1.0573488995406159E-2</v>
      </c>
      <c r="BR160" s="14">
        <v>40170</v>
      </c>
      <c r="BS160" s="13">
        <v>21.149650999999999</v>
      </c>
      <c r="BT160" s="13">
        <f t="shared" si="77"/>
        <v>-5.3192547550169715E-3</v>
      </c>
      <c r="BV160" s="14">
        <v>39209</v>
      </c>
      <c r="BW160" s="13">
        <v>30.834999</v>
      </c>
      <c r="BX160" s="13">
        <f t="shared" si="78"/>
        <v>1.4614484747824351E-3</v>
      </c>
      <c r="BZ160" s="14">
        <v>41375</v>
      </c>
      <c r="CA160" s="13">
        <v>22.469999000000001</v>
      </c>
      <c r="CB160" s="13">
        <f t="shared" si="79"/>
        <v>2.6027351598173647E-2</v>
      </c>
      <c r="CD160" s="14">
        <v>41344</v>
      </c>
      <c r="CE160" s="13">
        <v>61.049999</v>
      </c>
      <c r="CF160" s="13">
        <f t="shared" si="80"/>
        <v>-6.6710056405956605E-3</v>
      </c>
      <c r="CH160" s="14">
        <v>41743</v>
      </c>
      <c r="CI160" s="13">
        <v>33.18</v>
      </c>
      <c r="CJ160" s="13">
        <f t="shared" si="81"/>
        <v>-2.123899579710942E-2</v>
      </c>
      <c r="CL160" s="14">
        <v>41694</v>
      </c>
      <c r="CM160" s="13">
        <v>31.9</v>
      </c>
      <c r="CN160" s="13">
        <f t="shared" si="82"/>
        <v>-1.1771964429119035E-2</v>
      </c>
      <c r="CP160" s="14">
        <v>37816</v>
      </c>
      <c r="CQ160" s="13">
        <v>16.280000999999999</v>
      </c>
      <c r="CR160" s="13">
        <f t="shared" si="83"/>
        <v>3.699260400694058E-3</v>
      </c>
      <c r="CT160" s="14">
        <v>40623</v>
      </c>
      <c r="CU160" s="13">
        <v>39.919998</v>
      </c>
      <c r="CV160" s="13">
        <f t="shared" si="84"/>
        <v>2.860079802626132E-2</v>
      </c>
      <c r="CX160" s="14">
        <v>39057</v>
      </c>
      <c r="CY160" s="13">
        <v>40.647877000000001</v>
      </c>
      <c r="CZ160" s="13">
        <f t="shared" si="85"/>
        <v>-1.4843102964718557E-2</v>
      </c>
      <c r="DB160" s="14">
        <v>41872</v>
      </c>
      <c r="DC160" s="13">
        <v>87.879997000000003</v>
      </c>
      <c r="DD160" s="13">
        <f t="shared" si="86"/>
        <v>9.071087797500918E-3</v>
      </c>
      <c r="DF160" s="14">
        <v>40290</v>
      </c>
      <c r="DG160" s="13">
        <v>25.34</v>
      </c>
      <c r="DH160" s="13">
        <f t="shared" si="87"/>
        <v>1.4411529223378679E-2</v>
      </c>
      <c r="DJ160" s="14">
        <v>37749</v>
      </c>
      <c r="DK160" s="13">
        <v>17.707253000000001</v>
      </c>
      <c r="DL160" s="13">
        <f t="shared" si="88"/>
        <v>-2.0311900389628828E-3</v>
      </c>
      <c r="DN160" s="14">
        <v>39461</v>
      </c>
      <c r="DO160" s="13">
        <v>121.883336</v>
      </c>
      <c r="DP160" s="13">
        <f t="shared" si="89"/>
        <v>2.0553575871667287E-3</v>
      </c>
    </row>
    <row r="161" spans="2:120">
      <c r="B161" s="14">
        <v>38825</v>
      </c>
      <c r="C161">
        <v>12.729993</v>
      </c>
      <c r="D161" s="13">
        <f t="shared" si="60"/>
        <v>6.7975878603397117E-3</v>
      </c>
      <c r="F161" s="14">
        <v>39799</v>
      </c>
      <c r="G161">
        <v>11.984038</v>
      </c>
      <c r="H161" s="13">
        <f t="shared" si="61"/>
        <v>-2.4296678002885552E-2</v>
      </c>
      <c r="J161" s="14">
        <v>41360</v>
      </c>
      <c r="K161">
        <v>53.204552</v>
      </c>
      <c r="L161" s="13">
        <f t="shared" si="62"/>
        <v>-5.2469853896746372E-3</v>
      </c>
      <c r="N161" s="14">
        <v>38110</v>
      </c>
      <c r="O161">
        <v>11.17333</v>
      </c>
      <c r="P161" s="13">
        <f t="shared" si="63"/>
        <v>1.2688825585747963E-2</v>
      </c>
      <c r="R161" s="14">
        <v>40116</v>
      </c>
      <c r="S161" s="13">
        <v>18.586777999999999</v>
      </c>
      <c r="T161" s="13">
        <f t="shared" si="64"/>
        <v>-2.9451108805433182E-2</v>
      </c>
      <c r="V161" s="14">
        <v>39135</v>
      </c>
      <c r="W161" s="13">
        <v>79.238513999999995</v>
      </c>
      <c r="X161" s="13">
        <f t="shared" si="65"/>
        <v>1.3535221124557619E-2</v>
      </c>
      <c r="Z161" s="14">
        <v>39386</v>
      </c>
      <c r="AA161" s="13">
        <v>29.910423999999999</v>
      </c>
      <c r="AB161" s="13">
        <f t="shared" si="66"/>
        <v>2.207077762013147E-2</v>
      </c>
      <c r="AD161" s="14">
        <v>39094</v>
      </c>
      <c r="AE161" s="13">
        <v>20.821185</v>
      </c>
      <c r="AF161" s="13">
        <f t="shared" si="67"/>
        <v>-3.6570214160396683E-3</v>
      </c>
      <c r="AH161" s="14">
        <v>41387</v>
      </c>
      <c r="AI161" s="13">
        <v>24.379999000000002</v>
      </c>
      <c r="AJ161" s="13">
        <f t="shared" si="68"/>
        <v>1.7953986724259477E-2</v>
      </c>
      <c r="AL161" s="14">
        <v>41393</v>
      </c>
      <c r="AM161" s="13">
        <v>12.865386000000001</v>
      </c>
      <c r="AN161" s="13">
        <f t="shared" si="69"/>
        <v>1.1931386739369424E-2</v>
      </c>
      <c r="AP161" s="14">
        <v>41736</v>
      </c>
      <c r="AQ161" s="13">
        <v>159.64999399999999</v>
      </c>
      <c r="AR161" s="13">
        <f t="shared" si="70"/>
        <v>-3.7267128538055583E-2</v>
      </c>
      <c r="AT161" s="14">
        <v>41827</v>
      </c>
      <c r="AU161" s="13">
        <v>46.840074000000001</v>
      </c>
      <c r="AV161" s="13">
        <f t="shared" si="71"/>
        <v>-7.4252904881635341E-3</v>
      </c>
      <c r="AX161" s="14">
        <v>41093</v>
      </c>
      <c r="AY161" s="13">
        <v>6.89</v>
      </c>
      <c r="AZ161" s="13">
        <f t="shared" si="72"/>
        <v>5.1908396946564864E-2</v>
      </c>
      <c r="BB161" s="14">
        <v>36812</v>
      </c>
      <c r="BC161" s="13">
        <v>18.950610999999999</v>
      </c>
      <c r="BD161" s="13">
        <f t="shared" si="73"/>
        <v>7.9861102998959516E-2</v>
      </c>
      <c r="BF161" s="14">
        <v>40121</v>
      </c>
      <c r="BG161" s="13">
        <v>23.673916999999999</v>
      </c>
      <c r="BH161" s="13">
        <f t="shared" si="74"/>
        <v>1.9251671014165909E-2</v>
      </c>
      <c r="BJ161" s="14">
        <v>38601</v>
      </c>
      <c r="BK161" s="13">
        <v>34.740001999999997</v>
      </c>
      <c r="BL161" s="13">
        <f t="shared" si="75"/>
        <v>2.6899200301554713E-2</v>
      </c>
      <c r="BN161" s="14">
        <v>37790</v>
      </c>
      <c r="BO161" s="13">
        <v>22.698657000000001</v>
      </c>
      <c r="BP161" s="13">
        <f t="shared" si="76"/>
        <v>7.765984491561709E-3</v>
      </c>
      <c r="BR161" s="14">
        <v>40169</v>
      </c>
      <c r="BS161" s="13">
        <v>21.262753</v>
      </c>
      <c r="BT161" s="13">
        <f t="shared" si="77"/>
        <v>1.8536132713432691E-3</v>
      </c>
      <c r="BV161" s="14">
        <v>39206</v>
      </c>
      <c r="BW161" s="13">
        <v>30.790001</v>
      </c>
      <c r="BX161" s="13">
        <f t="shared" si="78"/>
        <v>-4.6871829541679007E-3</v>
      </c>
      <c r="BZ161" s="14">
        <v>41374</v>
      </c>
      <c r="CA161" s="13">
        <v>21.9</v>
      </c>
      <c r="CB161" s="13">
        <f t="shared" si="79"/>
        <v>1.9553072625698237E-2</v>
      </c>
      <c r="CD161" s="14">
        <v>41341</v>
      </c>
      <c r="CE161" s="13">
        <v>61.459999000000003</v>
      </c>
      <c r="CF161" s="13">
        <f t="shared" si="80"/>
        <v>-5.1796698798909531E-3</v>
      </c>
      <c r="CH161" s="14">
        <v>41740</v>
      </c>
      <c r="CI161" s="13">
        <v>33.900002000000001</v>
      </c>
      <c r="CJ161" s="13">
        <f t="shared" si="81"/>
        <v>-5.7809838799332866E-2</v>
      </c>
      <c r="CL161" s="14">
        <v>41691</v>
      </c>
      <c r="CM161" s="13">
        <v>32.279998999999997</v>
      </c>
      <c r="CN161" s="13">
        <f t="shared" si="82"/>
        <v>9.6965908569467008E-3</v>
      </c>
      <c r="CP161" s="14">
        <v>37813</v>
      </c>
      <c r="CQ161" s="13">
        <v>16.219999000000001</v>
      </c>
      <c r="CR161" s="13">
        <f t="shared" si="83"/>
        <v>3.3779413639260798E-2</v>
      </c>
      <c r="CT161" s="14">
        <v>40620</v>
      </c>
      <c r="CU161" s="13">
        <v>38.810001</v>
      </c>
      <c r="CV161" s="13">
        <f t="shared" si="84"/>
        <v>-5.1509139762600587E-4</v>
      </c>
      <c r="CX161" s="14">
        <v>39056</v>
      </c>
      <c r="CY161" s="13">
        <v>41.260308000000002</v>
      </c>
      <c r="CZ161" s="13">
        <f t="shared" si="85"/>
        <v>-6.3577595002654169E-4</v>
      </c>
      <c r="DB161" s="14">
        <v>41871</v>
      </c>
      <c r="DC161" s="13">
        <v>87.089995999999999</v>
      </c>
      <c r="DD161" s="13">
        <f t="shared" si="86"/>
        <v>7.2865719093982767E-3</v>
      </c>
      <c r="DF161" s="14">
        <v>40289</v>
      </c>
      <c r="DG161" s="13">
        <v>24.98</v>
      </c>
      <c r="DH161" s="13">
        <f t="shared" si="87"/>
        <v>1.0109179134654266E-2</v>
      </c>
      <c r="DJ161" s="14">
        <v>37748</v>
      </c>
      <c r="DK161" s="13">
        <v>17.743293000000001</v>
      </c>
      <c r="DL161" s="13">
        <f t="shared" si="88"/>
        <v>-5.7219217744760202E-3</v>
      </c>
      <c r="DN161" s="14">
        <v>39458</v>
      </c>
      <c r="DO161" s="13">
        <v>121.633336</v>
      </c>
      <c r="DP161" s="13">
        <f t="shared" si="89"/>
        <v>7.5607985484474574E-2</v>
      </c>
    </row>
    <row r="162" spans="2:120">
      <c r="B162" s="14">
        <v>38824</v>
      </c>
      <c r="C162">
        <v>12.644043999999999</v>
      </c>
      <c r="D162" s="13">
        <f t="shared" si="60"/>
        <v>-8.9820680773025872E-3</v>
      </c>
      <c r="F162" s="14">
        <v>39798</v>
      </c>
      <c r="G162">
        <v>12.282461</v>
      </c>
      <c r="H162" s="13">
        <f t="shared" si="61"/>
        <v>7.1967121989765709E-2</v>
      </c>
      <c r="J162" s="14">
        <v>41359</v>
      </c>
      <c r="K162">
        <v>53.485188000000001</v>
      </c>
      <c r="L162" s="13">
        <f t="shared" si="62"/>
        <v>-1.0844317039241783E-3</v>
      </c>
      <c r="N162" s="14">
        <v>38107</v>
      </c>
      <c r="O162">
        <v>11.033329999999999</v>
      </c>
      <c r="P162" s="13">
        <f t="shared" si="63"/>
        <v>-1.488124999999999E-2</v>
      </c>
      <c r="R162" s="14">
        <v>40115</v>
      </c>
      <c r="S162" s="13">
        <v>19.150790000000001</v>
      </c>
      <c r="T162" s="13">
        <f t="shared" si="64"/>
        <v>1.4027096227890144E-2</v>
      </c>
      <c r="V162" s="14">
        <v>39134</v>
      </c>
      <c r="W162" s="13">
        <v>78.180325999999994</v>
      </c>
      <c r="X162" s="13">
        <f t="shared" si="65"/>
        <v>-1.4889094655507204E-3</v>
      </c>
      <c r="Z162" s="14">
        <v>39385</v>
      </c>
      <c r="AA162" s="13">
        <v>29.264533</v>
      </c>
      <c r="AB162" s="13">
        <f t="shared" si="66"/>
        <v>1.2999143483999403E-3</v>
      </c>
      <c r="AD162" s="14">
        <v>39093</v>
      </c>
      <c r="AE162" s="13">
        <v>20.897608000000002</v>
      </c>
      <c r="AF162" s="13">
        <f t="shared" si="67"/>
        <v>6.1324775574278373E-3</v>
      </c>
      <c r="AH162" s="14">
        <v>41386</v>
      </c>
      <c r="AI162" s="13">
        <v>23.950001</v>
      </c>
      <c r="AJ162" s="13">
        <f t="shared" si="68"/>
        <v>2.0451726478556684E-2</v>
      </c>
      <c r="AL162" s="14">
        <v>41390</v>
      </c>
      <c r="AM162" s="13">
        <v>12.713694</v>
      </c>
      <c r="AN162" s="13">
        <f t="shared" si="69"/>
        <v>-4.4543011287351405E-3</v>
      </c>
      <c r="AP162" s="14">
        <v>41733</v>
      </c>
      <c r="AQ162" s="13">
        <v>165.83000200000001</v>
      </c>
      <c r="AR162" s="13">
        <f t="shared" si="70"/>
        <v>-6.2948516342043695E-2</v>
      </c>
      <c r="AT162" s="14">
        <v>41823</v>
      </c>
      <c r="AU162" s="13">
        <v>47.190477000000001</v>
      </c>
      <c r="AV162" s="13">
        <f t="shared" si="71"/>
        <v>4.6371658303255708E-3</v>
      </c>
      <c r="AX162" s="14">
        <v>41092</v>
      </c>
      <c r="AY162" s="13">
        <v>6.55</v>
      </c>
      <c r="AZ162" s="13">
        <f t="shared" si="72"/>
        <v>3.8034865293185456E-2</v>
      </c>
      <c r="BB162" s="14">
        <v>36811</v>
      </c>
      <c r="BC162" s="13">
        <v>17.549119000000001</v>
      </c>
      <c r="BD162" s="13">
        <f t="shared" si="73"/>
        <v>-3.3557025173331027E-2</v>
      </c>
      <c r="BF162" s="14">
        <v>40120</v>
      </c>
      <c r="BG162" s="13">
        <v>23.226762999999998</v>
      </c>
      <c r="BH162" s="13">
        <f t="shared" si="74"/>
        <v>-1.2553751154289186E-2</v>
      </c>
      <c r="BJ162" s="14">
        <v>38597</v>
      </c>
      <c r="BK162" s="13">
        <v>33.830002</v>
      </c>
      <c r="BL162" s="13">
        <f t="shared" si="75"/>
        <v>-1.7997067692392808E-2</v>
      </c>
      <c r="BN162" s="14">
        <v>37789</v>
      </c>
      <c r="BO162" s="13">
        <v>22.523738000000002</v>
      </c>
      <c r="BP162" s="13">
        <f t="shared" si="76"/>
        <v>-6.1030676577039219E-3</v>
      </c>
      <c r="BR162" s="14">
        <v>40168</v>
      </c>
      <c r="BS162" s="13">
        <v>21.223413000000001</v>
      </c>
      <c r="BT162" s="13">
        <f t="shared" si="77"/>
        <v>7.7048535834242111E-3</v>
      </c>
      <c r="BV162" s="14">
        <v>39205</v>
      </c>
      <c r="BW162" s="13">
        <v>30.934999000000001</v>
      </c>
      <c r="BX162" s="13">
        <f t="shared" si="78"/>
        <v>-6.2640541684566156E-3</v>
      </c>
      <c r="BZ162" s="14">
        <v>41373</v>
      </c>
      <c r="CA162" s="13">
        <v>21.48</v>
      </c>
      <c r="CB162" s="13">
        <f t="shared" si="79"/>
        <v>9.8730606488011685E-3</v>
      </c>
      <c r="CD162" s="14">
        <v>41340</v>
      </c>
      <c r="CE162" s="13">
        <v>61.779998999999997</v>
      </c>
      <c r="CF162" s="13">
        <f t="shared" si="80"/>
        <v>8.6530448979591276E-3</v>
      </c>
      <c r="CH162" s="14">
        <v>41739</v>
      </c>
      <c r="CI162" s="13">
        <v>35.979999999999997</v>
      </c>
      <c r="CJ162" s="13">
        <f t="shared" si="81"/>
        <v>-8.9113924050632995E-2</v>
      </c>
      <c r="CL162" s="14">
        <v>41690</v>
      </c>
      <c r="CM162" s="13">
        <v>31.969999000000001</v>
      </c>
      <c r="CN162" s="13">
        <f t="shared" si="82"/>
        <v>3.3958570504527802E-2</v>
      </c>
      <c r="CP162" s="14">
        <v>37812</v>
      </c>
      <c r="CQ162" s="13">
        <v>15.69</v>
      </c>
      <c r="CR162" s="13">
        <f t="shared" si="83"/>
        <v>-1.8761726078799293E-2</v>
      </c>
      <c r="CT162" s="14">
        <v>40619</v>
      </c>
      <c r="CU162" s="13">
        <v>38.830002</v>
      </c>
      <c r="CV162" s="13">
        <f t="shared" si="84"/>
        <v>8.3096342928918685E-3</v>
      </c>
      <c r="CX162" s="14">
        <v>39055</v>
      </c>
      <c r="CY162" s="13">
        <v>41.286557000000002</v>
      </c>
      <c r="CZ162" s="13">
        <f t="shared" si="85"/>
        <v>9.6072051030473109E-3</v>
      </c>
      <c r="DB162" s="14">
        <v>41870</v>
      </c>
      <c r="DC162" s="13">
        <v>86.459998999999996</v>
      </c>
      <c r="DD162" s="13">
        <f t="shared" si="86"/>
        <v>2.15028357928028E-2</v>
      </c>
      <c r="DF162" s="14">
        <v>40288</v>
      </c>
      <c r="DG162" s="13">
        <v>24.73</v>
      </c>
      <c r="DH162" s="13">
        <f t="shared" si="87"/>
        <v>1.1865752378651772E-2</v>
      </c>
      <c r="DJ162" s="14">
        <v>37747</v>
      </c>
      <c r="DK162" s="13">
        <v>17.845403000000001</v>
      </c>
      <c r="DL162" s="13">
        <f t="shared" si="88"/>
        <v>-3.3650002996963923E-4</v>
      </c>
      <c r="DN162" s="14">
        <v>39457</v>
      </c>
      <c r="DO162" s="13">
        <v>113.083333</v>
      </c>
      <c r="DP162" s="13">
        <f t="shared" si="89"/>
        <v>-3.5810747779115519E-2</v>
      </c>
    </row>
    <row r="163" spans="2:120">
      <c r="B163" s="14">
        <v>38820</v>
      </c>
      <c r="C163">
        <v>12.758642999999999</v>
      </c>
      <c r="D163" s="13">
        <f t="shared" si="60"/>
        <v>9.8261948598811454E-3</v>
      </c>
      <c r="F163" s="14">
        <v>39797</v>
      </c>
      <c r="G163">
        <v>11.457871000000001</v>
      </c>
      <c r="H163" s="13">
        <f t="shared" si="61"/>
        <v>-1.0847477058576978E-2</v>
      </c>
      <c r="J163" s="14">
        <v>41358</v>
      </c>
      <c r="K163">
        <v>53.543252000000003</v>
      </c>
      <c r="L163" s="13">
        <f t="shared" si="62"/>
        <v>2.5367469939299695E-3</v>
      </c>
      <c r="N163" s="14">
        <v>38106</v>
      </c>
      <c r="O163">
        <v>11.2</v>
      </c>
      <c r="P163" s="13">
        <f t="shared" si="63"/>
        <v>-2.6086956521739191E-2</v>
      </c>
      <c r="R163" s="14">
        <v>40114</v>
      </c>
      <c r="S163" s="13">
        <v>18.885876</v>
      </c>
      <c r="T163" s="13">
        <f t="shared" si="64"/>
        <v>-2.0824035438459738E-2</v>
      </c>
      <c r="V163" s="14">
        <v>39133</v>
      </c>
      <c r="W163" s="13">
        <v>78.296903</v>
      </c>
      <c r="X163" s="13">
        <f t="shared" si="65"/>
        <v>3.5631875745196187E-3</v>
      </c>
      <c r="Z163" s="14">
        <v>39384</v>
      </c>
      <c r="AA163" s="13">
        <v>29.226541000000001</v>
      </c>
      <c r="AB163" s="13">
        <f t="shared" si="66"/>
        <v>-2.2864369960118185E-2</v>
      </c>
      <c r="AD163" s="14">
        <v>39092</v>
      </c>
      <c r="AE163" s="13">
        <v>20.770235</v>
      </c>
      <c r="AF163" s="13">
        <f t="shared" si="67"/>
        <v>1.6379995842067585E-3</v>
      </c>
      <c r="AH163" s="14">
        <v>41383</v>
      </c>
      <c r="AI163" s="13">
        <v>23.469999000000001</v>
      </c>
      <c r="AJ163" s="13">
        <f t="shared" si="68"/>
        <v>9.0283319002579451E-3</v>
      </c>
      <c r="AL163" s="14">
        <v>41389</v>
      </c>
      <c r="AM163" s="13">
        <v>12.770578</v>
      </c>
      <c r="AN163" s="13">
        <f t="shared" si="69"/>
        <v>8.2335079964220292E-3</v>
      </c>
      <c r="AP163" s="14">
        <v>41732</v>
      </c>
      <c r="AQ163" s="13">
        <v>176.970001</v>
      </c>
      <c r="AR163" s="13">
        <f t="shared" si="70"/>
        <v>-3.4954759653322155E-2</v>
      </c>
      <c r="AT163" s="14">
        <v>41822</v>
      </c>
      <c r="AU163" s="13">
        <v>46.972656999999998</v>
      </c>
      <c r="AV163" s="13">
        <f t="shared" si="71"/>
        <v>-3.4157546962092487E-3</v>
      </c>
      <c r="AX163" s="14">
        <v>41089</v>
      </c>
      <c r="AY163" s="13">
        <v>6.31</v>
      </c>
      <c r="AZ163" s="13">
        <f t="shared" si="72"/>
        <v>5.6951423785594618E-2</v>
      </c>
      <c r="BB163" s="14">
        <v>36810</v>
      </c>
      <c r="BC163" s="13">
        <v>18.158463000000001</v>
      </c>
      <c r="BD163" s="13">
        <f t="shared" si="73"/>
        <v>-2.931596317567348E-2</v>
      </c>
      <c r="BF163" s="14">
        <v>40119</v>
      </c>
      <c r="BG163" s="13">
        <v>23.522053</v>
      </c>
      <c r="BH163" s="13">
        <f t="shared" si="74"/>
        <v>5.4092881109615637E-3</v>
      </c>
      <c r="BJ163" s="14">
        <v>38596</v>
      </c>
      <c r="BK163" s="13">
        <v>34.450001</v>
      </c>
      <c r="BL163" s="13">
        <f t="shared" si="75"/>
        <v>-6.918362839964335E-3</v>
      </c>
      <c r="BN163" s="14">
        <v>37788</v>
      </c>
      <c r="BO163" s="13">
        <v>22.662046</v>
      </c>
      <c r="BP163" s="13">
        <f t="shared" si="76"/>
        <v>1.1989112766179645E-2</v>
      </c>
      <c r="BR163" s="14">
        <v>40165</v>
      </c>
      <c r="BS163" s="13">
        <v>21.061140000000002</v>
      </c>
      <c r="BT163" s="13">
        <f t="shared" si="77"/>
        <v>-8.5648114259119952E-3</v>
      </c>
      <c r="BV163" s="14">
        <v>39204</v>
      </c>
      <c r="BW163" s="13">
        <v>31.129999000000002</v>
      </c>
      <c r="BX163" s="13">
        <f t="shared" si="78"/>
        <v>5.9925023495913506E-2</v>
      </c>
      <c r="BZ163" s="14">
        <v>41372</v>
      </c>
      <c r="CA163" s="13">
        <v>21.27</v>
      </c>
      <c r="CB163" s="13">
        <f t="shared" si="79"/>
        <v>-4.6795037585631791E-3</v>
      </c>
      <c r="CD163" s="14">
        <v>41339</v>
      </c>
      <c r="CE163" s="13">
        <v>61.25</v>
      </c>
      <c r="CF163" s="13">
        <f t="shared" si="80"/>
        <v>1.0225944083358996E-2</v>
      </c>
      <c r="CH163" s="14">
        <v>41738</v>
      </c>
      <c r="CI163" s="13">
        <v>39.5</v>
      </c>
      <c r="CJ163" s="13">
        <f t="shared" si="81"/>
        <v>7.7174861040352399E-2</v>
      </c>
      <c r="CL163" s="14">
        <v>41689</v>
      </c>
      <c r="CM163" s="13">
        <v>30.92</v>
      </c>
      <c r="CN163" s="13">
        <f t="shared" si="82"/>
        <v>-2.5220650227637132E-2</v>
      </c>
      <c r="CP163" s="14">
        <v>37811</v>
      </c>
      <c r="CQ163" s="13">
        <v>15.99</v>
      </c>
      <c r="CR163" s="13">
        <f t="shared" si="83"/>
        <v>2.8295819935691285E-2</v>
      </c>
      <c r="CT163" s="14">
        <v>40618</v>
      </c>
      <c r="CU163" s="13">
        <v>38.509998000000003</v>
      </c>
      <c r="CV163" s="13">
        <f t="shared" si="84"/>
        <v>-2.5965732087227585E-4</v>
      </c>
      <c r="CX163" s="14">
        <v>39052</v>
      </c>
      <c r="CY163" s="13">
        <v>40.893683000000003</v>
      </c>
      <c r="CZ163" s="13">
        <f t="shared" si="85"/>
        <v>-1.4922305682530019E-3</v>
      </c>
      <c r="DB163" s="14">
        <v>41869</v>
      </c>
      <c r="DC163" s="13">
        <v>84.639999000000003</v>
      </c>
      <c r="DD163" s="13">
        <f t="shared" si="86"/>
        <v>3.5454437590665182E-4</v>
      </c>
      <c r="DF163" s="14">
        <v>40287</v>
      </c>
      <c r="DG163" s="13">
        <v>24.440000999999999</v>
      </c>
      <c r="DH163" s="13">
        <f t="shared" si="87"/>
        <v>1.1170914356640341E-2</v>
      </c>
      <c r="DJ163" s="14">
        <v>37746</v>
      </c>
      <c r="DK163" s="13">
        <v>17.851410000000001</v>
      </c>
      <c r="DL163" s="13">
        <f t="shared" si="88"/>
        <v>2.0229160537831277E-3</v>
      </c>
      <c r="DN163" s="14">
        <v>39456</v>
      </c>
      <c r="DO163" s="13">
        <v>117.283337</v>
      </c>
      <c r="DP163" s="13">
        <f t="shared" si="89"/>
        <v>-2.6290285989368393E-2</v>
      </c>
    </row>
    <row r="164" spans="2:120">
      <c r="B164" s="14">
        <v>38819</v>
      </c>
      <c r="C164">
        <v>12.634494</v>
      </c>
      <c r="D164" s="13">
        <f t="shared" si="60"/>
        <v>-1.0471254624675552E-2</v>
      </c>
      <c r="F164" s="14">
        <v>39794</v>
      </c>
      <c r="G164">
        <v>11.583523</v>
      </c>
      <c r="H164" s="13">
        <f t="shared" si="61"/>
        <v>5.2819466473762962E-2</v>
      </c>
      <c r="J164" s="14">
        <v>41355</v>
      </c>
      <c r="K164">
        <v>53.407769999999999</v>
      </c>
      <c r="L164" s="13">
        <f t="shared" si="62"/>
        <v>1.0250737262251054E-2</v>
      </c>
      <c r="N164" s="14">
        <v>38105</v>
      </c>
      <c r="O164">
        <v>11.5</v>
      </c>
      <c r="P164" s="13">
        <f t="shared" si="63"/>
        <v>-2.816874032922264E-2</v>
      </c>
      <c r="R164" s="14">
        <v>40113</v>
      </c>
      <c r="S164" s="13">
        <v>19.287520000000001</v>
      </c>
      <c r="T164" s="13">
        <f t="shared" si="64"/>
        <v>-1.8268808741249021E-2</v>
      </c>
      <c r="V164" s="14">
        <v>39129</v>
      </c>
      <c r="W164" s="13">
        <v>78.018906999999999</v>
      </c>
      <c r="X164" s="13">
        <f t="shared" si="65"/>
        <v>1.1392743097070101E-2</v>
      </c>
      <c r="Z164" s="14">
        <v>39381</v>
      </c>
      <c r="AA164" s="13">
        <v>29.910423999999999</v>
      </c>
      <c r="AB164" s="13">
        <f t="shared" si="66"/>
        <v>2.9758000660399048E-2</v>
      </c>
      <c r="AD164" s="14">
        <v>39091</v>
      </c>
      <c r="AE164" s="13">
        <v>20.736269</v>
      </c>
      <c r="AF164" s="13">
        <f t="shared" si="67"/>
        <v>0</v>
      </c>
      <c r="AH164" s="14">
        <v>41382</v>
      </c>
      <c r="AI164" s="13">
        <v>23.26</v>
      </c>
      <c r="AJ164" s="13">
        <f t="shared" si="68"/>
        <v>-1.8565442254622637E-2</v>
      </c>
      <c r="AL164" s="14">
        <v>41388</v>
      </c>
      <c r="AM164" s="13">
        <v>12.66629</v>
      </c>
      <c r="AN164" s="13">
        <f t="shared" si="69"/>
        <v>3.4055705312137564E-2</v>
      </c>
      <c r="AP164" s="14">
        <v>41731</v>
      </c>
      <c r="AQ164" s="13">
        <v>183.38000500000001</v>
      </c>
      <c r="AR164" s="13">
        <f t="shared" si="70"/>
        <v>-2.4366896304701558E-2</v>
      </c>
      <c r="AT164" s="14">
        <v>41821</v>
      </c>
      <c r="AU164" s="13">
        <v>47.133654</v>
      </c>
      <c r="AV164" s="13">
        <f t="shared" si="71"/>
        <v>1.9668073474531533E-2</v>
      </c>
      <c r="AX164" s="14">
        <v>41088</v>
      </c>
      <c r="AY164" s="13">
        <v>5.97</v>
      </c>
      <c r="AZ164" s="13">
        <f t="shared" si="72"/>
        <v>4.3706293706293711E-2</v>
      </c>
      <c r="BB164" s="14">
        <v>36809</v>
      </c>
      <c r="BC164" s="13">
        <v>18.706873000000002</v>
      </c>
      <c r="BD164" s="13">
        <f t="shared" si="73"/>
        <v>-0.11271675669994219</v>
      </c>
      <c r="BF164" s="14">
        <v>40116</v>
      </c>
      <c r="BG164" s="13">
        <v>23.395499999999998</v>
      </c>
      <c r="BH164" s="13">
        <f t="shared" si="74"/>
        <v>-1.7363543819966323E-2</v>
      </c>
      <c r="BJ164" s="14">
        <v>38595</v>
      </c>
      <c r="BK164" s="13">
        <v>34.689999</v>
      </c>
      <c r="BL164" s="13">
        <f t="shared" si="75"/>
        <v>9.3104454265477369E-3</v>
      </c>
      <c r="BN164" s="14">
        <v>37785</v>
      </c>
      <c r="BO164" s="13">
        <v>22.393567000000001</v>
      </c>
      <c r="BP164" s="13">
        <f t="shared" si="76"/>
        <v>2.5496251289978469E-3</v>
      </c>
      <c r="BR164" s="14">
        <v>40164</v>
      </c>
      <c r="BS164" s="13">
        <v>21.243082999999999</v>
      </c>
      <c r="BT164" s="13">
        <f t="shared" si="77"/>
        <v>-6.939088902472568E-4</v>
      </c>
      <c r="BV164" s="14">
        <v>39203</v>
      </c>
      <c r="BW164" s="13">
        <v>29.370000999999998</v>
      </c>
      <c r="BX164" s="13">
        <f t="shared" si="78"/>
        <v>2.0677706342311031E-2</v>
      </c>
      <c r="BZ164" s="14">
        <v>41369</v>
      </c>
      <c r="CA164" s="13">
        <v>21.370000999999998</v>
      </c>
      <c r="CB164" s="13">
        <f t="shared" si="79"/>
        <v>-1.1563366717698118E-2</v>
      </c>
      <c r="CD164" s="14">
        <v>41338</v>
      </c>
      <c r="CE164" s="13">
        <v>60.630001</v>
      </c>
      <c r="CF164" s="13">
        <f t="shared" si="80"/>
        <v>4.3068080885673042E-3</v>
      </c>
      <c r="CH164" s="14">
        <v>41737</v>
      </c>
      <c r="CI164" s="13">
        <v>36.669998</v>
      </c>
      <c r="CJ164" s="13">
        <f t="shared" si="81"/>
        <v>-2.317535899905802E-2</v>
      </c>
      <c r="CL164" s="14">
        <v>41688</v>
      </c>
      <c r="CM164" s="13">
        <v>31.719999000000001</v>
      </c>
      <c r="CN164" s="13">
        <f t="shared" si="82"/>
        <v>7.3038742457924091E-3</v>
      </c>
      <c r="CP164" s="14">
        <v>37810</v>
      </c>
      <c r="CQ164" s="13">
        <v>15.55</v>
      </c>
      <c r="CR164" s="13">
        <f t="shared" si="83"/>
        <v>2.7759418374091203E-2</v>
      </c>
      <c r="CT164" s="14">
        <v>40617</v>
      </c>
      <c r="CU164" s="13">
        <v>38.520000000000003</v>
      </c>
      <c r="CV164" s="13">
        <f t="shared" si="84"/>
        <v>-1.1293609119445824E-2</v>
      </c>
      <c r="CX164" s="14">
        <v>39051</v>
      </c>
      <c r="CY164" s="13">
        <v>40.954796999999999</v>
      </c>
      <c r="CZ164" s="13">
        <f t="shared" si="85"/>
        <v>2.5803641800066279E-2</v>
      </c>
      <c r="DB164" s="14">
        <v>41866</v>
      </c>
      <c r="DC164" s="13">
        <v>84.610000999999997</v>
      </c>
      <c r="DD164" s="13">
        <f t="shared" si="86"/>
        <v>3.1200461991451638E-2</v>
      </c>
      <c r="DF164" s="14">
        <v>40284</v>
      </c>
      <c r="DG164" s="13">
        <v>24.17</v>
      </c>
      <c r="DH164" s="13">
        <f t="shared" si="87"/>
        <v>-8.6135770555199696E-3</v>
      </c>
      <c r="DJ164" s="14">
        <v>37743</v>
      </c>
      <c r="DK164" s="13">
        <v>17.815370999999999</v>
      </c>
      <c r="DL164" s="13">
        <f t="shared" si="88"/>
        <v>5.4237006530800866E-3</v>
      </c>
      <c r="DN164" s="14">
        <v>39455</v>
      </c>
      <c r="DO164" s="13">
        <v>120.450002</v>
      </c>
      <c r="DP164" s="13">
        <f t="shared" si="89"/>
        <v>6.2013155807881394E-2</v>
      </c>
    </row>
    <row r="165" spans="2:120">
      <c r="B165" s="14">
        <v>38818</v>
      </c>
      <c r="C165">
        <v>12.768193</v>
      </c>
      <c r="D165" s="13">
        <f t="shared" si="60"/>
        <v>-3.7257503194068451E-3</v>
      </c>
      <c r="F165" s="14">
        <v>39793</v>
      </c>
      <c r="G165">
        <v>11.002383</v>
      </c>
      <c r="H165" s="13">
        <f t="shared" si="61"/>
        <v>-1.8220118773205205E-2</v>
      </c>
      <c r="J165" s="14">
        <v>41354</v>
      </c>
      <c r="K165">
        <v>52.865856000000001</v>
      </c>
      <c r="L165" s="13">
        <f t="shared" si="62"/>
        <v>-1.0863634253623999E-2</v>
      </c>
      <c r="N165" s="14">
        <v>38104</v>
      </c>
      <c r="O165">
        <v>11.83333</v>
      </c>
      <c r="P165" s="13">
        <f t="shared" si="63"/>
        <v>5.6651542025059438E-3</v>
      </c>
      <c r="R165" s="14">
        <v>40112</v>
      </c>
      <c r="S165" s="13">
        <v>19.646436999999999</v>
      </c>
      <c r="T165" s="13">
        <f t="shared" si="64"/>
        <v>3.4919168751652366E-3</v>
      </c>
      <c r="V165" s="14">
        <v>39128</v>
      </c>
      <c r="W165" s="13">
        <v>77.140069999999994</v>
      </c>
      <c r="X165" s="13">
        <f t="shared" si="65"/>
        <v>-5.43417432603508E-3</v>
      </c>
      <c r="Z165" s="14">
        <v>39380</v>
      </c>
      <c r="AA165" s="13">
        <v>29.046071000000001</v>
      </c>
      <c r="AB165" s="13">
        <f t="shared" si="66"/>
        <v>-3.1051963222497207E-2</v>
      </c>
      <c r="AD165" s="14">
        <v>39090</v>
      </c>
      <c r="AE165" s="13">
        <v>20.736269</v>
      </c>
      <c r="AF165" s="13">
        <f t="shared" si="67"/>
        <v>-6.9133945942709274E-3</v>
      </c>
      <c r="AH165" s="14">
        <v>41381</v>
      </c>
      <c r="AI165" s="13">
        <v>23.700001</v>
      </c>
      <c r="AJ165" s="13">
        <f t="shared" si="68"/>
        <v>-3.7831019847371951E-3</v>
      </c>
      <c r="AL165" s="14">
        <v>41387</v>
      </c>
      <c r="AM165" s="13">
        <v>12.249136999999999</v>
      </c>
      <c r="AN165" s="13">
        <f t="shared" si="69"/>
        <v>2.6211282718758302E-2</v>
      </c>
      <c r="AP165" s="14">
        <v>41730</v>
      </c>
      <c r="AQ165" s="13">
        <v>187.96000699999999</v>
      </c>
      <c r="AR165" s="13">
        <f t="shared" si="70"/>
        <v>1.6329647276634062E-2</v>
      </c>
      <c r="AT165" s="14">
        <v>41820</v>
      </c>
      <c r="AU165" s="13">
        <v>46.224507000000003</v>
      </c>
      <c r="AV165" s="13">
        <f t="shared" si="71"/>
        <v>3.0826485336034695E-3</v>
      </c>
      <c r="AX165" s="14">
        <v>41087</v>
      </c>
      <c r="AY165" s="13">
        <v>5.72</v>
      </c>
      <c r="AZ165" s="13">
        <f t="shared" si="72"/>
        <v>1.598579040852573E-2</v>
      </c>
      <c r="BB165" s="14">
        <v>36808</v>
      </c>
      <c r="BC165" s="13">
        <v>21.083316</v>
      </c>
      <c r="BD165" s="13">
        <f t="shared" si="73"/>
        <v>3.2835829377079011E-2</v>
      </c>
      <c r="BF165" s="14">
        <v>40115</v>
      </c>
      <c r="BG165" s="13">
        <v>23.808907000000001</v>
      </c>
      <c r="BH165" s="13">
        <f t="shared" si="74"/>
        <v>7.1377236288909986E-3</v>
      </c>
      <c r="BJ165" s="14">
        <v>38594</v>
      </c>
      <c r="BK165" s="13">
        <v>34.369999</v>
      </c>
      <c r="BL165" s="13">
        <f t="shared" si="75"/>
        <v>-1.5186331507946637E-2</v>
      </c>
      <c r="BN165" s="14">
        <v>37784</v>
      </c>
      <c r="BO165" s="13">
        <v>22.336617</v>
      </c>
      <c r="BP165" s="13">
        <f t="shared" si="76"/>
        <v>6.4766331813515543E-2</v>
      </c>
      <c r="BR165" s="14">
        <v>40163</v>
      </c>
      <c r="BS165" s="13">
        <v>21.257833999999999</v>
      </c>
      <c r="BT165" s="13">
        <f t="shared" si="77"/>
        <v>-4.5906021592727428E-2</v>
      </c>
      <c r="BV165" s="14">
        <v>39202</v>
      </c>
      <c r="BW165" s="13">
        <v>28.774999999999999</v>
      </c>
      <c r="BX165" s="13">
        <f t="shared" si="78"/>
        <v>-1.4217231441684438E-2</v>
      </c>
      <c r="BZ165" s="14">
        <v>41368</v>
      </c>
      <c r="CA165" s="13">
        <v>21.620000999999998</v>
      </c>
      <c r="CB165" s="13">
        <f t="shared" si="79"/>
        <v>-1.1882907307262812E-2</v>
      </c>
      <c r="CD165" s="14">
        <v>41337</v>
      </c>
      <c r="CE165" s="13">
        <v>60.369999</v>
      </c>
      <c r="CF165" s="13">
        <f t="shared" si="80"/>
        <v>1.2749504902709246E-2</v>
      </c>
      <c r="CH165" s="14">
        <v>41736</v>
      </c>
      <c r="CI165" s="13">
        <v>37.540000999999997</v>
      </c>
      <c r="CJ165" s="13">
        <f t="shared" si="81"/>
        <v>-4.244031717665039E-3</v>
      </c>
      <c r="CL165" s="14">
        <v>41684</v>
      </c>
      <c r="CM165" s="13">
        <v>31.49</v>
      </c>
      <c r="CN165" s="13">
        <f t="shared" si="82"/>
        <v>-1.9017116292143542E-3</v>
      </c>
      <c r="CP165" s="14">
        <v>37809</v>
      </c>
      <c r="CQ165" s="13">
        <v>15.13</v>
      </c>
      <c r="CR165" s="13">
        <f t="shared" si="83"/>
        <v>3.6301369863013778E-2</v>
      </c>
      <c r="CT165" s="14">
        <v>40616</v>
      </c>
      <c r="CU165" s="13">
        <v>38.959999000000003</v>
      </c>
      <c r="CV165" s="13">
        <f t="shared" si="84"/>
        <v>7.2388572905895468E-3</v>
      </c>
      <c r="CX165" s="14">
        <v>39050</v>
      </c>
      <c r="CY165" s="13">
        <v>39.924596999999999</v>
      </c>
      <c r="CZ165" s="13">
        <f t="shared" si="85"/>
        <v>-2.8347253493136411E-3</v>
      </c>
      <c r="DB165" s="14">
        <v>41865</v>
      </c>
      <c r="DC165" s="13">
        <v>82.050003000000004</v>
      </c>
      <c r="DD165" s="13">
        <f t="shared" si="86"/>
        <v>-3.8213516310245249E-2</v>
      </c>
      <c r="DF165" s="14">
        <v>40283</v>
      </c>
      <c r="DG165" s="13">
        <v>24.379999000000002</v>
      </c>
      <c r="DH165" s="13">
        <f t="shared" si="87"/>
        <v>2.350961376994128E-2</v>
      </c>
      <c r="DJ165" s="14">
        <v>37742</v>
      </c>
      <c r="DK165" s="13">
        <v>17.719266999999999</v>
      </c>
      <c r="DL165" s="13">
        <f t="shared" si="88"/>
        <v>-3.0415803997519823E-3</v>
      </c>
      <c r="DN165" s="14">
        <v>39454</v>
      </c>
      <c r="DO165" s="13">
        <v>113.416676</v>
      </c>
      <c r="DP165" s="13">
        <f t="shared" si="89"/>
        <v>-5.3019748607031215E-2</v>
      </c>
    </row>
    <row r="166" spans="2:120">
      <c r="B166" s="14">
        <v>38817</v>
      </c>
      <c r="C166">
        <v>12.815942</v>
      </c>
      <c r="D166" s="13">
        <f t="shared" si="60"/>
        <v>-1.1053777280833125E-2</v>
      </c>
      <c r="F166" s="14">
        <v>39792</v>
      </c>
      <c r="G166">
        <v>11.206568000000001</v>
      </c>
      <c r="H166" s="13">
        <f t="shared" si="61"/>
        <v>-2.09783914286978E-3</v>
      </c>
      <c r="J166" s="14">
        <v>41353</v>
      </c>
      <c r="K166">
        <v>53.446478999999997</v>
      </c>
      <c r="L166" s="13">
        <f t="shared" si="62"/>
        <v>1.0797943366319165E-2</v>
      </c>
      <c r="N166" s="14">
        <v>38103</v>
      </c>
      <c r="O166">
        <v>11.76667</v>
      </c>
      <c r="P166" s="13">
        <f t="shared" si="63"/>
        <v>-9.5395622895623946E-3</v>
      </c>
      <c r="R166" s="14">
        <v>40109</v>
      </c>
      <c r="S166" s="13">
        <v>19.578071999999999</v>
      </c>
      <c r="T166" s="13">
        <f t="shared" si="64"/>
        <v>-2.135843128002491E-2</v>
      </c>
      <c r="V166" s="14">
        <v>39127</v>
      </c>
      <c r="W166" s="13">
        <v>77.561553000000004</v>
      </c>
      <c r="X166" s="13">
        <f t="shared" si="65"/>
        <v>3.5188441698482904E-2</v>
      </c>
      <c r="Z166" s="14">
        <v>39379</v>
      </c>
      <c r="AA166" s="13">
        <v>29.976913</v>
      </c>
      <c r="AB166" s="13">
        <f t="shared" si="66"/>
        <v>-1.4981317712837602E-2</v>
      </c>
      <c r="AD166" s="14">
        <v>39087</v>
      </c>
      <c r="AE166" s="13">
        <v>20.880624999999998</v>
      </c>
      <c r="AF166" s="13">
        <f t="shared" si="67"/>
        <v>4.0685827366071471E-4</v>
      </c>
      <c r="AH166" s="14">
        <v>41380</v>
      </c>
      <c r="AI166" s="13">
        <v>23.790001</v>
      </c>
      <c r="AJ166" s="13">
        <f t="shared" si="68"/>
        <v>-7.9232276897414616E-3</v>
      </c>
      <c r="AL166" s="14">
        <v>41386</v>
      </c>
      <c r="AM166" s="13">
        <v>11.936272000000001</v>
      </c>
      <c r="AN166" s="13">
        <f t="shared" si="69"/>
        <v>1.5911308844026163E-3</v>
      </c>
      <c r="AP166" s="14">
        <v>41729</v>
      </c>
      <c r="AQ166" s="13">
        <v>184.94000199999999</v>
      </c>
      <c r="AR166" s="13">
        <f t="shared" si="70"/>
        <v>-2.9644756380602582E-2</v>
      </c>
      <c r="AT166" s="14">
        <v>41817</v>
      </c>
      <c r="AU166" s="13">
        <v>46.082450999999999</v>
      </c>
      <c r="AV166" s="13">
        <f t="shared" si="71"/>
        <v>4.5417345817094423E-3</v>
      </c>
      <c r="AX166" s="14">
        <v>41086</v>
      </c>
      <c r="AY166" s="13">
        <v>5.63</v>
      </c>
      <c r="AZ166" s="13">
        <f t="shared" si="72"/>
        <v>7.1556350626118129E-3</v>
      </c>
      <c r="BB166" s="14">
        <v>36805</v>
      </c>
      <c r="BC166" s="13">
        <v>20.413036999999999</v>
      </c>
      <c r="BD166" s="13">
        <f t="shared" si="73"/>
        <v>-4.5584044651605413E-2</v>
      </c>
      <c r="BF166" s="14">
        <v>40114</v>
      </c>
      <c r="BG166" s="13">
        <v>23.640170000000001</v>
      </c>
      <c r="BH166" s="13">
        <f t="shared" si="74"/>
        <v>-1.9937048405765278E-2</v>
      </c>
      <c r="BJ166" s="14">
        <v>38593</v>
      </c>
      <c r="BK166" s="13">
        <v>34.900002000000001</v>
      </c>
      <c r="BL166" s="13">
        <f t="shared" si="75"/>
        <v>5.7637174131493635E-3</v>
      </c>
      <c r="BN166" s="14">
        <v>37783</v>
      </c>
      <c r="BO166" s="13">
        <v>20.977951999999998</v>
      </c>
      <c r="BP166" s="13">
        <f t="shared" si="76"/>
        <v>8.2110902224109186E-3</v>
      </c>
      <c r="BR166" s="14">
        <v>40162</v>
      </c>
      <c r="BS166" s="13">
        <v>22.280650000000001</v>
      </c>
      <c r="BT166" s="13">
        <f t="shared" si="77"/>
        <v>-3.5136255096295706E-2</v>
      </c>
      <c r="BV166" s="14">
        <v>39199</v>
      </c>
      <c r="BW166" s="13">
        <v>29.190000999999999</v>
      </c>
      <c r="BX166" s="13">
        <f t="shared" si="78"/>
        <v>-1.0005086993213997E-2</v>
      </c>
      <c r="BZ166" s="14">
        <v>41367</v>
      </c>
      <c r="CA166" s="13">
        <v>21.879999000000002</v>
      </c>
      <c r="CB166" s="13">
        <f t="shared" si="79"/>
        <v>-3.9086561264822052E-2</v>
      </c>
      <c r="CD166" s="14">
        <v>41334</v>
      </c>
      <c r="CE166" s="13">
        <v>59.610000999999997</v>
      </c>
      <c r="CF166" s="13">
        <f t="shared" si="80"/>
        <v>2.8290494595644276E-2</v>
      </c>
      <c r="CH166" s="14">
        <v>41733</v>
      </c>
      <c r="CI166" s="13">
        <v>37.700001</v>
      </c>
      <c r="CJ166" s="13">
        <f t="shared" si="81"/>
        <v>-4.725799848369977E-2</v>
      </c>
      <c r="CL166" s="14">
        <v>41683</v>
      </c>
      <c r="CM166" s="13">
        <v>31.549999</v>
      </c>
      <c r="CN166" s="13">
        <f t="shared" si="82"/>
        <v>1.4469421221864896E-2</v>
      </c>
      <c r="CP166" s="14">
        <v>37805</v>
      </c>
      <c r="CQ166" s="13">
        <v>14.6</v>
      </c>
      <c r="CR166" s="13">
        <f t="shared" si="83"/>
        <v>-1.5509103169251547E-2</v>
      </c>
      <c r="CT166" s="14">
        <v>40613</v>
      </c>
      <c r="CU166" s="13">
        <v>38.68</v>
      </c>
      <c r="CV166" s="13">
        <f t="shared" si="84"/>
        <v>-1.5776056381070137E-2</v>
      </c>
      <c r="CX166" s="14">
        <v>39049</v>
      </c>
      <c r="CY166" s="13">
        <v>40.038094000000001</v>
      </c>
      <c r="CZ166" s="13">
        <f t="shared" si="85"/>
        <v>4.8203557183199653E-3</v>
      </c>
      <c r="DB166" s="14">
        <v>41864</v>
      </c>
      <c r="DC166" s="13">
        <v>85.309997999999993</v>
      </c>
      <c r="DD166" s="13">
        <f t="shared" si="86"/>
        <v>-5.2472480119579168E-3</v>
      </c>
      <c r="DF166" s="14">
        <v>40282</v>
      </c>
      <c r="DG166" s="13">
        <v>23.82</v>
      </c>
      <c r="DH166" s="13">
        <f t="shared" si="87"/>
        <v>3.565217391304349E-2</v>
      </c>
      <c r="DJ166" s="14">
        <v>37741</v>
      </c>
      <c r="DK166" s="13">
        <v>17.773326000000001</v>
      </c>
      <c r="DL166" s="13">
        <f t="shared" si="88"/>
        <v>-1.6868727798429097E-3</v>
      </c>
      <c r="DN166" s="14">
        <v>39451</v>
      </c>
      <c r="DO166" s="13">
        <v>119.76667500000001</v>
      </c>
      <c r="DP166" s="13">
        <f t="shared" si="89"/>
        <v>-3.3360216302168684E-2</v>
      </c>
    </row>
    <row r="167" spans="2:120">
      <c r="B167" s="14">
        <v>38814</v>
      </c>
      <c r="C167">
        <v>12.95919</v>
      </c>
      <c r="D167" s="13">
        <f t="shared" si="60"/>
        <v>-3.6711171113267705E-3</v>
      </c>
      <c r="F167" s="14">
        <v>39791</v>
      </c>
      <c r="G167">
        <v>11.230127</v>
      </c>
      <c r="H167" s="13">
        <f t="shared" si="61"/>
        <v>2.5825012491539085E-2</v>
      </c>
      <c r="J167" s="14">
        <v>41352</v>
      </c>
      <c r="K167">
        <v>52.875532</v>
      </c>
      <c r="L167" s="13">
        <f t="shared" si="62"/>
        <v>4.2271698348424636E-3</v>
      </c>
      <c r="N167" s="14">
        <v>38100</v>
      </c>
      <c r="O167">
        <v>11.88</v>
      </c>
      <c r="P167" s="13">
        <f t="shared" si="63"/>
        <v>0.19436957293244891</v>
      </c>
      <c r="R167" s="14">
        <v>40108</v>
      </c>
      <c r="S167" s="13">
        <v>20.005355000000002</v>
      </c>
      <c r="T167" s="13">
        <f t="shared" si="64"/>
        <v>1.4298130317428872E-2</v>
      </c>
      <c r="V167" s="14">
        <v>39126</v>
      </c>
      <c r="W167" s="13">
        <v>74.925056999999995</v>
      </c>
      <c r="X167" s="13">
        <f t="shared" si="65"/>
        <v>4.2940990297503229E-2</v>
      </c>
      <c r="Z167" s="14">
        <v>39378</v>
      </c>
      <c r="AA167" s="13">
        <v>30.432836999999999</v>
      </c>
      <c r="AB167" s="13">
        <f t="shared" si="66"/>
        <v>6.5513855238000393E-2</v>
      </c>
      <c r="AD167" s="14">
        <v>39086</v>
      </c>
      <c r="AE167" s="13">
        <v>20.872133000000002</v>
      </c>
      <c r="AF167" s="13">
        <f t="shared" si="67"/>
        <v>2.1188199108511181E-2</v>
      </c>
      <c r="AH167" s="14">
        <v>41379</v>
      </c>
      <c r="AI167" s="13">
        <v>23.98</v>
      </c>
      <c r="AJ167" s="13">
        <f t="shared" si="68"/>
        <v>-2.875662094950901E-2</v>
      </c>
      <c r="AL167" s="14">
        <v>41383</v>
      </c>
      <c r="AM167" s="13">
        <v>11.917310000000001</v>
      </c>
      <c r="AN167" s="13">
        <f t="shared" si="69"/>
        <v>2.3923219603413947E-3</v>
      </c>
      <c r="AP167" s="14">
        <v>41726</v>
      </c>
      <c r="AQ167" s="13">
        <v>190.58999600000001</v>
      </c>
      <c r="AR167" s="13">
        <f t="shared" si="70"/>
        <v>1.0873040607358057E-2</v>
      </c>
      <c r="AT167" s="14">
        <v>41816</v>
      </c>
      <c r="AU167" s="13">
        <v>45.874102999999998</v>
      </c>
      <c r="AV167" s="13">
        <f t="shared" si="71"/>
        <v>-8.1900564239007559E-3</v>
      </c>
      <c r="AX167" s="14">
        <v>41085</v>
      </c>
      <c r="AY167" s="13">
        <v>5.59</v>
      </c>
      <c r="AZ167" s="13">
        <f t="shared" si="72"/>
        <v>-2.6132404181184728E-2</v>
      </c>
      <c r="BB167" s="14">
        <v>36804</v>
      </c>
      <c r="BC167" s="13">
        <v>21.387988</v>
      </c>
      <c r="BD167" s="13">
        <f t="shared" si="73"/>
        <v>-7.3878616543270395E-2</v>
      </c>
      <c r="BF167" s="14">
        <v>40113</v>
      </c>
      <c r="BG167" s="13">
        <v>24.121072999999999</v>
      </c>
      <c r="BH167" s="13">
        <f t="shared" si="74"/>
        <v>-3.1380743195284565E-3</v>
      </c>
      <c r="BJ167" s="14">
        <v>38590</v>
      </c>
      <c r="BK167" s="13">
        <v>34.700001</v>
      </c>
      <c r="BL167" s="13">
        <f t="shared" si="75"/>
        <v>-1.2802303681234507E-2</v>
      </c>
      <c r="BN167" s="14">
        <v>37782</v>
      </c>
      <c r="BO167" s="13">
        <v>20.807103000000001</v>
      </c>
      <c r="BP167" s="13">
        <f t="shared" si="76"/>
        <v>-1.9511908725441699E-3</v>
      </c>
      <c r="BR167" s="14">
        <v>40161</v>
      </c>
      <c r="BS167" s="13">
        <v>23.092016999999998</v>
      </c>
      <c r="BT167" s="13">
        <f t="shared" si="77"/>
        <v>1.1632937854013082E-2</v>
      </c>
      <c r="BV167" s="14">
        <v>39198</v>
      </c>
      <c r="BW167" s="13">
        <v>29.485001</v>
      </c>
      <c r="BX167" s="13">
        <f t="shared" si="78"/>
        <v>1.514894129798584E-2</v>
      </c>
      <c r="BZ167" s="14">
        <v>41366</v>
      </c>
      <c r="CA167" s="13">
        <v>22.77</v>
      </c>
      <c r="CB167" s="13">
        <f t="shared" si="79"/>
        <v>-1.0000000000000019E-2</v>
      </c>
      <c r="CD167" s="14">
        <v>41333</v>
      </c>
      <c r="CE167" s="13">
        <v>57.970001000000003</v>
      </c>
      <c r="CF167" s="13">
        <f t="shared" si="80"/>
        <v>2.710846965110689E-2</v>
      </c>
      <c r="CH167" s="14">
        <v>41732</v>
      </c>
      <c r="CI167" s="13">
        <v>39.57</v>
      </c>
      <c r="CJ167" s="13">
        <f t="shared" si="81"/>
        <v>-6.4096477391118109E-2</v>
      </c>
      <c r="CL167" s="14">
        <v>41682</v>
      </c>
      <c r="CM167" s="13">
        <v>31.1</v>
      </c>
      <c r="CN167" s="13">
        <f t="shared" si="82"/>
        <v>2.5789813023856171E-3</v>
      </c>
      <c r="CP167" s="14">
        <v>37804</v>
      </c>
      <c r="CQ167" s="13">
        <v>14.83</v>
      </c>
      <c r="CR167" s="13">
        <f t="shared" si="83"/>
        <v>2.9861111111111092E-2</v>
      </c>
      <c r="CT167" s="14">
        <v>40612</v>
      </c>
      <c r="CU167" s="13">
        <v>39.299999</v>
      </c>
      <c r="CV167" s="13">
        <f t="shared" si="84"/>
        <v>-1.3554241967871578E-2</v>
      </c>
      <c r="CX167" s="14">
        <v>39048</v>
      </c>
      <c r="CY167" s="13">
        <v>39.846021999999998</v>
      </c>
      <c r="CZ167" s="13">
        <f t="shared" si="85"/>
        <v>1.9758623177394499E-3</v>
      </c>
      <c r="DB167" s="14">
        <v>41863</v>
      </c>
      <c r="DC167" s="13">
        <v>85.760002</v>
      </c>
      <c r="DD167" s="13">
        <f t="shared" si="86"/>
        <v>-1.4592634891332166E-2</v>
      </c>
      <c r="DF167" s="14">
        <v>40281</v>
      </c>
      <c r="DG167" s="13">
        <v>23</v>
      </c>
      <c r="DH167" s="13">
        <f t="shared" si="87"/>
        <v>-1.3298970969496877E-2</v>
      </c>
      <c r="DJ167" s="14">
        <v>37740</v>
      </c>
      <c r="DK167" s="13">
        <v>17.803357999999999</v>
      </c>
      <c r="DL167" s="13">
        <f t="shared" si="88"/>
        <v>-2.5239787505967528E-3</v>
      </c>
      <c r="DN167" s="14">
        <v>39450</v>
      </c>
      <c r="DO167" s="13">
        <v>123.900006</v>
      </c>
      <c r="DP167" s="13">
        <f t="shared" si="89"/>
        <v>-9.7242674465595081E-3</v>
      </c>
    </row>
    <row r="168" spans="2:120">
      <c r="B168" s="14">
        <v>38813</v>
      </c>
      <c r="C168">
        <v>13.00694</v>
      </c>
      <c r="D168" s="13">
        <f t="shared" si="60"/>
        <v>-1.304348683852101E-2</v>
      </c>
      <c r="F168" s="14">
        <v>39790</v>
      </c>
      <c r="G168">
        <v>10.94741</v>
      </c>
      <c r="H168" s="13">
        <f t="shared" si="61"/>
        <v>4.8908924542131575E-2</v>
      </c>
      <c r="J168" s="14">
        <v>41351</v>
      </c>
      <c r="K168">
        <v>52.652959000000003</v>
      </c>
      <c r="L168" s="13">
        <f t="shared" si="62"/>
        <v>-1.2701884320852442E-2</v>
      </c>
      <c r="N168" s="14">
        <v>38099</v>
      </c>
      <c r="O168">
        <v>9.9466699999999992</v>
      </c>
      <c r="P168" s="13">
        <f t="shared" si="63"/>
        <v>-5.5695587245439021E-2</v>
      </c>
      <c r="R168" s="14">
        <v>40107</v>
      </c>
      <c r="S168" s="13">
        <v>19.723348000000001</v>
      </c>
      <c r="T168" s="13">
        <f t="shared" si="64"/>
        <v>-1.7872336611432931E-2</v>
      </c>
      <c r="V168" s="14">
        <v>39125</v>
      </c>
      <c r="W168" s="13">
        <v>71.840169000000003</v>
      </c>
      <c r="X168" s="13">
        <f t="shared" si="65"/>
        <v>3.7461044628434557E-4</v>
      </c>
      <c r="Z168" s="14">
        <v>39377</v>
      </c>
      <c r="AA168" s="13">
        <v>28.561653</v>
      </c>
      <c r="AB168" s="13">
        <f t="shared" si="66"/>
        <v>2.3485372316408945E-2</v>
      </c>
      <c r="AD168" s="14">
        <v>39085</v>
      </c>
      <c r="AE168" s="13">
        <v>20.439066</v>
      </c>
      <c r="AF168" s="13">
        <f t="shared" si="67"/>
        <v>8.3159979322382281E-4</v>
      </c>
      <c r="AH168" s="14">
        <v>41376</v>
      </c>
      <c r="AI168" s="13">
        <v>24.690000999999999</v>
      </c>
      <c r="AJ168" s="13">
        <f t="shared" si="68"/>
        <v>8.1666394446713083E-3</v>
      </c>
      <c r="AL168" s="14">
        <v>41382</v>
      </c>
      <c r="AM168" s="13">
        <v>11.888868</v>
      </c>
      <c r="AN168" s="13">
        <f t="shared" si="69"/>
        <v>-1.9546528843621919E-2</v>
      </c>
      <c r="AP168" s="14">
        <v>41725</v>
      </c>
      <c r="AQ168" s="13">
        <v>188.53999300000001</v>
      </c>
      <c r="AR168" s="13">
        <f t="shared" si="70"/>
        <v>1.4037541538551091E-2</v>
      </c>
      <c r="AT168" s="14">
        <v>41815</v>
      </c>
      <c r="AU168" s="13">
        <v>46.252916999999997</v>
      </c>
      <c r="AV168" s="13">
        <f t="shared" si="71"/>
        <v>1.640724797390595E-3</v>
      </c>
      <c r="AX168" s="14">
        <v>41082</v>
      </c>
      <c r="AY168" s="13">
        <v>5.74</v>
      </c>
      <c r="AZ168" s="13">
        <f t="shared" si="72"/>
        <v>1.5929203539822984E-2</v>
      </c>
      <c r="BB168" s="14">
        <v>36803</v>
      </c>
      <c r="BC168" s="13">
        <v>23.094152000000001</v>
      </c>
      <c r="BD168" s="13">
        <f t="shared" si="73"/>
        <v>7.3654371574855229E-2</v>
      </c>
      <c r="BF168" s="14">
        <v>40112</v>
      </c>
      <c r="BG168" s="13">
        <v>24.197005000000001</v>
      </c>
      <c r="BH168" s="13">
        <f t="shared" si="74"/>
        <v>2.3554610647892951E-2</v>
      </c>
      <c r="BJ168" s="14">
        <v>38589</v>
      </c>
      <c r="BK168" s="13">
        <v>35.150002000000001</v>
      </c>
      <c r="BL168" s="13">
        <f t="shared" si="75"/>
        <v>6.2983681649012571E-3</v>
      </c>
      <c r="BN168" s="14">
        <v>37781</v>
      </c>
      <c r="BO168" s="13">
        <v>20.847781000000001</v>
      </c>
      <c r="BP168" s="13">
        <f t="shared" si="76"/>
        <v>7.8112440150162569E-4</v>
      </c>
      <c r="BR168" s="14">
        <v>40158</v>
      </c>
      <c r="BS168" s="13">
        <v>22.826478000000002</v>
      </c>
      <c r="BT168" s="13">
        <f t="shared" si="77"/>
        <v>2.8083405231390836E-3</v>
      </c>
      <c r="BV168" s="14">
        <v>39197</v>
      </c>
      <c r="BW168" s="13">
        <v>29.045000000000002</v>
      </c>
      <c r="BX168" s="13">
        <f t="shared" si="78"/>
        <v>5.1667239005617305E-4</v>
      </c>
      <c r="BZ168" s="14">
        <v>41365</v>
      </c>
      <c r="CA168" s="13">
        <v>23</v>
      </c>
      <c r="CB168" s="13">
        <f t="shared" si="79"/>
        <v>-1.7513882956001713E-2</v>
      </c>
      <c r="CD168" s="14">
        <v>41332</v>
      </c>
      <c r="CE168" s="13">
        <v>56.439999</v>
      </c>
      <c r="CF168" s="13">
        <f t="shared" si="80"/>
        <v>9.299016784657263E-3</v>
      </c>
      <c r="CH168" s="14">
        <v>41731</v>
      </c>
      <c r="CI168" s="13">
        <v>42.279998999999997</v>
      </c>
      <c r="CJ168" s="13">
        <f t="shared" si="81"/>
        <v>-2.4232701397059797E-2</v>
      </c>
      <c r="CL168" s="14">
        <v>41681</v>
      </c>
      <c r="CM168" s="13">
        <v>31.02</v>
      </c>
      <c r="CN168" s="13">
        <f t="shared" si="82"/>
        <v>6.0512820512820496E-2</v>
      </c>
      <c r="CP168" s="14">
        <v>37803</v>
      </c>
      <c r="CQ168" s="13">
        <v>14.4</v>
      </c>
      <c r="CR168" s="13">
        <f t="shared" si="83"/>
        <v>-1.5721120984278907E-2</v>
      </c>
      <c r="CT168" s="14">
        <v>40611</v>
      </c>
      <c r="CU168" s="13">
        <v>39.840000000000003</v>
      </c>
      <c r="CV168" s="13">
        <f t="shared" si="84"/>
        <v>2.7068805695571053E-2</v>
      </c>
      <c r="CX168" s="14">
        <v>39045</v>
      </c>
      <c r="CY168" s="13">
        <v>39.767446999999997</v>
      </c>
      <c r="CZ168" s="13">
        <f t="shared" si="85"/>
        <v>1.492865246874844E-2</v>
      </c>
      <c r="DB168" s="14">
        <v>41862</v>
      </c>
      <c r="DC168" s="13">
        <v>87.029999000000004</v>
      </c>
      <c r="DD168" s="13">
        <f t="shared" si="86"/>
        <v>4.3854240188015581E-3</v>
      </c>
      <c r="DF168" s="14">
        <v>40280</v>
      </c>
      <c r="DG168" s="13">
        <v>23.309999000000001</v>
      </c>
      <c r="DH168" s="13">
        <f t="shared" si="87"/>
        <v>1.7015663176265249E-2</v>
      </c>
      <c r="DJ168" s="14">
        <v>37739</v>
      </c>
      <c r="DK168" s="13">
        <v>17.848407000000002</v>
      </c>
      <c r="DL168" s="13">
        <f t="shared" si="88"/>
        <v>1.0198824872601778E-2</v>
      </c>
      <c r="DN168" s="14">
        <v>39449</v>
      </c>
      <c r="DO168" s="13">
        <v>125.116674</v>
      </c>
      <c r="DP168" s="13">
        <f t="shared" si="89"/>
        <v>7.5347406737926795E-2</v>
      </c>
    </row>
    <row r="169" spans="2:120">
      <c r="B169" s="14">
        <v>38812</v>
      </c>
      <c r="C169">
        <v>13.178838000000001</v>
      </c>
      <c r="D169" s="13">
        <f t="shared" si="60"/>
        <v>6.5645557676385375E-3</v>
      </c>
      <c r="F169" s="14">
        <v>39787</v>
      </c>
      <c r="G169">
        <v>10.43695</v>
      </c>
      <c r="H169" s="13">
        <f t="shared" si="61"/>
        <v>4.0720412915803986E-2</v>
      </c>
      <c r="J169" s="14">
        <v>41348</v>
      </c>
      <c r="K169">
        <v>53.330354999999997</v>
      </c>
      <c r="L169" s="13">
        <f t="shared" si="62"/>
        <v>1.8152433026165008E-4</v>
      </c>
      <c r="N169" s="14">
        <v>38098</v>
      </c>
      <c r="O169">
        <v>10.533329999999999</v>
      </c>
      <c r="P169" s="13">
        <f t="shared" si="63"/>
        <v>0</v>
      </c>
      <c r="R169" s="14">
        <v>40106</v>
      </c>
      <c r="S169" s="13">
        <v>20.082265</v>
      </c>
      <c r="T169" s="13">
        <f t="shared" si="64"/>
        <v>-7.1820890141811641E-3</v>
      </c>
      <c r="V169" s="14">
        <v>39122</v>
      </c>
      <c r="W169" s="13">
        <v>71.813266999999996</v>
      </c>
      <c r="X169" s="13">
        <f t="shared" si="65"/>
        <v>-9.4012114467897298E-3</v>
      </c>
      <c r="Z169" s="14">
        <v>39374</v>
      </c>
      <c r="AA169" s="13">
        <v>27.906264</v>
      </c>
      <c r="AB169" s="13">
        <f t="shared" si="66"/>
        <v>-2.0013332552797573E-2</v>
      </c>
      <c r="AD169" s="14">
        <v>39080</v>
      </c>
      <c r="AE169" s="13">
        <v>20.422083000000001</v>
      </c>
      <c r="AF169" s="13">
        <f t="shared" si="67"/>
        <v>-2.0747105933135702E-3</v>
      </c>
      <c r="AH169" s="14">
        <v>41375</v>
      </c>
      <c r="AI169" s="13">
        <v>24.49</v>
      </c>
      <c r="AJ169" s="13">
        <f t="shared" si="68"/>
        <v>1.198342925688301E-2</v>
      </c>
      <c r="AL169" s="14">
        <v>41381</v>
      </c>
      <c r="AM169" s="13">
        <v>12.125887000000001</v>
      </c>
      <c r="AN169" s="13">
        <f t="shared" si="69"/>
        <v>-1.3117295756674077E-2</v>
      </c>
      <c r="AP169" s="14">
        <v>41724</v>
      </c>
      <c r="AQ169" s="13">
        <v>185.929993</v>
      </c>
      <c r="AR169" s="13">
        <f t="shared" si="70"/>
        <v>8.6800357111697351E-3</v>
      </c>
      <c r="AT169" s="14">
        <v>41814</v>
      </c>
      <c r="AU169" s="13">
        <v>46.177152999999997</v>
      </c>
      <c r="AV169" s="13">
        <f t="shared" si="71"/>
        <v>-1.455135153822594E-2</v>
      </c>
      <c r="AX169" s="14">
        <v>41081</v>
      </c>
      <c r="AY169" s="13">
        <v>5.65</v>
      </c>
      <c r="AZ169" s="13">
        <f t="shared" si="72"/>
        <v>-7.6797385620914996E-2</v>
      </c>
      <c r="BB169" s="14">
        <v>36802</v>
      </c>
      <c r="BC169" s="13">
        <v>21.509857</v>
      </c>
      <c r="BD169" s="13">
        <f t="shared" si="73"/>
        <v>-3.0219787651437336E-2</v>
      </c>
      <c r="BF169" s="14">
        <v>40109</v>
      </c>
      <c r="BG169" s="13">
        <v>23.640170000000001</v>
      </c>
      <c r="BH169" s="13">
        <f t="shared" si="74"/>
        <v>5.3779640571009042E-2</v>
      </c>
      <c r="BJ169" s="14">
        <v>38588</v>
      </c>
      <c r="BK169" s="13">
        <v>34.93</v>
      </c>
      <c r="BL169" s="13">
        <f t="shared" si="75"/>
        <v>1.4334575277104977E-3</v>
      </c>
      <c r="BN169" s="14">
        <v>37778</v>
      </c>
      <c r="BO169" s="13">
        <v>20.831509</v>
      </c>
      <c r="BP169" s="13">
        <f t="shared" si="76"/>
        <v>-1.519231196523212E-2</v>
      </c>
      <c r="BR169" s="14">
        <v>40157</v>
      </c>
      <c r="BS169" s="13">
        <v>22.762553</v>
      </c>
      <c r="BT169" s="13">
        <f t="shared" si="77"/>
        <v>6.3043466632043332E-3</v>
      </c>
      <c r="BV169" s="14">
        <v>39196</v>
      </c>
      <c r="BW169" s="13">
        <v>29.030000999999999</v>
      </c>
      <c r="BX169" s="13">
        <f t="shared" si="78"/>
        <v>-1.2248996674004682E-2</v>
      </c>
      <c r="BZ169" s="14">
        <v>41361</v>
      </c>
      <c r="CA169" s="13">
        <v>23.41</v>
      </c>
      <c r="CB169" s="13">
        <f t="shared" si="79"/>
        <v>3.2642258491398256E-2</v>
      </c>
      <c r="CD169" s="14">
        <v>41331</v>
      </c>
      <c r="CE169" s="13">
        <v>55.919998</v>
      </c>
      <c r="CF169" s="13">
        <f t="shared" si="80"/>
        <v>1.3227016003388574E-2</v>
      </c>
      <c r="CH169" s="14">
        <v>41730</v>
      </c>
      <c r="CI169" s="13">
        <v>43.330002</v>
      </c>
      <c r="CJ169" s="13">
        <f t="shared" si="81"/>
        <v>2.7772044151169032E-3</v>
      </c>
      <c r="CL169" s="14">
        <v>41680</v>
      </c>
      <c r="CM169" s="13">
        <v>29.25</v>
      </c>
      <c r="CN169" s="13">
        <f t="shared" si="82"/>
        <v>8.2730093071354156E-3</v>
      </c>
      <c r="CP169" s="14">
        <v>37802</v>
      </c>
      <c r="CQ169" s="13">
        <v>14.63</v>
      </c>
      <c r="CR169" s="13">
        <f t="shared" si="83"/>
        <v>-4.4415414761593712E-2</v>
      </c>
      <c r="CT169" s="14">
        <v>40610</v>
      </c>
      <c r="CU169" s="13">
        <v>38.790000999999997</v>
      </c>
      <c r="CV169" s="13">
        <f t="shared" si="84"/>
        <v>1.9448147685890791E-2</v>
      </c>
      <c r="CX169" s="14">
        <v>39043</v>
      </c>
      <c r="CY169" s="13">
        <v>39.182504999999999</v>
      </c>
      <c r="CZ169" s="13">
        <f t="shared" si="85"/>
        <v>-5.0986324002357357E-3</v>
      </c>
      <c r="DB169" s="14">
        <v>41859</v>
      </c>
      <c r="DC169" s="13">
        <v>86.650002000000001</v>
      </c>
      <c r="DD169" s="13">
        <f t="shared" si="86"/>
        <v>2.5807990697194434E-2</v>
      </c>
      <c r="DF169" s="14">
        <v>40277</v>
      </c>
      <c r="DG169" s="13">
        <v>22.92</v>
      </c>
      <c r="DH169" s="13">
        <f t="shared" si="87"/>
        <v>9.6915854761416703E-3</v>
      </c>
      <c r="DJ169" s="14">
        <v>37736</v>
      </c>
      <c r="DK169" s="13">
        <v>17.668212</v>
      </c>
      <c r="DL169" s="13">
        <f t="shared" si="88"/>
        <v>-1.1924708760920491E-2</v>
      </c>
      <c r="DN169" s="14">
        <v>39447</v>
      </c>
      <c r="DO169" s="13">
        <v>116.350003</v>
      </c>
      <c r="DP169" s="13">
        <f t="shared" si="89"/>
        <v>1.1739112533082059E-2</v>
      </c>
    </row>
    <row r="170" spans="2:120">
      <c r="B170" s="14">
        <v>38811</v>
      </c>
      <c r="C170">
        <v>13.092889</v>
      </c>
      <c r="D170" s="13">
        <f t="shared" si="60"/>
        <v>2.696631046616409E-2</v>
      </c>
      <c r="F170" s="14">
        <v>39786</v>
      </c>
      <c r="G170">
        <v>10.028582</v>
      </c>
      <c r="H170" s="13">
        <f t="shared" si="61"/>
        <v>-6.5153735439318697E-2</v>
      </c>
      <c r="J170" s="14">
        <v>41347</v>
      </c>
      <c r="K170">
        <v>53.320675999999999</v>
      </c>
      <c r="L170" s="13">
        <f t="shared" si="62"/>
        <v>1.2123441277055757E-2</v>
      </c>
      <c r="N170" s="14">
        <v>38097</v>
      </c>
      <c r="O170">
        <v>10.533329999999999</v>
      </c>
      <c r="P170" s="13">
        <f t="shared" si="63"/>
        <v>-1.8024233056484533E-2</v>
      </c>
      <c r="R170" s="14">
        <v>40105</v>
      </c>
      <c r="S170" s="13">
        <v>20.227540999999999</v>
      </c>
      <c r="T170" s="13">
        <f t="shared" si="64"/>
        <v>1.5879835784129468E-2</v>
      </c>
      <c r="V170" s="14">
        <v>39121</v>
      </c>
      <c r="W170" s="13">
        <v>72.494805999999997</v>
      </c>
      <c r="X170" s="13">
        <f t="shared" si="65"/>
        <v>-4.4444476664716744E-2</v>
      </c>
      <c r="Z170" s="14">
        <v>39373</v>
      </c>
      <c r="AA170" s="13">
        <v>28.476167</v>
      </c>
      <c r="AB170" s="13">
        <f t="shared" si="66"/>
        <v>1.2837811137871254E-2</v>
      </c>
      <c r="AD170" s="14">
        <v>39079</v>
      </c>
      <c r="AE170" s="13">
        <v>20.464541000000001</v>
      </c>
      <c r="AF170" s="13">
        <f t="shared" si="67"/>
        <v>-2.0703664183318719E-3</v>
      </c>
      <c r="AH170" s="14">
        <v>41374</v>
      </c>
      <c r="AI170" s="13">
        <v>24.200001</v>
      </c>
      <c r="AJ170" s="13">
        <f t="shared" si="68"/>
        <v>1.5526689047419306E-2</v>
      </c>
      <c r="AL170" s="14">
        <v>41380</v>
      </c>
      <c r="AM170" s="13">
        <v>12.28706</v>
      </c>
      <c r="AN170" s="13">
        <f t="shared" si="69"/>
        <v>1.0920471216469432E-2</v>
      </c>
      <c r="AP170" s="14">
        <v>41723</v>
      </c>
      <c r="AQ170" s="13">
        <v>184.33000200000001</v>
      </c>
      <c r="AR170" s="13">
        <f t="shared" si="70"/>
        <v>-2.025086116854918E-2</v>
      </c>
      <c r="AT170" s="14">
        <v>41813</v>
      </c>
      <c r="AU170" s="13">
        <v>46.859014999999999</v>
      </c>
      <c r="AV170" s="13">
        <f t="shared" si="71"/>
        <v>2.4311069767504719E-3</v>
      </c>
      <c r="AX170" s="14">
        <v>41080</v>
      </c>
      <c r="AY170" s="13">
        <v>6.12</v>
      </c>
      <c r="AZ170" s="13">
        <f t="shared" si="72"/>
        <v>3.2786885245902398E-3</v>
      </c>
      <c r="BB170" s="14">
        <v>36801</v>
      </c>
      <c r="BC170" s="13">
        <v>22.180136000000001</v>
      </c>
      <c r="BD170" s="13">
        <f t="shared" si="73"/>
        <v>8.6567177632608114E-2</v>
      </c>
      <c r="BF170" s="14">
        <v>40108</v>
      </c>
      <c r="BG170" s="13">
        <v>22.433693999999999</v>
      </c>
      <c r="BH170" s="13">
        <f t="shared" si="74"/>
        <v>3.7622757233064016E-4</v>
      </c>
      <c r="BJ170" s="14">
        <v>38587</v>
      </c>
      <c r="BK170" s="13">
        <v>34.880001</v>
      </c>
      <c r="BL170" s="13">
        <f t="shared" si="75"/>
        <v>-2.2969187031675442E-2</v>
      </c>
      <c r="BN170" s="14">
        <v>37777</v>
      </c>
      <c r="BO170" s="13">
        <v>21.15287</v>
      </c>
      <c r="BP170" s="13">
        <f t="shared" si="76"/>
        <v>4.396706170646756E-2</v>
      </c>
      <c r="BR170" s="14">
        <v>40156</v>
      </c>
      <c r="BS170" s="13">
        <v>22.619948999999998</v>
      </c>
      <c r="BT170" s="13">
        <f t="shared" si="77"/>
        <v>-2.6018833229412698E-3</v>
      </c>
      <c r="BV170" s="14">
        <v>39195</v>
      </c>
      <c r="BW170" s="13">
        <v>29.389999</v>
      </c>
      <c r="BX170" s="13">
        <f t="shared" si="78"/>
        <v>-2.0374192856564173E-3</v>
      </c>
      <c r="BZ170" s="14">
        <v>41360</v>
      </c>
      <c r="CA170" s="13">
        <v>22.67</v>
      </c>
      <c r="CB170" s="13">
        <f t="shared" si="79"/>
        <v>2.8117960458864513E-2</v>
      </c>
      <c r="CD170" s="14">
        <v>41330</v>
      </c>
      <c r="CE170" s="13">
        <v>55.189999</v>
      </c>
      <c r="CF170" s="13">
        <f t="shared" si="80"/>
        <v>-1.6221016621070096E-2</v>
      </c>
      <c r="CH170" s="14">
        <v>41729</v>
      </c>
      <c r="CI170" s="13">
        <v>43.209999000000003</v>
      </c>
      <c r="CJ170" s="13">
        <f t="shared" si="81"/>
        <v>8.8413045631913281E-2</v>
      </c>
      <c r="CL170" s="14">
        <v>41677</v>
      </c>
      <c r="CM170" s="13">
        <v>29.01</v>
      </c>
      <c r="CN170" s="13">
        <f t="shared" si="82"/>
        <v>4.0530883806703145E-2</v>
      </c>
      <c r="CP170" s="14">
        <v>37799</v>
      </c>
      <c r="CQ170" s="13">
        <v>15.31</v>
      </c>
      <c r="CR170" s="13">
        <f t="shared" si="83"/>
        <v>-1.6698779704560036E-2</v>
      </c>
      <c r="CT170" s="14">
        <v>40609</v>
      </c>
      <c r="CU170" s="13">
        <v>38.049999</v>
      </c>
      <c r="CV170" s="13">
        <f t="shared" si="84"/>
        <v>1.3157631578947285E-3</v>
      </c>
      <c r="CX170" s="14">
        <v>39042</v>
      </c>
      <c r="CY170" s="13">
        <v>39.383305999999997</v>
      </c>
      <c r="CZ170" s="13">
        <f t="shared" si="85"/>
        <v>2.4528770634860489E-2</v>
      </c>
      <c r="DB170" s="14">
        <v>41858</v>
      </c>
      <c r="DC170" s="13">
        <v>84.470000999999996</v>
      </c>
      <c r="DD170" s="13">
        <f t="shared" si="86"/>
        <v>-2.0410552461653055E-2</v>
      </c>
      <c r="DF170" s="14">
        <v>40276</v>
      </c>
      <c r="DG170" s="13">
        <v>22.700001</v>
      </c>
      <c r="DH170" s="13">
        <f t="shared" si="87"/>
        <v>-2.1129796415273912E-2</v>
      </c>
      <c r="DJ170" s="14">
        <v>37735</v>
      </c>
      <c r="DK170" s="13">
        <v>17.881443000000001</v>
      </c>
      <c r="DL170" s="13">
        <f t="shared" si="88"/>
        <v>1.1209209087843076E-2</v>
      </c>
      <c r="DN170" s="14">
        <v>39444</v>
      </c>
      <c r="DO170" s="13">
        <v>115.000005</v>
      </c>
      <c r="DP170" s="13">
        <f t="shared" si="89"/>
        <v>-5.0371575961067477E-2</v>
      </c>
    </row>
    <row r="171" spans="2:120">
      <c r="B171" s="14">
        <v>38810</v>
      </c>
      <c r="C171">
        <v>12.749093</v>
      </c>
      <c r="D171" s="13">
        <f t="shared" si="60"/>
        <v>-2.0542942068099698E-2</v>
      </c>
      <c r="F171" s="14">
        <v>39785</v>
      </c>
      <c r="G171">
        <v>10.72752</v>
      </c>
      <c r="H171" s="13">
        <f t="shared" si="61"/>
        <v>2.8614462019099032E-2</v>
      </c>
      <c r="J171" s="14">
        <v>41346</v>
      </c>
      <c r="K171">
        <v>52.681989000000002</v>
      </c>
      <c r="L171" s="13">
        <f t="shared" si="62"/>
        <v>1.2648809352185351E-2</v>
      </c>
      <c r="N171" s="14">
        <v>38096</v>
      </c>
      <c r="O171">
        <v>10.72667</v>
      </c>
      <c r="P171" s="13">
        <f t="shared" si="63"/>
        <v>2.1587619047619085E-2</v>
      </c>
      <c r="R171" s="14">
        <v>40102</v>
      </c>
      <c r="S171" s="13">
        <v>19.911352000000001</v>
      </c>
      <c r="T171" s="13">
        <f t="shared" si="64"/>
        <v>-1.6877696089092904E-2</v>
      </c>
      <c r="V171" s="14">
        <v>39120</v>
      </c>
      <c r="W171" s="13">
        <v>75.866659999999996</v>
      </c>
      <c r="X171" s="13">
        <f t="shared" si="65"/>
        <v>3.0827333439903393E-2</v>
      </c>
      <c r="Z171" s="14">
        <v>39372</v>
      </c>
      <c r="AA171" s="13">
        <v>28.115228999999999</v>
      </c>
      <c r="AB171" s="13">
        <f t="shared" si="66"/>
        <v>1.439340904739181E-2</v>
      </c>
      <c r="AD171" s="14">
        <v>39078</v>
      </c>
      <c r="AE171" s="13">
        <v>20.506997999999999</v>
      </c>
      <c r="AF171" s="13">
        <f t="shared" si="67"/>
        <v>-4.1393113203732344E-4</v>
      </c>
      <c r="AH171" s="14">
        <v>41373</v>
      </c>
      <c r="AI171" s="13">
        <v>23.83</v>
      </c>
      <c r="AJ171" s="13">
        <f t="shared" si="68"/>
        <v>1.4906303236797184E-2</v>
      </c>
      <c r="AL171" s="14">
        <v>41379</v>
      </c>
      <c r="AM171" s="13">
        <v>12.154329000000001</v>
      </c>
      <c r="AN171" s="13">
        <f t="shared" si="69"/>
        <v>-2.0626479112931122E-2</v>
      </c>
      <c r="AP171" s="14">
        <v>41722</v>
      </c>
      <c r="AQ171" s="13">
        <v>188.13999899999999</v>
      </c>
      <c r="AR171" s="13">
        <f t="shared" si="70"/>
        <v>-4.3615300713627014E-2</v>
      </c>
      <c r="AT171" s="14">
        <v>41810</v>
      </c>
      <c r="AU171" s="13">
        <v>46.745372000000003</v>
      </c>
      <c r="AV171" s="13">
        <f t="shared" si="71"/>
        <v>3.4560300529952763E-3</v>
      </c>
      <c r="AX171" s="14">
        <v>41079</v>
      </c>
      <c r="AY171" s="13">
        <v>6.1</v>
      </c>
      <c r="AZ171" s="13">
        <f t="shared" si="72"/>
        <v>2.693602693602681E-2</v>
      </c>
      <c r="BB171" s="14">
        <v>36798</v>
      </c>
      <c r="BC171" s="13">
        <v>20.413036999999999</v>
      </c>
      <c r="BD171" s="13">
        <f t="shared" si="73"/>
        <v>-4.5584044651605413E-2</v>
      </c>
      <c r="BF171" s="14">
        <v>40107</v>
      </c>
      <c r="BG171" s="13">
        <v>22.425256999999998</v>
      </c>
      <c r="BH171" s="13">
        <f t="shared" si="74"/>
        <v>7.9635625235665152E-3</v>
      </c>
      <c r="BJ171" s="14">
        <v>38586</v>
      </c>
      <c r="BK171" s="13">
        <v>35.700001</v>
      </c>
      <c r="BL171" s="13">
        <f t="shared" si="75"/>
        <v>2.1459226853813251E-2</v>
      </c>
      <c r="BN171" s="14">
        <v>37776</v>
      </c>
      <c r="BO171" s="13">
        <v>20.262008999999999</v>
      </c>
      <c r="BP171" s="13">
        <f t="shared" si="76"/>
        <v>-8.0238560666879557E-4</v>
      </c>
      <c r="BR171" s="14">
        <v>40155</v>
      </c>
      <c r="BS171" s="13">
        <v>22.678957</v>
      </c>
      <c r="BT171" s="13">
        <f t="shared" si="77"/>
        <v>-1.0725010519163766E-2</v>
      </c>
      <c r="BV171" s="14">
        <v>39192</v>
      </c>
      <c r="BW171" s="13">
        <v>29.450001</v>
      </c>
      <c r="BX171" s="13">
        <f t="shared" si="78"/>
        <v>2.2037132672665934E-2</v>
      </c>
      <c r="BZ171" s="14">
        <v>41359</v>
      </c>
      <c r="CA171" s="13">
        <v>22.049999</v>
      </c>
      <c r="CB171" s="13">
        <f t="shared" si="79"/>
        <v>-4.5147178329570607E-3</v>
      </c>
      <c r="CD171" s="14">
        <v>41327</v>
      </c>
      <c r="CE171" s="13">
        <v>56.099997999999999</v>
      </c>
      <c r="CF171" s="13">
        <f t="shared" si="80"/>
        <v>5.3125549089543762E-2</v>
      </c>
      <c r="CH171" s="14">
        <v>41726</v>
      </c>
      <c r="CI171" s="13">
        <v>39.700001</v>
      </c>
      <c r="CJ171" s="13">
        <f t="shared" si="81"/>
        <v>-5.8125762366511874E-2</v>
      </c>
      <c r="CL171" s="14">
        <v>41676</v>
      </c>
      <c r="CM171" s="13">
        <v>27.879999000000002</v>
      </c>
      <c r="CN171" s="13">
        <f t="shared" si="82"/>
        <v>3.5996398992211311E-3</v>
      </c>
      <c r="CP171" s="14">
        <v>37798</v>
      </c>
      <c r="CQ171" s="13">
        <v>15.57</v>
      </c>
      <c r="CR171" s="13">
        <f t="shared" si="83"/>
        <v>2.2996057818659633E-2</v>
      </c>
      <c r="CT171" s="14">
        <v>40606</v>
      </c>
      <c r="CU171" s="13">
        <v>38</v>
      </c>
      <c r="CV171" s="13">
        <f t="shared" si="84"/>
        <v>1.3603573560759029E-2</v>
      </c>
      <c r="CX171" s="14">
        <v>39041</v>
      </c>
      <c r="CY171" s="13">
        <v>38.44041</v>
      </c>
      <c r="CZ171" s="13">
        <f t="shared" si="85"/>
        <v>-3.8462165386663055E-3</v>
      </c>
      <c r="DB171" s="14">
        <v>41857</v>
      </c>
      <c r="DC171" s="13">
        <v>86.230002999999996</v>
      </c>
      <c r="DD171" s="13">
        <f t="shared" si="86"/>
        <v>2.6744534883720514E-3</v>
      </c>
      <c r="DF171" s="14">
        <v>40275</v>
      </c>
      <c r="DG171" s="13">
        <v>23.190000999999999</v>
      </c>
      <c r="DH171" s="13">
        <f t="shared" si="87"/>
        <v>-3.0112881639481448E-2</v>
      </c>
      <c r="DJ171" s="14">
        <v>37734</v>
      </c>
      <c r="DK171" s="13">
        <v>17.683228</v>
      </c>
      <c r="DL171" s="13">
        <f t="shared" si="88"/>
        <v>6.4957211249930752E-3</v>
      </c>
      <c r="DN171" s="14">
        <v>39443</v>
      </c>
      <c r="DO171" s="13">
        <v>121.100003</v>
      </c>
      <c r="DP171" s="13">
        <f t="shared" si="89"/>
        <v>-3.1458289948237642E-2</v>
      </c>
    </row>
    <row r="172" spans="2:120">
      <c r="B172" s="14">
        <v>38807</v>
      </c>
      <c r="C172">
        <v>13.016489999999999</v>
      </c>
      <c r="D172" s="13">
        <f t="shared" si="60"/>
        <v>9.629670825492374E-3</v>
      </c>
      <c r="F172" s="14">
        <v>39784</v>
      </c>
      <c r="G172">
        <v>10.429097000000001</v>
      </c>
      <c r="H172" s="13">
        <f t="shared" si="61"/>
        <v>5.7324843993063888E-2</v>
      </c>
      <c r="J172" s="14">
        <v>41345</v>
      </c>
      <c r="K172">
        <v>52.023947999999997</v>
      </c>
      <c r="L172" s="13">
        <f t="shared" si="62"/>
        <v>2.1664758276790784E-2</v>
      </c>
      <c r="N172" s="14">
        <v>38093</v>
      </c>
      <c r="O172">
        <v>10.5</v>
      </c>
      <c r="P172" s="13">
        <f t="shared" si="63"/>
        <v>-3.8461538461538457E-2</v>
      </c>
      <c r="R172" s="14">
        <v>40101</v>
      </c>
      <c r="S172" s="13">
        <v>20.253178999999999</v>
      </c>
      <c r="T172" s="13">
        <f t="shared" si="64"/>
        <v>-1.2499982934777472E-2</v>
      </c>
      <c r="V172" s="14">
        <v>39119</v>
      </c>
      <c r="W172" s="13">
        <v>73.597835000000003</v>
      </c>
      <c r="X172" s="13">
        <f t="shared" si="65"/>
        <v>-7.4979264390034224E-3</v>
      </c>
      <c r="Z172" s="14">
        <v>39371</v>
      </c>
      <c r="AA172" s="13">
        <v>27.716297000000001</v>
      </c>
      <c r="AB172" s="13">
        <f t="shared" si="66"/>
        <v>-1.2186901245409568E-2</v>
      </c>
      <c r="AD172" s="14">
        <v>39077</v>
      </c>
      <c r="AE172" s="13">
        <v>20.51549</v>
      </c>
      <c r="AF172" s="13">
        <f t="shared" si="67"/>
        <v>-2.0652354050722508E-3</v>
      </c>
      <c r="AH172" s="14">
        <v>41372</v>
      </c>
      <c r="AI172" s="13">
        <v>23.48</v>
      </c>
      <c r="AJ172" s="13">
        <f t="shared" si="68"/>
        <v>7.7253651384277203E-3</v>
      </c>
      <c r="AL172" s="14">
        <v>41376</v>
      </c>
      <c r="AM172" s="13">
        <v>12.410310000000001</v>
      </c>
      <c r="AN172" s="13">
        <f t="shared" si="69"/>
        <v>2.5058714325998294E-2</v>
      </c>
      <c r="AP172" s="14">
        <v>41719</v>
      </c>
      <c r="AQ172" s="13">
        <v>196.720001</v>
      </c>
      <c r="AR172" s="13">
        <f t="shared" si="70"/>
        <v>-3.7667532899594278E-2</v>
      </c>
      <c r="AT172" s="14">
        <v>41809</v>
      </c>
      <c r="AU172" s="13">
        <v>46.584375000000001</v>
      </c>
      <c r="AV172" s="13">
        <f t="shared" si="71"/>
        <v>-4.0643030637558278E-4</v>
      </c>
      <c r="AX172" s="14">
        <v>41078</v>
      </c>
      <c r="AY172" s="13">
        <v>5.94</v>
      </c>
      <c r="AZ172" s="13">
        <f t="shared" si="72"/>
        <v>8.4889643463498671E-3</v>
      </c>
      <c r="BB172" s="14">
        <v>36797</v>
      </c>
      <c r="BC172" s="13">
        <v>21.387988</v>
      </c>
      <c r="BD172" s="13">
        <f t="shared" si="73"/>
        <v>-1.6806739299872076E-2</v>
      </c>
      <c r="BF172" s="14">
        <v>40106</v>
      </c>
      <c r="BG172" s="13">
        <v>22.248083000000001</v>
      </c>
      <c r="BH172" s="13">
        <f t="shared" si="74"/>
        <v>3.7936754928566283E-4</v>
      </c>
      <c r="BJ172" s="14">
        <v>38583</v>
      </c>
      <c r="BK172" s="13">
        <v>34.950001</v>
      </c>
      <c r="BL172" s="13">
        <f t="shared" si="75"/>
        <v>8.0762335204057605E-3</v>
      </c>
      <c r="BN172" s="14">
        <v>37775</v>
      </c>
      <c r="BO172" s="13">
        <v>20.278279999999999</v>
      </c>
      <c r="BP172" s="13">
        <f t="shared" si="76"/>
        <v>-2.0020218555488398E-3</v>
      </c>
      <c r="BR172" s="14">
        <v>40154</v>
      </c>
      <c r="BS172" s="13">
        <v>22.924825999999999</v>
      </c>
      <c r="BT172" s="13">
        <f t="shared" si="77"/>
        <v>6.4390887606901128E-4</v>
      </c>
      <c r="BV172" s="14">
        <v>39191</v>
      </c>
      <c r="BW172" s="13">
        <v>28.815000999999999</v>
      </c>
      <c r="BX172" s="13">
        <f t="shared" si="78"/>
        <v>-9.2830671921288726E-3</v>
      </c>
      <c r="BZ172" s="14">
        <v>41358</v>
      </c>
      <c r="CA172" s="13">
        <v>22.15</v>
      </c>
      <c r="CB172" s="13">
        <f t="shared" si="79"/>
        <v>-1.8608772707133438E-2</v>
      </c>
      <c r="CD172" s="14">
        <v>41326</v>
      </c>
      <c r="CE172" s="13">
        <v>53.27</v>
      </c>
      <c r="CF172" s="13">
        <f t="shared" si="80"/>
        <v>-3.4438971703424685E-2</v>
      </c>
      <c r="CH172" s="14">
        <v>41725</v>
      </c>
      <c r="CI172" s="13">
        <v>42.150002000000001</v>
      </c>
      <c r="CJ172" s="13">
        <f t="shared" si="81"/>
        <v>1.9016401236035263E-3</v>
      </c>
      <c r="CL172" s="14">
        <v>41675</v>
      </c>
      <c r="CM172" s="13">
        <v>27.780000999999999</v>
      </c>
      <c r="CN172" s="13">
        <f t="shared" si="82"/>
        <v>-4.9931566347469217E-2</v>
      </c>
      <c r="CP172" s="14">
        <v>37797</v>
      </c>
      <c r="CQ172" s="13">
        <v>15.22</v>
      </c>
      <c r="CR172" s="13">
        <f t="shared" si="83"/>
        <v>5.1831375259156875E-2</v>
      </c>
      <c r="CT172" s="14">
        <v>40605</v>
      </c>
      <c r="CU172" s="13">
        <v>37.490001999999997</v>
      </c>
      <c r="CV172" s="13">
        <f t="shared" si="84"/>
        <v>3.2213711453744402E-2</v>
      </c>
      <c r="CX172" s="14">
        <v>39038</v>
      </c>
      <c r="CY172" s="13">
        <v>38.588830999999999</v>
      </c>
      <c r="CZ172" s="13">
        <f t="shared" si="85"/>
        <v>-9.0415864040974147E-4</v>
      </c>
      <c r="DB172" s="14">
        <v>41856</v>
      </c>
      <c r="DC172" s="13">
        <v>86</v>
      </c>
      <c r="DD172" s="13">
        <f t="shared" si="86"/>
        <v>-2.3060309247532804E-2</v>
      </c>
      <c r="DF172" s="14">
        <v>40274</v>
      </c>
      <c r="DG172" s="13">
        <v>23.91</v>
      </c>
      <c r="DH172" s="13">
        <f t="shared" si="87"/>
        <v>-9.9378881987577002E-3</v>
      </c>
      <c r="DJ172" s="14">
        <v>37733</v>
      </c>
      <c r="DK172" s="13">
        <v>17.569103999999999</v>
      </c>
      <c r="DL172" s="13">
        <f t="shared" si="88"/>
        <v>-1.0246132340910273E-3</v>
      </c>
      <c r="DN172" s="14">
        <v>39442</v>
      </c>
      <c r="DO172" s="13">
        <v>125.033338</v>
      </c>
      <c r="DP172" s="13">
        <f t="shared" si="89"/>
        <v>-5.4355081878082337E-3</v>
      </c>
    </row>
    <row r="173" spans="2:120">
      <c r="B173" s="14">
        <v>38806</v>
      </c>
      <c r="C173">
        <v>12.892341</v>
      </c>
      <c r="D173" s="13">
        <f t="shared" si="60"/>
        <v>0</v>
      </c>
      <c r="F173" s="14">
        <v>39783</v>
      </c>
      <c r="G173">
        <v>9.863664</v>
      </c>
      <c r="H173" s="13">
        <f t="shared" si="61"/>
        <v>-8.985505374181138E-2</v>
      </c>
      <c r="J173" s="14">
        <v>41344</v>
      </c>
      <c r="K173">
        <v>50.920762000000003</v>
      </c>
      <c r="L173" s="13">
        <f t="shared" si="62"/>
        <v>1.4850536895134461E-2</v>
      </c>
      <c r="N173" s="14">
        <v>38092</v>
      </c>
      <c r="O173">
        <v>10.92</v>
      </c>
      <c r="P173" s="13">
        <f t="shared" si="63"/>
        <v>-1.4440433212996403E-2</v>
      </c>
      <c r="R173" s="14">
        <v>40100</v>
      </c>
      <c r="S173" s="13">
        <v>20.509547999999999</v>
      </c>
      <c r="T173" s="13">
        <f t="shared" si="64"/>
        <v>2.9252222816850389E-3</v>
      </c>
      <c r="V173" s="14">
        <v>39118</v>
      </c>
      <c r="W173" s="13">
        <v>74.153835000000001</v>
      </c>
      <c r="X173" s="13">
        <f t="shared" si="65"/>
        <v>-5.6517627675655401E-3</v>
      </c>
      <c r="Z173" s="14">
        <v>39370</v>
      </c>
      <c r="AA173" s="13">
        <v>28.058240000000001</v>
      </c>
      <c r="AB173" s="13">
        <f t="shared" si="66"/>
        <v>2.9268306103639501E-2</v>
      </c>
      <c r="AD173" s="14">
        <v>39073</v>
      </c>
      <c r="AE173" s="13">
        <v>20.557946999999999</v>
      </c>
      <c r="AF173" s="13">
        <f t="shared" si="67"/>
        <v>-4.5230448327989864E-3</v>
      </c>
      <c r="AH173" s="14">
        <v>41369</v>
      </c>
      <c r="AI173" s="13">
        <v>23.299999</v>
      </c>
      <c r="AJ173" s="13">
        <f t="shared" si="68"/>
        <v>-9.3537840136054384E-3</v>
      </c>
      <c r="AL173" s="14">
        <v>41375</v>
      </c>
      <c r="AM173" s="13">
        <v>12.106926</v>
      </c>
      <c r="AN173" s="13">
        <f t="shared" si="69"/>
        <v>-4.6764952757400976E-3</v>
      </c>
      <c r="AP173" s="14">
        <v>41718</v>
      </c>
      <c r="AQ173" s="13">
        <v>204.41999799999999</v>
      </c>
      <c r="AR173" s="13">
        <f t="shared" si="70"/>
        <v>1.2230755319100086E-2</v>
      </c>
      <c r="AT173" s="14">
        <v>41808</v>
      </c>
      <c r="AU173" s="13">
        <v>46.603316</v>
      </c>
      <c r="AV173" s="13">
        <f t="shared" si="71"/>
        <v>-2.6348042716979291E-3</v>
      </c>
      <c r="AX173" s="14">
        <v>41075</v>
      </c>
      <c r="AY173" s="13">
        <v>5.89</v>
      </c>
      <c r="AZ173" s="13">
        <f t="shared" si="72"/>
        <v>2.2569444444444427E-2</v>
      </c>
      <c r="BB173" s="14">
        <v>36796</v>
      </c>
      <c r="BC173" s="13">
        <v>21.753595000000001</v>
      </c>
      <c r="BD173" s="13">
        <f t="shared" si="73"/>
        <v>2.8090146621023251E-3</v>
      </c>
      <c r="BF173" s="14">
        <v>40105</v>
      </c>
      <c r="BG173" s="13">
        <v>22.239646</v>
      </c>
      <c r="BH173" s="13">
        <f t="shared" si="74"/>
        <v>-5.2829974663832881E-3</v>
      </c>
      <c r="BJ173" s="14">
        <v>38582</v>
      </c>
      <c r="BK173" s="13">
        <v>34.669998</v>
      </c>
      <c r="BL173" s="13">
        <f t="shared" si="75"/>
        <v>1.1549811967952186E-3</v>
      </c>
      <c r="BN173" s="14">
        <v>37774</v>
      </c>
      <c r="BO173" s="13">
        <v>20.318959</v>
      </c>
      <c r="BP173" s="13">
        <f t="shared" si="76"/>
        <v>-1.3820375068373608E-2</v>
      </c>
      <c r="BR173" s="14">
        <v>40151</v>
      </c>
      <c r="BS173" s="13">
        <v>22.910074000000002</v>
      </c>
      <c r="BT173" s="13">
        <f t="shared" si="77"/>
        <v>7.1336129208099249E-3</v>
      </c>
      <c r="BV173" s="14">
        <v>39190</v>
      </c>
      <c r="BW173" s="13">
        <v>29.084999</v>
      </c>
      <c r="BX173" s="13">
        <f t="shared" si="78"/>
        <v>-2.1036688691911432E-2</v>
      </c>
      <c r="BZ173" s="14">
        <v>41355</v>
      </c>
      <c r="CA173" s="13">
        <v>22.57</v>
      </c>
      <c r="CB173" s="13">
        <f t="shared" si="79"/>
        <v>-9.6534001907239882E-3</v>
      </c>
      <c r="CD173" s="14">
        <v>41325</v>
      </c>
      <c r="CE173" s="13">
        <v>55.169998</v>
      </c>
      <c r="CF173" s="13">
        <f t="shared" si="80"/>
        <v>-2.3712618075123686E-2</v>
      </c>
      <c r="CH173" s="14">
        <v>41724</v>
      </c>
      <c r="CI173" s="13">
        <v>42.07</v>
      </c>
      <c r="CJ173" s="13">
        <f t="shared" si="81"/>
        <v>-3.3762080069773E-2</v>
      </c>
      <c r="CL173" s="14">
        <v>41674</v>
      </c>
      <c r="CM173" s="13">
        <v>29.24</v>
      </c>
      <c r="CN173" s="13">
        <f t="shared" si="82"/>
        <v>-1.0155754564801868E-2</v>
      </c>
      <c r="CP173" s="14">
        <v>37796</v>
      </c>
      <c r="CQ173" s="13">
        <v>14.47</v>
      </c>
      <c r="CR173" s="13">
        <f t="shared" si="83"/>
        <v>5.5594162612925694E-3</v>
      </c>
      <c r="CT173" s="14">
        <v>40604</v>
      </c>
      <c r="CU173" s="13">
        <v>36.32</v>
      </c>
      <c r="CV173" s="13">
        <f t="shared" si="84"/>
        <v>3.5921802595241859E-3</v>
      </c>
      <c r="CX173" s="14">
        <v>39037</v>
      </c>
      <c r="CY173" s="13">
        <v>38.623753000000001</v>
      </c>
      <c r="CZ173" s="13">
        <f t="shared" si="85"/>
        <v>-2.9185840289341829E-2</v>
      </c>
      <c r="DB173" s="14">
        <v>41855</v>
      </c>
      <c r="DC173" s="13">
        <v>88.029999000000004</v>
      </c>
      <c r="DD173" s="13">
        <f t="shared" si="86"/>
        <v>4.3009442108781028E-2</v>
      </c>
      <c r="DF173" s="14">
        <v>40273</v>
      </c>
      <c r="DG173" s="13">
        <v>24.15</v>
      </c>
      <c r="DH173" s="13">
        <f t="shared" si="87"/>
        <v>1.7270429654591413E-2</v>
      </c>
      <c r="DJ173" s="14">
        <v>37732</v>
      </c>
      <c r="DK173" s="13">
        <v>17.587123999999999</v>
      </c>
      <c r="DL173" s="13">
        <f t="shared" si="88"/>
        <v>-1.704701939405092E-3</v>
      </c>
      <c r="DN173" s="14">
        <v>39440</v>
      </c>
      <c r="DO173" s="13">
        <v>125.716672</v>
      </c>
      <c r="DP173" s="13">
        <f t="shared" si="89"/>
        <v>2.6677582251080773E-2</v>
      </c>
    </row>
    <row r="174" spans="2:120">
      <c r="B174" s="14">
        <v>38805</v>
      </c>
      <c r="C174">
        <v>12.892341</v>
      </c>
      <c r="D174" s="13">
        <f t="shared" si="60"/>
        <v>1.8867920054966205E-2</v>
      </c>
      <c r="F174" s="14">
        <v>39780</v>
      </c>
      <c r="G174">
        <v>10.837465</v>
      </c>
      <c r="H174" s="13">
        <f t="shared" si="61"/>
        <v>-1.2168933102542396E-2</v>
      </c>
      <c r="J174" s="14">
        <v>41341</v>
      </c>
      <c r="K174">
        <v>50.175626999999999</v>
      </c>
      <c r="L174" s="13">
        <f t="shared" si="62"/>
        <v>9.7371047718502798E-3</v>
      </c>
      <c r="N174" s="14">
        <v>38091</v>
      </c>
      <c r="O174">
        <v>11.08</v>
      </c>
      <c r="P174" s="13">
        <f t="shared" si="63"/>
        <v>-3.1468531468531423E-2</v>
      </c>
      <c r="R174" s="14">
        <v>40099</v>
      </c>
      <c r="S174" s="13">
        <v>20.449728</v>
      </c>
      <c r="T174" s="13">
        <f t="shared" si="64"/>
        <v>1.0130833194160646E-2</v>
      </c>
      <c r="V174" s="14">
        <v>39115</v>
      </c>
      <c r="W174" s="13">
        <v>74.575316999999998</v>
      </c>
      <c r="X174" s="13">
        <f t="shared" si="65"/>
        <v>-4.8069202281236003E-4</v>
      </c>
      <c r="Z174" s="14">
        <v>39367</v>
      </c>
      <c r="AA174" s="13">
        <v>27.260375</v>
      </c>
      <c r="AB174" s="13">
        <f t="shared" si="66"/>
        <v>5.9586547085930227E-3</v>
      </c>
      <c r="AD174" s="14">
        <v>39072</v>
      </c>
      <c r="AE174" s="13">
        <v>20.651354000000001</v>
      </c>
      <c r="AF174" s="13">
        <f t="shared" si="67"/>
        <v>-1.1783836695568239E-2</v>
      </c>
      <c r="AH174" s="14">
        <v>41368</v>
      </c>
      <c r="AI174" s="13">
        <v>23.52</v>
      </c>
      <c r="AJ174" s="13">
        <f t="shared" si="68"/>
        <v>5.9880669798145856E-3</v>
      </c>
      <c r="AL174" s="14">
        <v>41374</v>
      </c>
      <c r="AM174" s="13">
        <v>12.16381</v>
      </c>
      <c r="AN174" s="13">
        <f t="shared" si="69"/>
        <v>1.5835302498414288E-2</v>
      </c>
      <c r="AP174" s="14">
        <v>41717</v>
      </c>
      <c r="AQ174" s="13">
        <v>201.949997</v>
      </c>
      <c r="AR174" s="13">
        <f t="shared" si="70"/>
        <v>2.0722723657637838E-2</v>
      </c>
      <c r="AT174" s="14">
        <v>41807</v>
      </c>
      <c r="AU174" s="13">
        <v>46.726430999999998</v>
      </c>
      <c r="AV174" s="13">
        <f t="shared" si="71"/>
        <v>9.6173778599169361E-3</v>
      </c>
      <c r="AX174" s="14">
        <v>41074</v>
      </c>
      <c r="AY174" s="13">
        <v>5.76</v>
      </c>
      <c r="AZ174" s="13">
        <f t="shared" si="72"/>
        <v>-1.7064846416382343E-2</v>
      </c>
      <c r="BB174" s="14">
        <v>36795</v>
      </c>
      <c r="BC174" s="13">
        <v>21.69266</v>
      </c>
      <c r="BD174" s="13">
        <f t="shared" si="73"/>
        <v>2.8901715460698883E-2</v>
      </c>
      <c r="BF174" s="14">
        <v>40102</v>
      </c>
      <c r="BG174" s="13">
        <v>22.357762000000001</v>
      </c>
      <c r="BH174" s="13">
        <f t="shared" si="74"/>
        <v>-7.8621922866786622E-3</v>
      </c>
      <c r="BJ174" s="14">
        <v>38581</v>
      </c>
      <c r="BK174" s="13">
        <v>34.630001</v>
      </c>
      <c r="BL174" s="13">
        <f t="shared" si="75"/>
        <v>-3.7398448642028985E-3</v>
      </c>
      <c r="BN174" s="14">
        <v>37771</v>
      </c>
      <c r="BO174" s="13">
        <v>20.60371</v>
      </c>
      <c r="BP174" s="13">
        <f t="shared" si="76"/>
        <v>1.5030085789083191E-2</v>
      </c>
      <c r="BR174" s="14">
        <v>40150</v>
      </c>
      <c r="BS174" s="13">
        <v>22.747800000000002</v>
      </c>
      <c r="BT174" s="13">
        <f t="shared" si="77"/>
        <v>-6.0163890759068438E-3</v>
      </c>
      <c r="BV174" s="14">
        <v>39189</v>
      </c>
      <c r="BW174" s="13">
        <v>29.709999</v>
      </c>
      <c r="BX174" s="13">
        <f t="shared" si="78"/>
        <v>-9.8316950452156885E-3</v>
      </c>
      <c r="BZ174" s="14">
        <v>41354</v>
      </c>
      <c r="CA174" s="13">
        <v>22.790001</v>
      </c>
      <c r="CB174" s="13">
        <f t="shared" si="79"/>
        <v>-3.0621171013947147E-3</v>
      </c>
      <c r="CD174" s="14">
        <v>41324</v>
      </c>
      <c r="CE174" s="13">
        <v>56.509998000000003</v>
      </c>
      <c r="CF174" s="13">
        <f t="shared" si="80"/>
        <v>4.086691614902241E-3</v>
      </c>
      <c r="CH174" s="14">
        <v>41723</v>
      </c>
      <c r="CI174" s="13">
        <v>43.540000999999997</v>
      </c>
      <c r="CJ174" s="13">
        <f t="shared" si="81"/>
        <v>1.4918390912895435E-2</v>
      </c>
      <c r="CL174" s="14">
        <v>41673</v>
      </c>
      <c r="CM174" s="13">
        <v>29.540001</v>
      </c>
      <c r="CN174" s="13">
        <f t="shared" si="82"/>
        <v>-6.2519803237067642E-2</v>
      </c>
      <c r="CP174" s="14">
        <v>37795</v>
      </c>
      <c r="CQ174" s="13">
        <v>14.39</v>
      </c>
      <c r="CR174" s="13">
        <f t="shared" si="83"/>
        <v>-4.1944074567243611E-2</v>
      </c>
      <c r="CT174" s="14">
        <v>40603</v>
      </c>
      <c r="CU174" s="13">
        <v>36.189999</v>
      </c>
      <c r="CV174" s="13">
        <f t="shared" si="84"/>
        <v>-2.2057071960298559E-3</v>
      </c>
      <c r="CX174" s="14">
        <v>39036</v>
      </c>
      <c r="CY174" s="13">
        <v>39.784908999999999</v>
      </c>
      <c r="CZ174" s="13">
        <f t="shared" si="85"/>
        <v>1.6506768862133019E-2</v>
      </c>
      <c r="DB174" s="14">
        <v>41852</v>
      </c>
      <c r="DC174" s="13">
        <v>84.400002000000001</v>
      </c>
      <c r="DD174" s="13">
        <f t="shared" si="86"/>
        <v>-4.6219867696233867E-2</v>
      </c>
      <c r="DF174" s="14">
        <v>40269</v>
      </c>
      <c r="DG174" s="13">
        <v>23.74</v>
      </c>
      <c r="DH174" s="13">
        <f t="shared" si="87"/>
        <v>2.4600776866637752E-2</v>
      </c>
      <c r="DJ174" s="14">
        <v>37728</v>
      </c>
      <c r="DK174" s="13">
        <v>17.617156000000001</v>
      </c>
      <c r="DL174" s="13">
        <f t="shared" si="88"/>
        <v>4.2801096381192933E-3</v>
      </c>
      <c r="DN174" s="14">
        <v>39437</v>
      </c>
      <c r="DO174" s="13">
        <v>122.450002</v>
      </c>
      <c r="DP174" s="13">
        <f t="shared" si="89"/>
        <v>2.1977942002364661E-2</v>
      </c>
    </row>
    <row r="175" spans="2:120">
      <c r="B175" s="14">
        <v>38804</v>
      </c>
      <c r="C175">
        <v>12.653594</v>
      </c>
      <c r="D175" s="13">
        <f t="shared" si="60"/>
        <v>-2.573530317589378E-2</v>
      </c>
      <c r="F175" s="14">
        <v>39778</v>
      </c>
      <c r="G175">
        <v>10.970969999999999</v>
      </c>
      <c r="H175" s="13">
        <f t="shared" si="61"/>
        <v>6.3975650786156954E-2</v>
      </c>
      <c r="J175" s="14">
        <v>41340</v>
      </c>
      <c r="K175">
        <v>49.691772999999998</v>
      </c>
      <c r="L175" s="13">
        <f t="shared" si="62"/>
        <v>3.1256068703475921E-3</v>
      </c>
      <c r="N175" s="14">
        <v>38090</v>
      </c>
      <c r="O175">
        <v>11.44</v>
      </c>
      <c r="P175" s="13">
        <f t="shared" si="63"/>
        <v>-3.1602435553734723E-2</v>
      </c>
      <c r="R175" s="14">
        <v>40098</v>
      </c>
      <c r="S175" s="13">
        <v>20.244633</v>
      </c>
      <c r="T175" s="13">
        <f t="shared" si="64"/>
        <v>2.1120658500344225E-2</v>
      </c>
      <c r="V175" s="14">
        <v>39114</v>
      </c>
      <c r="W175" s="13">
        <v>74.611181999999999</v>
      </c>
      <c r="X175" s="13">
        <f t="shared" si="65"/>
        <v>-1.0348544786417434E-2</v>
      </c>
      <c r="Z175" s="14">
        <v>39366</v>
      </c>
      <c r="AA175" s="13">
        <v>27.098901999999999</v>
      </c>
      <c r="AB175" s="13">
        <f t="shared" si="66"/>
        <v>1.242017154455023E-2</v>
      </c>
      <c r="AD175" s="14">
        <v>39071</v>
      </c>
      <c r="AE175" s="13">
        <v>20.897608000000002</v>
      </c>
      <c r="AF175" s="13">
        <f t="shared" si="67"/>
        <v>-8.4608844525902917E-3</v>
      </c>
      <c r="AH175" s="14">
        <v>41367</v>
      </c>
      <c r="AI175" s="13">
        <v>23.379999000000002</v>
      </c>
      <c r="AJ175" s="13">
        <f t="shared" si="68"/>
        <v>-1.6820941260683592E-2</v>
      </c>
      <c r="AL175" s="14">
        <v>41373</v>
      </c>
      <c r="AM175" s="13">
        <v>11.974195</v>
      </c>
      <c r="AN175" s="13">
        <f t="shared" si="69"/>
        <v>1.6090094004198696E-2</v>
      </c>
      <c r="AP175" s="14">
        <v>41716</v>
      </c>
      <c r="AQ175" s="13">
        <v>197.85000600000001</v>
      </c>
      <c r="AR175" s="13">
        <f t="shared" si="70"/>
        <v>3.1489536848856026E-2</v>
      </c>
      <c r="AT175" s="14">
        <v>41806</v>
      </c>
      <c r="AU175" s="13">
        <v>46.281326</v>
      </c>
      <c r="AV175" s="13">
        <f t="shared" si="71"/>
        <v>-5.4945282815134812E-3</v>
      </c>
      <c r="AX175" s="14">
        <v>41073</v>
      </c>
      <c r="AY175" s="13">
        <v>5.86</v>
      </c>
      <c r="AZ175" s="13">
        <f t="shared" si="72"/>
        <v>-1.013513513513507E-2</v>
      </c>
      <c r="BB175" s="14">
        <v>36794</v>
      </c>
      <c r="BC175" s="13">
        <v>21.083316</v>
      </c>
      <c r="BD175" s="13">
        <f t="shared" si="73"/>
        <v>-7.2386064643114492E-2</v>
      </c>
      <c r="BF175" s="14">
        <v>40101</v>
      </c>
      <c r="BG175" s="13">
        <v>22.534935999999998</v>
      </c>
      <c r="BH175" s="13">
        <f t="shared" si="74"/>
        <v>2.889060896206205E-2</v>
      </c>
      <c r="BJ175" s="14">
        <v>38580</v>
      </c>
      <c r="BK175" s="13">
        <v>34.759998000000003</v>
      </c>
      <c r="BL175" s="13">
        <f t="shared" si="75"/>
        <v>-6.0052328851806546E-3</v>
      </c>
      <c r="BN175" s="14">
        <v>37770</v>
      </c>
      <c r="BO175" s="13">
        <v>20.29862</v>
      </c>
      <c r="BP175" s="13">
        <f t="shared" si="76"/>
        <v>6.4541899082076522E-3</v>
      </c>
      <c r="BR175" s="14">
        <v>40149</v>
      </c>
      <c r="BS175" s="13">
        <v>22.885487999999999</v>
      </c>
      <c r="BT175" s="13">
        <f t="shared" si="77"/>
        <v>3.0172271164317778E-3</v>
      </c>
      <c r="BV175" s="14">
        <v>39188</v>
      </c>
      <c r="BW175" s="13">
        <v>30.004999000000002</v>
      </c>
      <c r="BX175" s="13">
        <f t="shared" si="78"/>
        <v>8.0631617021052811E-3</v>
      </c>
      <c r="BZ175" s="14">
        <v>41353</v>
      </c>
      <c r="CA175" s="13">
        <v>22.860001</v>
      </c>
      <c r="CB175" s="13">
        <f t="shared" si="79"/>
        <v>1.4647136500349106E-2</v>
      </c>
      <c r="CD175" s="14">
        <v>41320</v>
      </c>
      <c r="CE175" s="13">
        <v>56.279998999999997</v>
      </c>
      <c r="CF175" s="13">
        <f t="shared" si="80"/>
        <v>2.3831143826975609E-2</v>
      </c>
      <c r="CH175" s="14">
        <v>41722</v>
      </c>
      <c r="CI175" s="13">
        <v>42.900002000000001</v>
      </c>
      <c r="CJ175" s="13">
        <f t="shared" si="81"/>
        <v>-2.366857131699069E-2</v>
      </c>
      <c r="CL175" s="14">
        <v>41670</v>
      </c>
      <c r="CM175" s="13">
        <v>31.51</v>
      </c>
      <c r="CN175" s="13">
        <f t="shared" si="82"/>
        <v>6.709297338955247E-3</v>
      </c>
      <c r="CP175" s="14">
        <v>37792</v>
      </c>
      <c r="CQ175" s="13">
        <v>15.02</v>
      </c>
      <c r="CR175" s="13">
        <f t="shared" si="83"/>
        <v>2.7359781121751053E-2</v>
      </c>
      <c r="CT175" s="14">
        <v>40602</v>
      </c>
      <c r="CU175" s="13">
        <v>36.270000000000003</v>
      </c>
      <c r="CV175" s="13">
        <f t="shared" si="84"/>
        <v>-1.9729729729729646E-2</v>
      </c>
      <c r="CX175" s="14">
        <v>39035</v>
      </c>
      <c r="CY175" s="13">
        <v>39.138852999999997</v>
      </c>
      <c r="CZ175" s="13">
        <f t="shared" si="85"/>
        <v>-1.5158151640749561E-2</v>
      </c>
      <c r="DB175" s="14">
        <v>41851</v>
      </c>
      <c r="DC175" s="13">
        <v>88.489998</v>
      </c>
      <c r="DD175" s="13">
        <f t="shared" si="86"/>
        <v>8.3180946144463374E-3</v>
      </c>
      <c r="DF175" s="14">
        <v>40268</v>
      </c>
      <c r="DG175" s="13">
        <v>23.17</v>
      </c>
      <c r="DH175" s="13">
        <f t="shared" si="87"/>
        <v>-1.1096884336320872E-2</v>
      </c>
      <c r="DJ175" s="14">
        <v>37727</v>
      </c>
      <c r="DK175" s="13">
        <v>17.542074</v>
      </c>
      <c r="DL175" s="13">
        <f t="shared" si="88"/>
        <v>7.7639780990636604E-3</v>
      </c>
      <c r="DN175" s="14">
        <v>39436</v>
      </c>
      <c r="DO175" s="13">
        <v>119.816678</v>
      </c>
      <c r="DP175" s="13">
        <f t="shared" si="89"/>
        <v>-1.7493431447422214E-2</v>
      </c>
    </row>
    <row r="176" spans="2:120">
      <c r="B176" s="14">
        <v>38803</v>
      </c>
      <c r="C176">
        <v>12.98784</v>
      </c>
      <c r="D176" s="13">
        <f t="shared" si="60"/>
        <v>-7.2992834627307462E-3</v>
      </c>
      <c r="F176" s="14">
        <v>39777</v>
      </c>
      <c r="G176">
        <v>10.311298000000001</v>
      </c>
      <c r="H176" s="13">
        <f t="shared" si="61"/>
        <v>-3.1710994509525088E-2</v>
      </c>
      <c r="J176" s="14">
        <v>41339</v>
      </c>
      <c r="K176">
        <v>49.536940000000001</v>
      </c>
      <c r="L176" s="13">
        <f t="shared" si="62"/>
        <v>5.1050070915613548E-3</v>
      </c>
      <c r="N176" s="14">
        <v>38089</v>
      </c>
      <c r="O176">
        <v>11.813330000000001</v>
      </c>
      <c r="P176" s="13">
        <f t="shared" si="63"/>
        <v>4.8520103988135006E-2</v>
      </c>
      <c r="R176" s="14">
        <v>40095</v>
      </c>
      <c r="S176" s="13">
        <v>19.825897000000001</v>
      </c>
      <c r="T176" s="13">
        <f t="shared" si="64"/>
        <v>2.7913230938969889E-2</v>
      </c>
      <c r="V176" s="14">
        <v>39113</v>
      </c>
      <c r="W176" s="13">
        <v>75.391373000000002</v>
      </c>
      <c r="X176" s="13">
        <f t="shared" si="65"/>
        <v>5.9830012918220326E-3</v>
      </c>
      <c r="Z176" s="14">
        <v>39365</v>
      </c>
      <c r="AA176" s="13">
        <v>26.766458</v>
      </c>
      <c r="AB176" s="13">
        <f t="shared" si="66"/>
        <v>2.2496407896275421E-2</v>
      </c>
      <c r="AD176" s="14">
        <v>39070</v>
      </c>
      <c r="AE176" s="13">
        <v>21.075928999999999</v>
      </c>
      <c r="AF176" s="13">
        <f t="shared" si="67"/>
        <v>-2.0105227728556231E-3</v>
      </c>
      <c r="AH176" s="14">
        <v>41366</v>
      </c>
      <c r="AI176" s="13">
        <v>23.780000999999999</v>
      </c>
      <c r="AJ176" s="13">
        <f t="shared" si="68"/>
        <v>1.1914936170212708E-2</v>
      </c>
      <c r="AL176" s="14">
        <v>41372</v>
      </c>
      <c r="AM176" s="13">
        <v>11.78458</v>
      </c>
      <c r="AN176" s="13">
        <f t="shared" si="69"/>
        <v>-2.4076819631758985E-3</v>
      </c>
      <c r="AP176" s="14">
        <v>41715</v>
      </c>
      <c r="AQ176" s="13">
        <v>191.80999800000001</v>
      </c>
      <c r="AR176" s="13">
        <f t="shared" si="70"/>
        <v>-2.5256636981688348E-2</v>
      </c>
      <c r="AT176" s="14">
        <v>41803</v>
      </c>
      <c r="AU176" s="13">
        <v>46.537025</v>
      </c>
      <c r="AV176" s="13">
        <f t="shared" si="71"/>
        <v>-4.0684366854289091E-4</v>
      </c>
      <c r="AX176" s="14">
        <v>41072</v>
      </c>
      <c r="AY176" s="13">
        <v>5.92</v>
      </c>
      <c r="AZ176" s="13">
        <f t="shared" si="72"/>
        <v>3.6777583187390536E-2</v>
      </c>
      <c r="BB176" s="14">
        <v>36791</v>
      </c>
      <c r="BC176" s="13">
        <v>22.728546000000001</v>
      </c>
      <c r="BD176" s="13">
        <f t="shared" si="73"/>
        <v>-2.6109644016661319E-2</v>
      </c>
      <c r="BF176" s="14">
        <v>40100</v>
      </c>
      <c r="BG176" s="13">
        <v>21.902169000000001</v>
      </c>
      <c r="BH176" s="13">
        <f t="shared" si="74"/>
        <v>5.8116840414526617E-3</v>
      </c>
      <c r="BJ176" s="14">
        <v>38579</v>
      </c>
      <c r="BK176" s="13">
        <v>34.970001000000003</v>
      </c>
      <c r="BL176" s="13">
        <f t="shared" si="75"/>
        <v>5.7521138912855997E-3</v>
      </c>
      <c r="BN176" s="14">
        <v>37769</v>
      </c>
      <c r="BO176" s="13">
        <v>20.168448999999999</v>
      </c>
      <c r="BP176" s="13">
        <f t="shared" si="76"/>
        <v>1.6162173987212349E-3</v>
      </c>
      <c r="BR176" s="14">
        <v>40148</v>
      </c>
      <c r="BS176" s="13">
        <v>22.816645000000001</v>
      </c>
      <c r="BT176" s="13">
        <f t="shared" si="77"/>
        <v>6.2893511698841331E-3</v>
      </c>
      <c r="BV176" s="14">
        <v>39185</v>
      </c>
      <c r="BW176" s="13">
        <v>29.764999</v>
      </c>
      <c r="BX176" s="13">
        <f t="shared" si="78"/>
        <v>1.3456349873842933E-3</v>
      </c>
      <c r="BZ176" s="14">
        <v>41352</v>
      </c>
      <c r="CA176" s="13">
        <v>22.530000999999999</v>
      </c>
      <c r="CB176" s="13">
        <f t="shared" si="79"/>
        <v>-5.2963427786320884E-2</v>
      </c>
      <c r="CD176" s="14">
        <v>41319</v>
      </c>
      <c r="CE176" s="13">
        <v>54.970001000000003</v>
      </c>
      <c r="CF176" s="13">
        <f t="shared" si="80"/>
        <v>2.0051038642891483E-3</v>
      </c>
      <c r="CH176" s="14">
        <v>41719</v>
      </c>
      <c r="CI176" s="13">
        <v>43.939999</v>
      </c>
      <c r="CJ176" s="13">
        <f t="shared" si="81"/>
        <v>-6.8673187791437038E-2</v>
      </c>
      <c r="CL176" s="14">
        <v>41669</v>
      </c>
      <c r="CM176" s="13">
        <v>31.299999</v>
      </c>
      <c r="CN176" s="13">
        <f t="shared" si="82"/>
        <v>-1.3862665406427183E-2</v>
      </c>
      <c r="CP176" s="14">
        <v>37791</v>
      </c>
      <c r="CQ176" s="13">
        <v>14.62</v>
      </c>
      <c r="CR176" s="13">
        <f t="shared" si="83"/>
        <v>-5.8596265292981335E-2</v>
      </c>
      <c r="CT176" s="14">
        <v>40599</v>
      </c>
      <c r="CU176" s="13">
        <v>37</v>
      </c>
      <c r="CV176" s="13">
        <f t="shared" si="84"/>
        <v>2.9207203638186258E-2</v>
      </c>
      <c r="CX176" s="14">
        <v>39034</v>
      </c>
      <c r="CY176" s="13">
        <v>39.741256999999997</v>
      </c>
      <c r="CZ176" s="13">
        <f t="shared" si="85"/>
        <v>-5.4621026478796622E-3</v>
      </c>
      <c r="DB176" s="14">
        <v>41850</v>
      </c>
      <c r="DC176" s="13">
        <v>87.760002</v>
      </c>
      <c r="DD176" s="13">
        <f t="shared" si="86"/>
        <v>-1.2518606605714684E-3</v>
      </c>
      <c r="DF176" s="14">
        <v>40267</v>
      </c>
      <c r="DG176" s="13">
        <v>23.43</v>
      </c>
      <c r="DH176" s="13">
        <f t="shared" si="87"/>
        <v>-8.0440724790823998E-3</v>
      </c>
      <c r="DJ176" s="14">
        <v>37726</v>
      </c>
      <c r="DK176" s="13">
        <v>17.406927</v>
      </c>
      <c r="DL176" s="13">
        <f t="shared" si="88"/>
        <v>1.328670266206154E-2</v>
      </c>
      <c r="DN176" s="14">
        <v>39435</v>
      </c>
      <c r="DO176" s="13">
        <v>121.950002</v>
      </c>
      <c r="DP176" s="13">
        <f t="shared" si="89"/>
        <v>2.5507995194887573E-2</v>
      </c>
    </row>
    <row r="177" spans="2:120">
      <c r="B177" s="14">
        <v>38800</v>
      </c>
      <c r="C177">
        <v>13.083339</v>
      </c>
      <c r="D177" s="13">
        <f t="shared" si="60"/>
        <v>-7.2463900079809936E-3</v>
      </c>
      <c r="F177" s="14">
        <v>39776</v>
      </c>
      <c r="G177">
        <v>10.648987999999999</v>
      </c>
      <c r="H177" s="13">
        <f t="shared" si="61"/>
        <v>3.4324981021003946E-2</v>
      </c>
      <c r="J177" s="14">
        <v>41338</v>
      </c>
      <c r="K177">
        <v>49.285338000000003</v>
      </c>
      <c r="L177" s="13">
        <f t="shared" si="62"/>
        <v>1.031541673149575E-2</v>
      </c>
      <c r="N177" s="14">
        <v>38085</v>
      </c>
      <c r="O177">
        <v>11.26667</v>
      </c>
      <c r="P177" s="13">
        <f t="shared" si="63"/>
        <v>5.9526785714285923E-3</v>
      </c>
      <c r="R177" s="14">
        <v>40094</v>
      </c>
      <c r="S177" s="13">
        <v>19.287520000000001</v>
      </c>
      <c r="T177" s="13">
        <f t="shared" si="64"/>
        <v>-8.3480172225156631E-3</v>
      </c>
      <c r="V177" s="14">
        <v>39112</v>
      </c>
      <c r="W177" s="13">
        <v>74.942988999999997</v>
      </c>
      <c r="X177" s="13">
        <f t="shared" si="65"/>
        <v>1.9768181129840277E-2</v>
      </c>
      <c r="Z177" s="14">
        <v>39364</v>
      </c>
      <c r="AA177" s="13">
        <v>26.177557</v>
      </c>
      <c r="AB177" s="13">
        <f t="shared" si="66"/>
        <v>1.6224107256198897E-2</v>
      </c>
      <c r="AD177" s="14">
        <v>39069</v>
      </c>
      <c r="AE177" s="13">
        <v>21.118387999999999</v>
      </c>
      <c r="AF177" s="13">
        <f t="shared" si="67"/>
        <v>-2.0094514272679709E-2</v>
      </c>
      <c r="AH177" s="14">
        <v>41365</v>
      </c>
      <c r="AI177" s="13">
        <v>23.5</v>
      </c>
      <c r="AJ177" s="13">
        <f t="shared" si="68"/>
        <v>-1.2750105705477282E-3</v>
      </c>
      <c r="AL177" s="14">
        <v>41369</v>
      </c>
      <c r="AM177" s="13">
        <v>11.813022</v>
      </c>
      <c r="AN177" s="13">
        <f t="shared" si="69"/>
        <v>1.7142867967300707E-2</v>
      </c>
      <c r="AP177" s="14">
        <v>41712</v>
      </c>
      <c r="AQ177" s="13">
        <v>196.779999</v>
      </c>
      <c r="AR177" s="13">
        <f t="shared" si="70"/>
        <v>-5.3578498859250369E-3</v>
      </c>
      <c r="AT177" s="14">
        <v>41802</v>
      </c>
      <c r="AU177" s="13">
        <v>46.555965999999998</v>
      </c>
      <c r="AV177" s="13">
        <f t="shared" si="71"/>
        <v>-6.0654899904727597E-3</v>
      </c>
      <c r="AX177" s="14">
        <v>41071</v>
      </c>
      <c r="AY177" s="13">
        <v>5.71</v>
      </c>
      <c r="AZ177" s="13">
        <f t="shared" si="72"/>
        <v>-2.8911564625850327E-2</v>
      </c>
      <c r="BB177" s="14">
        <v>36790</v>
      </c>
      <c r="BC177" s="13">
        <v>23.337890000000002</v>
      </c>
      <c r="BD177" s="13">
        <f t="shared" si="73"/>
        <v>-6.5853664394198888E-2</v>
      </c>
      <c r="BF177" s="14">
        <v>40099</v>
      </c>
      <c r="BG177" s="13">
        <v>21.775615999999999</v>
      </c>
      <c r="BH177" s="13">
        <f t="shared" si="74"/>
        <v>3.4992214633170747E-3</v>
      </c>
      <c r="BJ177" s="14">
        <v>38576</v>
      </c>
      <c r="BK177" s="13">
        <v>34.770000000000003</v>
      </c>
      <c r="BL177" s="13">
        <f t="shared" si="75"/>
        <v>-9.683878960869122E-3</v>
      </c>
      <c r="BN177" s="14">
        <v>37768</v>
      </c>
      <c r="BO177" s="13">
        <v>20.135905000000001</v>
      </c>
      <c r="BP177" s="13">
        <f t="shared" si="76"/>
        <v>2.2727243868623223E-2</v>
      </c>
      <c r="BR177" s="14">
        <v>40147</v>
      </c>
      <c r="BS177" s="13">
        <v>22.674040000000002</v>
      </c>
      <c r="BT177" s="13">
        <f t="shared" si="77"/>
        <v>-9.6649870368721007E-3</v>
      </c>
      <c r="BV177" s="14">
        <v>39184</v>
      </c>
      <c r="BW177" s="13">
        <v>29.725000000000001</v>
      </c>
      <c r="BX177" s="13">
        <f t="shared" si="78"/>
        <v>1.3640204138441499E-2</v>
      </c>
      <c r="BZ177" s="14">
        <v>41351</v>
      </c>
      <c r="CA177" s="13">
        <v>23.790001</v>
      </c>
      <c r="CB177" s="13">
        <f t="shared" si="79"/>
        <v>-4.227049114331722E-2</v>
      </c>
      <c r="CD177" s="14">
        <v>41318</v>
      </c>
      <c r="CE177" s="13">
        <v>54.860000999999997</v>
      </c>
      <c r="CF177" s="13">
        <f t="shared" si="80"/>
        <v>7.296789492885192E-4</v>
      </c>
      <c r="CH177" s="14">
        <v>41718</v>
      </c>
      <c r="CI177" s="13">
        <v>47.18</v>
      </c>
      <c r="CJ177" s="13">
        <f t="shared" si="81"/>
        <v>-1.152315105803472E-2</v>
      </c>
      <c r="CL177" s="14">
        <v>41668</v>
      </c>
      <c r="CM177" s="13">
        <v>31.74</v>
      </c>
      <c r="CN177" s="13">
        <f t="shared" si="82"/>
        <v>-5.6199849652100863E-2</v>
      </c>
      <c r="CP177" s="14">
        <v>37790</v>
      </c>
      <c r="CQ177" s="13">
        <v>15.53</v>
      </c>
      <c r="CR177" s="13">
        <f t="shared" si="83"/>
        <v>-4.1949354839565411E-2</v>
      </c>
      <c r="CT177" s="14">
        <v>40598</v>
      </c>
      <c r="CU177" s="13">
        <v>35.950001</v>
      </c>
      <c r="CV177" s="13">
        <f t="shared" si="84"/>
        <v>3.3640081473262952E-2</v>
      </c>
      <c r="CX177" s="14">
        <v>39031</v>
      </c>
      <c r="CY177" s="13">
        <v>39.959519999999998</v>
      </c>
      <c r="CZ177" s="13">
        <f t="shared" si="85"/>
        <v>-2.3052234670170566E-2</v>
      </c>
      <c r="DB177" s="14">
        <v>41849</v>
      </c>
      <c r="DC177" s="13">
        <v>87.870002999999997</v>
      </c>
      <c r="DD177" s="13">
        <f t="shared" si="86"/>
        <v>7.9726648756484866E-4</v>
      </c>
      <c r="DF177" s="14">
        <v>40266</v>
      </c>
      <c r="DG177" s="13">
        <v>23.620000999999998</v>
      </c>
      <c r="DH177" s="13">
        <f t="shared" si="87"/>
        <v>6.8202048942968265E-3</v>
      </c>
      <c r="DJ177" s="14">
        <v>37725</v>
      </c>
      <c r="DK177" s="13">
        <v>17.178678999999999</v>
      </c>
      <c r="DL177" s="13">
        <f t="shared" si="88"/>
        <v>9.8870132887365E-3</v>
      </c>
      <c r="DN177" s="14">
        <v>39434</v>
      </c>
      <c r="DO177" s="13">
        <v>118.916676</v>
      </c>
      <c r="DP177" s="13">
        <f t="shared" si="89"/>
        <v>4.8185764229301285E-2</v>
      </c>
    </row>
    <row r="178" spans="2:120">
      <c r="B178" s="14">
        <v>38799</v>
      </c>
      <c r="C178">
        <v>13.178838000000001</v>
      </c>
      <c r="D178" s="13">
        <f t="shared" si="60"/>
        <v>-9.3323408744472799E-3</v>
      </c>
      <c r="F178" s="14">
        <v>39773</v>
      </c>
      <c r="G178">
        <v>10.295591999999999</v>
      </c>
      <c r="H178" s="13">
        <f t="shared" si="61"/>
        <v>7.1954239816785948E-2</v>
      </c>
      <c r="J178" s="14">
        <v>41337</v>
      </c>
      <c r="K178">
        <v>48.782130000000002</v>
      </c>
      <c r="L178" s="13">
        <f t="shared" si="62"/>
        <v>2.3861419817356538E-3</v>
      </c>
      <c r="N178" s="14">
        <v>38084</v>
      </c>
      <c r="O178">
        <v>11.2</v>
      </c>
      <c r="P178" s="13">
        <f t="shared" si="63"/>
        <v>-5.4054054054054106E-2</v>
      </c>
      <c r="R178" s="14">
        <v>40093</v>
      </c>
      <c r="S178" s="13">
        <v>19.449888000000001</v>
      </c>
      <c r="T178" s="13">
        <f t="shared" si="64"/>
        <v>-1.684664458189904E-2</v>
      </c>
      <c r="V178" s="14">
        <v>39111</v>
      </c>
      <c r="W178" s="13">
        <v>73.490221000000005</v>
      </c>
      <c r="X178" s="13">
        <f t="shared" si="65"/>
        <v>3.1826963968228086E-3</v>
      </c>
      <c r="Z178" s="14">
        <v>39363</v>
      </c>
      <c r="AA178" s="13">
        <v>25.759630000000001</v>
      </c>
      <c r="AB178" s="13">
        <f t="shared" si="66"/>
        <v>1.6110914517297591E-2</v>
      </c>
      <c r="AD178" s="14">
        <v>39066</v>
      </c>
      <c r="AE178" s="13">
        <v>21.551454</v>
      </c>
      <c r="AF178" s="13">
        <f t="shared" si="67"/>
        <v>1.1834072130513505E-3</v>
      </c>
      <c r="AH178" s="14">
        <v>41361</v>
      </c>
      <c r="AI178" s="13">
        <v>23.530000999999999</v>
      </c>
      <c r="AJ178" s="13">
        <f t="shared" si="68"/>
        <v>-2.543408223823707E-3</v>
      </c>
      <c r="AL178" s="14">
        <v>41368</v>
      </c>
      <c r="AM178" s="13">
        <v>11.613925999999999</v>
      </c>
      <c r="AN178" s="13">
        <f t="shared" si="69"/>
        <v>9.8928214632199862E-3</v>
      </c>
      <c r="AP178" s="14">
        <v>41711</v>
      </c>
      <c r="AQ178" s="13">
        <v>197.83999600000001</v>
      </c>
      <c r="AR178" s="13">
        <f t="shared" si="70"/>
        <v>-2.5802668644842704E-2</v>
      </c>
      <c r="AT178" s="14">
        <v>41801</v>
      </c>
      <c r="AU178" s="13">
        <v>46.840074000000001</v>
      </c>
      <c r="AV178" s="13">
        <f t="shared" si="71"/>
        <v>8.0940653377951411E-4</v>
      </c>
      <c r="AX178" s="14">
        <v>41068</v>
      </c>
      <c r="AY178" s="13">
        <v>5.88</v>
      </c>
      <c r="AZ178" s="13">
        <f t="shared" si="72"/>
        <v>3.7037037037037028E-2</v>
      </c>
      <c r="BB178" s="14">
        <v>36789</v>
      </c>
      <c r="BC178" s="13">
        <v>24.98312</v>
      </c>
      <c r="BD178" s="13">
        <f t="shared" si="73"/>
        <v>0</v>
      </c>
      <c r="BF178" s="14">
        <v>40098</v>
      </c>
      <c r="BG178" s="13">
        <v>21.699684000000001</v>
      </c>
      <c r="BH178" s="13">
        <f t="shared" si="74"/>
        <v>6.6536133800966764E-3</v>
      </c>
      <c r="BJ178" s="14">
        <v>38575</v>
      </c>
      <c r="BK178" s="13">
        <v>35.110000999999997</v>
      </c>
      <c r="BL178" s="13">
        <f t="shared" si="75"/>
        <v>4.8655410665580344E-3</v>
      </c>
      <c r="BN178" s="14">
        <v>37764</v>
      </c>
      <c r="BO178" s="13">
        <v>19.688441000000001</v>
      </c>
      <c r="BP178" s="13">
        <f t="shared" si="76"/>
        <v>3.10881362265442E-3</v>
      </c>
      <c r="BR178" s="14">
        <v>40144</v>
      </c>
      <c r="BS178" s="13">
        <v>22.895323000000001</v>
      </c>
      <c r="BT178" s="13">
        <f t="shared" si="77"/>
        <v>-8.9399326080004202E-3</v>
      </c>
      <c r="BV178" s="14">
        <v>39183</v>
      </c>
      <c r="BW178" s="13">
        <v>29.325001</v>
      </c>
      <c r="BX178" s="13">
        <f t="shared" si="78"/>
        <v>-1.146131766521767E-2</v>
      </c>
      <c r="BZ178" s="14">
        <v>41348</v>
      </c>
      <c r="CA178" s="13">
        <v>24.84</v>
      </c>
      <c r="CB178" s="13">
        <f t="shared" si="79"/>
        <v>-4.4088575387231628E-3</v>
      </c>
      <c r="CD178" s="14">
        <v>41317</v>
      </c>
      <c r="CE178" s="13">
        <v>54.82</v>
      </c>
      <c r="CF178" s="13">
        <f t="shared" si="80"/>
        <v>-3.646973012400278E-4</v>
      </c>
      <c r="CH178" s="14">
        <v>41717</v>
      </c>
      <c r="CI178" s="13">
        <v>47.73</v>
      </c>
      <c r="CJ178" s="13">
        <f t="shared" si="81"/>
        <v>-2.1123831875464929E-2</v>
      </c>
      <c r="CL178" s="14">
        <v>41667</v>
      </c>
      <c r="CM178" s="13">
        <v>33.630001</v>
      </c>
      <c r="CN178" s="13">
        <f t="shared" si="82"/>
        <v>3.5811103301169093E-3</v>
      </c>
      <c r="CP178" s="14">
        <v>37789</v>
      </c>
      <c r="CQ178" s="13">
        <v>16.209999</v>
      </c>
      <c r="CR178" s="13">
        <f t="shared" si="83"/>
        <v>6.1716045573080569E-4</v>
      </c>
      <c r="CT178" s="14">
        <v>40597</v>
      </c>
      <c r="CU178" s="13">
        <v>34.779998999999997</v>
      </c>
      <c r="CV178" s="13">
        <f t="shared" si="84"/>
        <v>-4.9986395793870653E-2</v>
      </c>
      <c r="CX178" s="14">
        <v>39030</v>
      </c>
      <c r="CY178" s="13">
        <v>40.902411999999998</v>
      </c>
      <c r="CZ178" s="13">
        <f t="shared" si="85"/>
        <v>3.8802654728404058E-2</v>
      </c>
      <c r="DB178" s="14">
        <v>41848</v>
      </c>
      <c r="DC178" s="13">
        <v>87.800003000000004</v>
      </c>
      <c r="DD178" s="13">
        <f t="shared" si="86"/>
        <v>-1.0704191549295732E-2</v>
      </c>
      <c r="DF178" s="14">
        <v>40263</v>
      </c>
      <c r="DG178" s="13">
        <v>23.459999</v>
      </c>
      <c r="DH178" s="13">
        <f t="shared" si="87"/>
        <v>-4.2444823533312297E-3</v>
      </c>
      <c r="DJ178" s="14">
        <v>37722</v>
      </c>
      <c r="DK178" s="13">
        <v>17.010496</v>
      </c>
      <c r="DL178" s="13">
        <f t="shared" si="88"/>
        <v>-2.9924593026472096E-3</v>
      </c>
      <c r="DN178" s="14">
        <v>39433</v>
      </c>
      <c r="DO178" s="13">
        <v>113.450001</v>
      </c>
      <c r="DP178" s="13">
        <f t="shared" si="89"/>
        <v>-2.5483247778007295E-2</v>
      </c>
    </row>
    <row r="179" spans="2:120">
      <c r="B179" s="14">
        <v>38798</v>
      </c>
      <c r="C179">
        <v>13.302986000000001</v>
      </c>
      <c r="D179" s="13">
        <f t="shared" si="60"/>
        <v>-7.8347796675649548E-3</v>
      </c>
      <c r="F179" s="14">
        <v>39772</v>
      </c>
      <c r="G179">
        <v>9.6045069999999999</v>
      </c>
      <c r="H179" s="13">
        <f t="shared" si="61"/>
        <v>-2.0816641078814667E-2</v>
      </c>
      <c r="J179" s="14">
        <v>41334</v>
      </c>
      <c r="K179">
        <v>48.666006000000003</v>
      </c>
      <c r="L179" s="13">
        <f t="shared" si="62"/>
        <v>-2.380461861751408E-3</v>
      </c>
      <c r="N179" s="14">
        <v>38083</v>
      </c>
      <c r="O179">
        <v>11.84</v>
      </c>
      <c r="P179" s="13">
        <f t="shared" si="63"/>
        <v>-2.6315789473684233E-2</v>
      </c>
      <c r="R179" s="14">
        <v>40092</v>
      </c>
      <c r="S179" s="13">
        <v>19.783168</v>
      </c>
      <c r="T179" s="13">
        <f t="shared" si="64"/>
        <v>1.535089947839444E-2</v>
      </c>
      <c r="V179" s="14">
        <v>39108</v>
      </c>
      <c r="W179" s="13">
        <v>73.257065999999995</v>
      </c>
      <c r="X179" s="13">
        <f t="shared" si="65"/>
        <v>-8.0145237039995175E-3</v>
      </c>
      <c r="Z179" s="14">
        <v>39360</v>
      </c>
      <c r="AA179" s="13">
        <v>25.351199000000001</v>
      </c>
      <c r="AB179" s="13">
        <f t="shared" si="66"/>
        <v>3.0104235929604286E-2</v>
      </c>
      <c r="AD179" s="14">
        <v>39065</v>
      </c>
      <c r="AE179" s="13">
        <v>21.525980000000001</v>
      </c>
      <c r="AF179" s="13">
        <f t="shared" si="67"/>
        <v>5.9523497977065215E-3</v>
      </c>
      <c r="AH179" s="14">
        <v>41360</v>
      </c>
      <c r="AI179" s="13">
        <v>23.59</v>
      </c>
      <c r="AJ179" s="13">
        <f t="shared" si="68"/>
        <v>0</v>
      </c>
      <c r="AL179" s="14">
        <v>41367</v>
      </c>
      <c r="AM179" s="13">
        <v>11.500157</v>
      </c>
      <c r="AN179" s="13">
        <f t="shared" si="69"/>
        <v>-1.221495489577375E-2</v>
      </c>
      <c r="AP179" s="14">
        <v>41710</v>
      </c>
      <c r="AQ179" s="13">
        <v>203.08000200000001</v>
      </c>
      <c r="AR179" s="13">
        <f t="shared" si="70"/>
        <v>7.8412009925558687E-3</v>
      </c>
      <c r="AT179" s="14">
        <v>41800</v>
      </c>
      <c r="AU179" s="13">
        <v>46.802191999999998</v>
      </c>
      <c r="AV179" s="13">
        <f t="shared" si="71"/>
        <v>2.4340657920209978E-3</v>
      </c>
      <c r="AX179" s="14">
        <v>41067</v>
      </c>
      <c r="AY179" s="13">
        <v>5.67</v>
      </c>
      <c r="AZ179" s="13">
        <f t="shared" si="72"/>
        <v>-1.3913043478260882E-2</v>
      </c>
      <c r="BB179" s="14">
        <v>36788</v>
      </c>
      <c r="BC179" s="13">
        <v>24.98312</v>
      </c>
      <c r="BD179" s="13">
        <f t="shared" si="73"/>
        <v>8.7533133405455085E-2</v>
      </c>
      <c r="BF179" s="14">
        <v>40095</v>
      </c>
      <c r="BG179" s="13">
        <v>21.556256999999999</v>
      </c>
      <c r="BH179" s="13">
        <f t="shared" si="74"/>
        <v>-4.6747316172226806E-3</v>
      </c>
      <c r="BJ179" s="14">
        <v>38574</v>
      </c>
      <c r="BK179" s="13">
        <v>34.939999</v>
      </c>
      <c r="BL179" s="13">
        <f t="shared" si="75"/>
        <v>8.369321306244069E-3</v>
      </c>
      <c r="BN179" s="14">
        <v>37763</v>
      </c>
      <c r="BO179" s="13">
        <v>19.627423</v>
      </c>
      <c r="BP179" s="13">
        <f t="shared" si="76"/>
        <v>2.7689043820539615E-2</v>
      </c>
      <c r="BR179" s="14">
        <v>40142</v>
      </c>
      <c r="BS179" s="13">
        <v>23.101852000000001</v>
      </c>
      <c r="BT179" s="13">
        <f t="shared" si="77"/>
        <v>4.259047618058865E-4</v>
      </c>
      <c r="BV179" s="14">
        <v>39182</v>
      </c>
      <c r="BW179" s="13">
        <v>29.665001</v>
      </c>
      <c r="BX179" s="13">
        <f t="shared" si="78"/>
        <v>-3.5270070540812698E-3</v>
      </c>
      <c r="BZ179" s="14">
        <v>41347</v>
      </c>
      <c r="CA179" s="13">
        <v>24.950001</v>
      </c>
      <c r="CB179" s="13">
        <f t="shared" si="79"/>
        <v>1.8783217639853078E-2</v>
      </c>
      <c r="CD179" s="14">
        <v>41316</v>
      </c>
      <c r="CE179" s="13">
        <v>54.84</v>
      </c>
      <c r="CF179" s="13">
        <f t="shared" si="80"/>
        <v>-3.0903109649267693E-3</v>
      </c>
      <c r="CH179" s="14">
        <v>41716</v>
      </c>
      <c r="CI179" s="13">
        <v>48.759998000000003</v>
      </c>
      <c r="CJ179" s="13">
        <f t="shared" si="81"/>
        <v>4.0324280783534963E-2</v>
      </c>
      <c r="CL179" s="14">
        <v>41666</v>
      </c>
      <c r="CM179" s="13">
        <v>33.509998000000003</v>
      </c>
      <c r="CN179" s="13">
        <f t="shared" si="82"/>
        <v>-4.6385914808933261E-2</v>
      </c>
      <c r="CP179" s="14">
        <v>37788</v>
      </c>
      <c r="CQ179" s="13">
        <v>16.200001</v>
      </c>
      <c r="CR179" s="13">
        <f t="shared" si="83"/>
        <v>4.6511692506459937E-2</v>
      </c>
      <c r="CT179" s="14">
        <v>40596</v>
      </c>
      <c r="CU179" s="13">
        <v>36.610000999999997</v>
      </c>
      <c r="CV179" s="13">
        <f t="shared" si="84"/>
        <v>-2.321235325506937E-2</v>
      </c>
      <c r="CX179" s="14">
        <v>39029</v>
      </c>
      <c r="CY179" s="13">
        <v>39.374574000000003</v>
      </c>
      <c r="CZ179" s="13">
        <f t="shared" si="85"/>
        <v>-1.2913116311755188E-2</v>
      </c>
      <c r="DB179" s="14">
        <v>41845</v>
      </c>
      <c r="DC179" s="13">
        <v>88.75</v>
      </c>
      <c r="DD179" s="13">
        <f t="shared" si="86"/>
        <v>-8.7121524484771139E-3</v>
      </c>
      <c r="DF179" s="14">
        <v>40262</v>
      </c>
      <c r="DG179" s="13">
        <v>23.559999000000001</v>
      </c>
      <c r="DH179" s="13">
        <f t="shared" si="87"/>
        <v>-4.6472750316856968E-3</v>
      </c>
      <c r="DJ179" s="14">
        <v>37721</v>
      </c>
      <c r="DK179" s="13">
        <v>17.061551999999999</v>
      </c>
      <c r="DL179" s="13">
        <f t="shared" si="88"/>
        <v>1.2114729912744064E-2</v>
      </c>
      <c r="DN179" s="14">
        <v>39430</v>
      </c>
      <c r="DO179" s="13">
        <v>116.416676</v>
      </c>
      <c r="DP179" s="13">
        <f t="shared" si="89"/>
        <v>0.10837834277320915</v>
      </c>
    </row>
    <row r="180" spans="2:120">
      <c r="B180" s="14">
        <v>38797</v>
      </c>
      <c r="C180">
        <v>13.408035</v>
      </c>
      <c r="D180" s="13">
        <f t="shared" si="60"/>
        <v>-2.0237222105021598E-2</v>
      </c>
      <c r="F180" s="14">
        <v>39771</v>
      </c>
      <c r="G180">
        <v>9.8086909999999996</v>
      </c>
      <c r="H180" s="13">
        <f t="shared" si="61"/>
        <v>-4.7292180964436006E-2</v>
      </c>
      <c r="J180" s="14">
        <v>41333</v>
      </c>
      <c r="K180">
        <v>48.782130000000002</v>
      </c>
      <c r="L180" s="13">
        <f t="shared" si="62"/>
        <v>-1.5845009454445718E-3</v>
      </c>
      <c r="N180" s="14">
        <v>38082</v>
      </c>
      <c r="O180">
        <v>12.16</v>
      </c>
      <c r="P180" s="13">
        <f t="shared" si="63"/>
        <v>5.5555555555555608E-2</v>
      </c>
      <c r="R180" s="14">
        <v>40091</v>
      </c>
      <c r="S180" s="13">
        <v>19.484069999999999</v>
      </c>
      <c r="T180" s="13">
        <f t="shared" si="64"/>
        <v>2.8880852128269019E-2</v>
      </c>
      <c r="V180" s="14">
        <v>39107</v>
      </c>
      <c r="W180" s="13">
        <v>73.848929999999996</v>
      </c>
      <c r="X180" s="13">
        <f t="shared" si="65"/>
        <v>-8.0703144750106006E-3</v>
      </c>
      <c r="Z180" s="14">
        <v>39359</v>
      </c>
      <c r="AA180" s="13">
        <v>24.610323999999999</v>
      </c>
      <c r="AB180" s="13">
        <f t="shared" si="66"/>
        <v>-1.5951374163229889E-2</v>
      </c>
      <c r="AD180" s="14">
        <v>39064</v>
      </c>
      <c r="AE180" s="13">
        <v>21.398607999999999</v>
      </c>
      <c r="AF180" s="13">
        <f t="shared" si="67"/>
        <v>-5.5248084720670347E-3</v>
      </c>
      <c r="AH180" s="14">
        <v>41359</v>
      </c>
      <c r="AI180" s="13">
        <v>23.59</v>
      </c>
      <c r="AJ180" s="13">
        <f t="shared" si="68"/>
        <v>8.9820790839211882E-3</v>
      </c>
      <c r="AL180" s="14">
        <v>41366</v>
      </c>
      <c r="AM180" s="13">
        <v>11.642367999999999</v>
      </c>
      <c r="AN180" s="13">
        <f t="shared" si="69"/>
        <v>-1.0475437839304363E-2</v>
      </c>
      <c r="AP180" s="14">
        <v>41709</v>
      </c>
      <c r="AQ180" s="13">
        <v>201.5</v>
      </c>
      <c r="AR180" s="13">
        <f t="shared" si="70"/>
        <v>-4.5941462834511683E-3</v>
      </c>
      <c r="AT180" s="14">
        <v>41799</v>
      </c>
      <c r="AU180" s="13">
        <v>46.688549000000002</v>
      </c>
      <c r="AV180" s="13">
        <f t="shared" si="71"/>
        <v>1.3360693692455126E-2</v>
      </c>
      <c r="AX180" s="14">
        <v>41066</v>
      </c>
      <c r="AY180" s="13">
        <v>5.75</v>
      </c>
      <c r="AZ180" s="13">
        <f t="shared" si="72"/>
        <v>2.678571428571435E-2</v>
      </c>
      <c r="BB180" s="14">
        <v>36787</v>
      </c>
      <c r="BC180" s="13">
        <v>22.972283999999998</v>
      </c>
      <c r="BD180" s="13">
        <f t="shared" si="73"/>
        <v>-1.5665769270486886E-2</v>
      </c>
      <c r="BF180" s="14">
        <v>40094</v>
      </c>
      <c r="BG180" s="13">
        <v>21.657499999999999</v>
      </c>
      <c r="BH180" s="13">
        <f t="shared" si="74"/>
        <v>2.2709124477878855E-2</v>
      </c>
      <c r="BJ180" s="14">
        <v>38573</v>
      </c>
      <c r="BK180" s="13">
        <v>34.650002000000001</v>
      </c>
      <c r="BL180" s="13">
        <f t="shared" si="75"/>
        <v>1.6427163391023677E-2</v>
      </c>
      <c r="BN180" s="14">
        <v>37762</v>
      </c>
      <c r="BO180" s="13">
        <v>19.098600999999999</v>
      </c>
      <c r="BP180" s="13">
        <f t="shared" si="76"/>
        <v>1.9544008370909145E-2</v>
      </c>
      <c r="BR180" s="14">
        <v>40141</v>
      </c>
      <c r="BS180" s="13">
        <v>23.092016999999998</v>
      </c>
      <c r="BT180" s="13">
        <f t="shared" si="77"/>
        <v>-1.0636077859879575E-3</v>
      </c>
      <c r="BV180" s="14">
        <v>39181</v>
      </c>
      <c r="BW180" s="13">
        <v>29.77</v>
      </c>
      <c r="BX180" s="13">
        <f t="shared" si="78"/>
        <v>-7.0046697798532643E-3</v>
      </c>
      <c r="BZ180" s="14">
        <v>41346</v>
      </c>
      <c r="CA180" s="13">
        <v>24.49</v>
      </c>
      <c r="CB180" s="13">
        <f t="shared" si="79"/>
        <v>4.3015332197614907E-2</v>
      </c>
      <c r="CD180" s="14">
        <v>41313</v>
      </c>
      <c r="CE180" s="13">
        <v>55.009998000000003</v>
      </c>
      <c r="CF180" s="13">
        <f t="shared" si="80"/>
        <v>4.0152764370273777E-3</v>
      </c>
      <c r="CH180" s="14">
        <v>41715</v>
      </c>
      <c r="CI180" s="13">
        <v>46.869999</v>
      </c>
      <c r="CJ180" s="13">
        <f t="shared" si="81"/>
        <v>2.717505967181548E-2</v>
      </c>
      <c r="CL180" s="14">
        <v>41663</v>
      </c>
      <c r="CM180" s="13">
        <v>35.139999000000003</v>
      </c>
      <c r="CN180" s="13">
        <f t="shared" si="82"/>
        <v>-3.7523940702489218E-2</v>
      </c>
      <c r="CP180" s="14">
        <v>37785</v>
      </c>
      <c r="CQ180" s="13">
        <v>15.48</v>
      </c>
      <c r="CR180" s="13">
        <f t="shared" si="83"/>
        <v>-2.8858218318695051E-2</v>
      </c>
      <c r="CT180" s="14">
        <v>40592</v>
      </c>
      <c r="CU180" s="13">
        <v>37.479999999999997</v>
      </c>
      <c r="CV180" s="13">
        <f t="shared" si="84"/>
        <v>-5.0437486086408285E-3</v>
      </c>
      <c r="CX180" s="14">
        <v>39028</v>
      </c>
      <c r="CY180" s="13">
        <v>39.889673999999999</v>
      </c>
      <c r="CZ180" s="13">
        <f t="shared" si="85"/>
        <v>-3.2722870725207464E-3</v>
      </c>
      <c r="DB180" s="14">
        <v>41844</v>
      </c>
      <c r="DC180" s="13">
        <v>89.529999000000004</v>
      </c>
      <c r="DD180" s="13">
        <f t="shared" si="86"/>
        <v>-2.2289534527263166E-3</v>
      </c>
      <c r="DF180" s="14">
        <v>40261</v>
      </c>
      <c r="DG180" s="13">
        <v>23.67</v>
      </c>
      <c r="DH180" s="13">
        <f t="shared" si="87"/>
        <v>-1.7842323651452271E-2</v>
      </c>
      <c r="DJ180" s="14">
        <v>37720</v>
      </c>
      <c r="DK180" s="13">
        <v>16.857330000000001</v>
      </c>
      <c r="DL180" s="13">
        <f t="shared" si="88"/>
        <v>-2.8424084117116329E-3</v>
      </c>
      <c r="DN180" s="14">
        <v>39429</v>
      </c>
      <c r="DO180" s="13">
        <v>105.033337</v>
      </c>
      <c r="DP180" s="13">
        <f t="shared" si="89"/>
        <v>1.6779572919099699E-2</v>
      </c>
    </row>
    <row r="181" spans="2:120">
      <c r="B181" s="14">
        <v>38796</v>
      </c>
      <c r="C181">
        <v>13.684981000000001</v>
      </c>
      <c r="D181" s="13">
        <f t="shared" si="60"/>
        <v>1.6311959561347778E-2</v>
      </c>
      <c r="F181" s="14">
        <v>39770</v>
      </c>
      <c r="G181">
        <v>10.295591999999999</v>
      </c>
      <c r="H181" s="13">
        <f t="shared" si="61"/>
        <v>8.4615786967173739E-3</v>
      </c>
      <c r="J181" s="14">
        <v>41332</v>
      </c>
      <c r="K181">
        <v>48.859547999999997</v>
      </c>
      <c r="L181" s="13">
        <f t="shared" si="62"/>
        <v>1.9845671211287481E-3</v>
      </c>
      <c r="N181" s="14">
        <v>38079</v>
      </c>
      <c r="O181">
        <v>11.52</v>
      </c>
      <c r="P181" s="13">
        <f t="shared" si="63"/>
        <v>-9.7418366022455523E-3</v>
      </c>
      <c r="R181" s="14">
        <v>40088</v>
      </c>
      <c r="S181" s="13">
        <v>18.937149000000002</v>
      </c>
      <c r="T181" s="13">
        <f t="shared" si="64"/>
        <v>-1.0272400034744849E-2</v>
      </c>
      <c r="V181" s="14">
        <v>39106</v>
      </c>
      <c r="W181" s="13">
        <v>74.449763000000004</v>
      </c>
      <c r="X181" s="13">
        <f t="shared" si="65"/>
        <v>3.6147495055325631E-4</v>
      </c>
      <c r="Z181" s="14">
        <v>39358</v>
      </c>
      <c r="AA181" s="13">
        <v>25.009256000000001</v>
      </c>
      <c r="AB181" s="13">
        <f t="shared" si="66"/>
        <v>-1.895337810610485E-3</v>
      </c>
      <c r="AD181" s="14">
        <v>39063</v>
      </c>
      <c r="AE181" s="13">
        <v>21.517488</v>
      </c>
      <c r="AF181" s="13">
        <f t="shared" si="67"/>
        <v>1.5810256809846866E-3</v>
      </c>
      <c r="AH181" s="14">
        <v>41358</v>
      </c>
      <c r="AI181" s="13">
        <v>23.379999000000002</v>
      </c>
      <c r="AJ181" s="13">
        <f t="shared" si="68"/>
        <v>5.1590283748925176E-3</v>
      </c>
      <c r="AL181" s="14">
        <v>41365</v>
      </c>
      <c r="AM181" s="13">
        <v>11.765618</v>
      </c>
      <c r="AN181" s="13">
        <f t="shared" si="69"/>
        <v>-3.2735795774514721E-2</v>
      </c>
      <c r="AP181" s="14">
        <v>41708</v>
      </c>
      <c r="AQ181" s="13">
        <v>202.429993</v>
      </c>
      <c r="AR181" s="13">
        <f t="shared" si="70"/>
        <v>-2.108419240577088E-2</v>
      </c>
      <c r="AT181" s="14">
        <v>41796</v>
      </c>
      <c r="AU181" s="13">
        <v>46.072982000000003</v>
      </c>
      <c r="AV181" s="13">
        <f t="shared" si="71"/>
        <v>7.872402468351046E-3</v>
      </c>
      <c r="AX181" s="14">
        <v>41065</v>
      </c>
      <c r="AY181" s="13">
        <v>5.6</v>
      </c>
      <c r="AZ181" s="13">
        <f t="shared" si="72"/>
        <v>3.896103896103896E-2</v>
      </c>
      <c r="BB181" s="14">
        <v>36784</v>
      </c>
      <c r="BC181" s="13">
        <v>23.337890000000002</v>
      </c>
      <c r="BD181" s="13">
        <f t="shared" si="73"/>
        <v>-4.2500021334404559E-2</v>
      </c>
      <c r="BF181" s="14">
        <v>40093</v>
      </c>
      <c r="BG181" s="13">
        <v>21.176597999999998</v>
      </c>
      <c r="BH181" s="13">
        <f t="shared" si="74"/>
        <v>-3.9825282327835167E-4</v>
      </c>
      <c r="BJ181" s="14">
        <v>38572</v>
      </c>
      <c r="BK181" s="13">
        <v>34.090000000000003</v>
      </c>
      <c r="BL181" s="13">
        <f t="shared" si="75"/>
        <v>6.7926459895853676E-3</v>
      </c>
      <c r="BN181" s="14">
        <v>37761</v>
      </c>
      <c r="BO181" s="13">
        <v>18.732493000000002</v>
      </c>
      <c r="BP181" s="13">
        <f t="shared" si="76"/>
        <v>-1.2226512667629488E-2</v>
      </c>
      <c r="BR181" s="14">
        <v>40140</v>
      </c>
      <c r="BS181" s="13">
        <v>23.116603999999999</v>
      </c>
      <c r="BT181" s="13">
        <f t="shared" si="77"/>
        <v>1.3364924102414412E-2</v>
      </c>
      <c r="BV181" s="14">
        <v>39177</v>
      </c>
      <c r="BW181" s="13">
        <v>29.98</v>
      </c>
      <c r="BX181" s="13">
        <f t="shared" si="78"/>
        <v>-2.0581541307365524E-2</v>
      </c>
      <c r="BZ181" s="14">
        <v>41345</v>
      </c>
      <c r="CA181" s="13">
        <v>23.48</v>
      </c>
      <c r="CB181" s="13">
        <f t="shared" si="79"/>
        <v>3.8478411221822151E-3</v>
      </c>
      <c r="CD181" s="14">
        <v>41312</v>
      </c>
      <c r="CE181" s="13">
        <v>54.790000999999997</v>
      </c>
      <c r="CF181" s="13">
        <f t="shared" si="80"/>
        <v>-1.598417744252879E-2</v>
      </c>
      <c r="CH181" s="14">
        <v>41712</v>
      </c>
      <c r="CI181" s="13">
        <v>45.630001</v>
      </c>
      <c r="CJ181" s="13">
        <f t="shared" si="81"/>
        <v>-9.120477939641207E-3</v>
      </c>
      <c r="CL181" s="14">
        <v>41662</v>
      </c>
      <c r="CM181" s="13">
        <v>36.509998000000003</v>
      </c>
      <c r="CN181" s="13">
        <f t="shared" si="82"/>
        <v>-6.8008708814402E-3</v>
      </c>
      <c r="CP181" s="14">
        <v>37784</v>
      </c>
      <c r="CQ181" s="13">
        <v>15.94</v>
      </c>
      <c r="CR181" s="13">
        <f t="shared" si="83"/>
        <v>-2.8048780487804823E-2</v>
      </c>
      <c r="CT181" s="14">
        <v>40591</v>
      </c>
      <c r="CU181" s="13">
        <v>37.669998</v>
      </c>
      <c r="CV181" s="13">
        <f t="shared" si="84"/>
        <v>-7.9583552265690045E-4</v>
      </c>
      <c r="CX181" s="14">
        <v>39027</v>
      </c>
      <c r="CY181" s="13">
        <v>40.020632999999997</v>
      </c>
      <c r="CZ181" s="13">
        <f t="shared" si="85"/>
        <v>-6.7172599133113629E-3</v>
      </c>
      <c r="DB181" s="14">
        <v>41843</v>
      </c>
      <c r="DC181" s="13">
        <v>89.730002999999996</v>
      </c>
      <c r="DD181" s="13">
        <f t="shared" si="86"/>
        <v>4.8152294015039688E-3</v>
      </c>
      <c r="DF181" s="14">
        <v>40260</v>
      </c>
      <c r="DG181" s="13">
        <v>24.1</v>
      </c>
      <c r="DH181" s="13">
        <f t="shared" si="87"/>
        <v>2.1186440677966101E-2</v>
      </c>
      <c r="DJ181" s="14">
        <v>37719</v>
      </c>
      <c r="DK181" s="13">
        <v>16.905381999999999</v>
      </c>
      <c r="DL181" s="13">
        <f t="shared" si="88"/>
        <v>2.4932787620859445E-3</v>
      </c>
      <c r="DN181" s="14">
        <v>39428</v>
      </c>
      <c r="DO181" s="13">
        <v>103.30000699999999</v>
      </c>
      <c r="DP181" s="13">
        <f t="shared" si="89"/>
        <v>7.4772754153119058E-3</v>
      </c>
    </row>
    <row r="182" spans="2:120">
      <c r="B182" s="14">
        <v>38793</v>
      </c>
      <c r="C182">
        <v>13.465335</v>
      </c>
      <c r="D182" s="13">
        <f t="shared" si="60"/>
        <v>5.706129299594854E-3</v>
      </c>
      <c r="F182" s="14">
        <v>39769</v>
      </c>
      <c r="G182">
        <v>10.209206</v>
      </c>
      <c r="H182" s="13">
        <f t="shared" si="61"/>
        <v>-2.4024067660180941E-2</v>
      </c>
      <c r="J182" s="14">
        <v>41331</v>
      </c>
      <c r="K182">
        <v>48.762774999999998</v>
      </c>
      <c r="L182" s="13">
        <f t="shared" si="62"/>
        <v>2.1902208811485326E-2</v>
      </c>
      <c r="N182" s="14">
        <v>38078</v>
      </c>
      <c r="O182">
        <v>11.633330000000001</v>
      </c>
      <c r="P182" s="13">
        <f t="shared" si="63"/>
        <v>-5.1311303110404584E-3</v>
      </c>
      <c r="R182" s="14">
        <v>40087</v>
      </c>
      <c r="S182" s="13">
        <v>19.133697999999999</v>
      </c>
      <c r="T182" s="13">
        <f t="shared" si="64"/>
        <v>-4.3979534223714548E-2</v>
      </c>
      <c r="V182" s="14">
        <v>39105</v>
      </c>
      <c r="W182" s="13">
        <v>74.422860999999997</v>
      </c>
      <c r="X182" s="13">
        <f t="shared" si="65"/>
        <v>1.5043977387893551E-2</v>
      </c>
      <c r="Z182" s="14">
        <v>39357</v>
      </c>
      <c r="AA182" s="13">
        <v>25.056747000000001</v>
      </c>
      <c r="AB182" s="13">
        <f t="shared" si="66"/>
        <v>-1.2354931144791404E-2</v>
      </c>
      <c r="AD182" s="14">
        <v>39062</v>
      </c>
      <c r="AE182" s="13">
        <v>21.483522000000001</v>
      </c>
      <c r="AF182" s="13">
        <f t="shared" si="67"/>
        <v>-5.1120889998995493E-3</v>
      </c>
      <c r="AH182" s="14">
        <v>41355</v>
      </c>
      <c r="AI182" s="13">
        <v>23.26</v>
      </c>
      <c r="AJ182" s="13">
        <f t="shared" si="68"/>
        <v>1.7497768263439756E-2</v>
      </c>
      <c r="AL182" s="14">
        <v>41361</v>
      </c>
      <c r="AM182" s="13">
        <v>12.16381</v>
      </c>
      <c r="AN182" s="13">
        <f t="shared" si="69"/>
        <v>1.4229282100557931E-2</v>
      </c>
      <c r="AP182" s="14">
        <v>41705</v>
      </c>
      <c r="AQ182" s="13">
        <v>206.78999300000001</v>
      </c>
      <c r="AR182" s="13">
        <f t="shared" si="70"/>
        <v>-9.6738902320184766E-3</v>
      </c>
      <c r="AT182" s="14">
        <v>41795</v>
      </c>
      <c r="AU182" s="13">
        <v>45.71311</v>
      </c>
      <c r="AV182" s="13">
        <f t="shared" si="71"/>
        <v>1.0678436580860092E-2</v>
      </c>
      <c r="AX182" s="14">
        <v>41064</v>
      </c>
      <c r="AY182" s="13">
        <v>5.39</v>
      </c>
      <c r="AZ182" s="13">
        <f t="shared" si="72"/>
        <v>-1.1009174311926696E-2</v>
      </c>
      <c r="BB182" s="14">
        <v>36783</v>
      </c>
      <c r="BC182" s="13">
        <v>24.373775999999999</v>
      </c>
      <c r="BD182" s="13">
        <f t="shared" si="73"/>
        <v>-9.900959532345913E-3</v>
      </c>
      <c r="BF182" s="14">
        <v>40092</v>
      </c>
      <c r="BG182" s="13">
        <v>21.185034999999999</v>
      </c>
      <c r="BH182" s="13">
        <f t="shared" si="74"/>
        <v>1.9074728816412926E-2</v>
      </c>
      <c r="BJ182" s="14">
        <v>38569</v>
      </c>
      <c r="BK182" s="13">
        <v>33.860000999999997</v>
      </c>
      <c r="BL182" s="13">
        <f t="shared" si="75"/>
        <v>1.1827616794794979E-3</v>
      </c>
      <c r="BN182" s="14">
        <v>37760</v>
      </c>
      <c r="BO182" s="13">
        <v>18.964361</v>
      </c>
      <c r="BP182" s="13">
        <f t="shared" si="76"/>
        <v>-2.7939991147881829E-2</v>
      </c>
      <c r="BR182" s="14">
        <v>40137</v>
      </c>
      <c r="BS182" s="13">
        <v>22.811727000000001</v>
      </c>
      <c r="BT182" s="13">
        <f t="shared" si="77"/>
        <v>-2.7944994619387956E-3</v>
      </c>
      <c r="BV182" s="14">
        <v>39176</v>
      </c>
      <c r="BW182" s="13">
        <v>30.610001</v>
      </c>
      <c r="BX182" s="13">
        <f t="shared" si="78"/>
        <v>1.1447260459615403E-3</v>
      </c>
      <c r="BZ182" s="14">
        <v>41344</v>
      </c>
      <c r="CA182" s="13">
        <v>23.389999</v>
      </c>
      <c r="CB182" s="13">
        <f t="shared" si="79"/>
        <v>-5.9499359987277125E-3</v>
      </c>
      <c r="CD182" s="14">
        <v>41311</v>
      </c>
      <c r="CE182" s="13">
        <v>55.68</v>
      </c>
      <c r="CF182" s="13">
        <f t="shared" si="80"/>
        <v>-5.5367385055638549E-3</v>
      </c>
      <c r="CH182" s="14">
        <v>41711</v>
      </c>
      <c r="CI182" s="13">
        <v>46.049999</v>
      </c>
      <c r="CJ182" s="13">
        <f t="shared" si="81"/>
        <v>-6.2118108436582824E-2</v>
      </c>
      <c r="CL182" s="14">
        <v>41661</v>
      </c>
      <c r="CM182" s="13">
        <v>36.759998000000003</v>
      </c>
      <c r="CN182" s="13">
        <f t="shared" si="82"/>
        <v>-1.1828037316450535E-2</v>
      </c>
      <c r="CP182" s="14">
        <v>37783</v>
      </c>
      <c r="CQ182" s="13">
        <v>16.399999999999999</v>
      </c>
      <c r="CR182" s="13">
        <f t="shared" si="83"/>
        <v>5.8747579083279426E-2</v>
      </c>
      <c r="CT182" s="14">
        <v>40590</v>
      </c>
      <c r="CU182" s="13">
        <v>37.700001</v>
      </c>
      <c r="CV182" s="13">
        <f t="shared" si="84"/>
        <v>1.5898679172765409E-2</v>
      </c>
      <c r="CX182" s="14">
        <v>39024</v>
      </c>
      <c r="CY182" s="13">
        <v>40.29128</v>
      </c>
      <c r="CZ182" s="13">
        <f t="shared" si="85"/>
        <v>5.2276664793993221E-3</v>
      </c>
      <c r="DB182" s="14">
        <v>41842</v>
      </c>
      <c r="DC182" s="13">
        <v>89.300003000000004</v>
      </c>
      <c r="DD182" s="13">
        <f t="shared" si="86"/>
        <v>1.7663851851851896E-2</v>
      </c>
      <c r="DF182" s="14">
        <v>40259</v>
      </c>
      <c r="DG182" s="13">
        <v>23.6</v>
      </c>
      <c r="DH182" s="13">
        <f t="shared" si="87"/>
        <v>7.2556551429791595E-3</v>
      </c>
      <c r="DJ182" s="14">
        <v>37718</v>
      </c>
      <c r="DK182" s="13">
        <v>16.863337000000001</v>
      </c>
      <c r="DL182" s="13">
        <f t="shared" si="88"/>
        <v>-1.9551534495096433E-3</v>
      </c>
      <c r="DN182" s="14">
        <v>39427</v>
      </c>
      <c r="DO182" s="13">
        <v>102.533337</v>
      </c>
      <c r="DP182" s="13">
        <f t="shared" si="89"/>
        <v>-7.265607636326013E-2</v>
      </c>
    </row>
    <row r="183" spans="2:120">
      <c r="B183" s="14">
        <v>38792</v>
      </c>
      <c r="C183">
        <v>13.388935999999999</v>
      </c>
      <c r="D183" s="13">
        <f t="shared" si="60"/>
        <v>-1.1283488510407948E-2</v>
      </c>
      <c r="F183" s="14">
        <v>39766</v>
      </c>
      <c r="G183">
        <v>10.460509999999999</v>
      </c>
      <c r="H183" s="13">
        <f t="shared" si="61"/>
        <v>-7.692306334708153E-2</v>
      </c>
      <c r="J183" s="14">
        <v>41330</v>
      </c>
      <c r="K183">
        <v>47.717652999999999</v>
      </c>
      <c r="L183" s="13">
        <f t="shared" si="62"/>
        <v>-3.2342794982488177E-3</v>
      </c>
      <c r="N183" s="14">
        <v>38077</v>
      </c>
      <c r="O183">
        <v>11.69333</v>
      </c>
      <c r="P183" s="13">
        <f t="shared" si="63"/>
        <v>2.8738407994601797E-2</v>
      </c>
      <c r="R183" s="14">
        <v>40086</v>
      </c>
      <c r="S183" s="13">
        <v>20.0139</v>
      </c>
      <c r="T183" s="13">
        <f t="shared" si="64"/>
        <v>9.4826983112036925E-3</v>
      </c>
      <c r="V183" s="14">
        <v>39104</v>
      </c>
      <c r="W183" s="13">
        <v>73.319839000000002</v>
      </c>
      <c r="X183" s="13">
        <f t="shared" si="65"/>
        <v>-1.5058422263059965E-2</v>
      </c>
      <c r="Z183" s="14">
        <v>39356</v>
      </c>
      <c r="AA183" s="13">
        <v>25.370194000000001</v>
      </c>
      <c r="AB183" s="13">
        <f t="shared" si="66"/>
        <v>-7.4321907662399326E-3</v>
      </c>
      <c r="AD183" s="14">
        <v>39059</v>
      </c>
      <c r="AE183" s="13">
        <v>21.593912</v>
      </c>
      <c r="AF183" s="13">
        <f t="shared" si="67"/>
        <v>-7.858998534813539E-4</v>
      </c>
      <c r="AH183" s="14">
        <v>41354</v>
      </c>
      <c r="AI183" s="13">
        <v>22.860001</v>
      </c>
      <c r="AJ183" s="13">
        <f t="shared" si="68"/>
        <v>3.4389185520361944E-2</v>
      </c>
      <c r="AL183" s="14">
        <v>41360</v>
      </c>
      <c r="AM183" s="13">
        <v>11.993156000000001</v>
      </c>
      <c r="AN183" s="13">
        <f t="shared" si="69"/>
        <v>1.199997131030491E-2</v>
      </c>
      <c r="AP183" s="14">
        <v>41704</v>
      </c>
      <c r="AQ183" s="13">
        <v>208.80999800000001</v>
      </c>
      <c r="AR183" s="13">
        <f t="shared" si="70"/>
        <v>5.1506352856784173E-3</v>
      </c>
      <c r="AT183" s="14">
        <v>41794</v>
      </c>
      <c r="AU183" s="13">
        <v>45.230122999999999</v>
      </c>
      <c r="AV183" s="13">
        <f t="shared" si="71"/>
        <v>6.9575837803461955E-3</v>
      </c>
      <c r="AX183" s="14">
        <v>41061</v>
      </c>
      <c r="AY183" s="13">
        <v>5.45</v>
      </c>
      <c r="AZ183" s="13">
        <f t="shared" si="72"/>
        <v>-6.6780821917808167E-2</v>
      </c>
      <c r="BB183" s="14">
        <v>36782</v>
      </c>
      <c r="BC183" s="13">
        <v>24.617512999999999</v>
      </c>
      <c r="BD183" s="13">
        <f t="shared" si="73"/>
        <v>1.507535056933872E-2</v>
      </c>
      <c r="BF183" s="14">
        <v>40091</v>
      </c>
      <c r="BG183" s="13">
        <v>20.788499999999999</v>
      </c>
      <c r="BH183" s="13">
        <f t="shared" si="74"/>
        <v>-1.2820488468303521E-2</v>
      </c>
      <c r="BJ183" s="14">
        <v>38568</v>
      </c>
      <c r="BK183" s="13">
        <v>33.82</v>
      </c>
      <c r="BL183" s="13">
        <f t="shared" si="75"/>
        <v>-6.7547432233404587E-3</v>
      </c>
      <c r="BN183" s="14">
        <v>37757</v>
      </c>
      <c r="BO183" s="13">
        <v>19.509454999999999</v>
      </c>
      <c r="BP183" s="13">
        <f t="shared" si="76"/>
        <v>-1.4573704306121301E-3</v>
      </c>
      <c r="BR183" s="14">
        <v>40136</v>
      </c>
      <c r="BS183" s="13">
        <v>22.875653</v>
      </c>
      <c r="BT183" s="13">
        <f t="shared" si="77"/>
        <v>-5.5578923976103691E-3</v>
      </c>
      <c r="BV183" s="14">
        <v>39175</v>
      </c>
      <c r="BW183" s="13">
        <v>30.575001</v>
      </c>
      <c r="BX183" s="13">
        <f t="shared" si="78"/>
        <v>-2.4469494290374639E-3</v>
      </c>
      <c r="BZ183" s="14">
        <v>41341</v>
      </c>
      <c r="CA183" s="13">
        <v>23.530000999999999</v>
      </c>
      <c r="CB183" s="13">
        <f t="shared" si="79"/>
        <v>2.1710811041649545E-2</v>
      </c>
      <c r="CD183" s="14">
        <v>41310</v>
      </c>
      <c r="CE183" s="13">
        <v>55.990001999999997</v>
      </c>
      <c r="CF183" s="13">
        <f t="shared" si="80"/>
        <v>7.0144606839733625E-3</v>
      </c>
      <c r="CH183" s="14">
        <v>41710</v>
      </c>
      <c r="CI183" s="13">
        <v>49.099997999999999</v>
      </c>
      <c r="CJ183" s="13">
        <f t="shared" si="81"/>
        <v>-1.017375340086482E-3</v>
      </c>
      <c r="CL183" s="14">
        <v>41660</v>
      </c>
      <c r="CM183" s="13">
        <v>37.200001</v>
      </c>
      <c r="CN183" s="13">
        <f t="shared" si="82"/>
        <v>0.13345524070688605</v>
      </c>
      <c r="CP183" s="14">
        <v>37782</v>
      </c>
      <c r="CQ183" s="13">
        <v>15.49</v>
      </c>
      <c r="CR183" s="13">
        <f t="shared" si="83"/>
        <v>2.8552456839309411E-2</v>
      </c>
      <c r="CT183" s="14">
        <v>40589</v>
      </c>
      <c r="CU183" s="13">
        <v>37.110000999999997</v>
      </c>
      <c r="CV183" s="13">
        <f t="shared" si="84"/>
        <v>-1.59108463513883E-2</v>
      </c>
      <c r="CX183" s="14">
        <v>39023</v>
      </c>
      <c r="CY183" s="13">
        <v>40.081746000000003</v>
      </c>
      <c r="CZ183" s="13">
        <f t="shared" si="85"/>
        <v>2.8396790662508732E-3</v>
      </c>
      <c r="DB183" s="14">
        <v>41841</v>
      </c>
      <c r="DC183" s="13">
        <v>87.75</v>
      </c>
      <c r="DD183" s="13">
        <f t="shared" si="86"/>
        <v>-2.6142645164492257E-3</v>
      </c>
      <c r="DF183" s="14">
        <v>40256</v>
      </c>
      <c r="DG183" s="13">
        <v>23.43</v>
      </c>
      <c r="DH183" s="13">
        <f t="shared" si="87"/>
        <v>-6.7825349724459577E-3</v>
      </c>
      <c r="DJ183" s="14">
        <v>37715</v>
      </c>
      <c r="DK183" s="13">
        <v>16.896372</v>
      </c>
      <c r="DL183" s="13">
        <f t="shared" si="88"/>
        <v>1.772792905358922E-2</v>
      </c>
      <c r="DN183" s="14">
        <v>39426</v>
      </c>
      <c r="DO183" s="13">
        <v>110.566678</v>
      </c>
      <c r="DP183" s="13">
        <f t="shared" si="89"/>
        <v>4.3409941603242311E-2</v>
      </c>
    </row>
    <row r="184" spans="2:120">
      <c r="B184" s="14">
        <v>38791</v>
      </c>
      <c r="C184">
        <v>13.541734</v>
      </c>
      <c r="D184" s="13">
        <f t="shared" si="60"/>
        <v>-1.1157591949838128E-2</v>
      </c>
      <c r="F184" s="14">
        <v>39765</v>
      </c>
      <c r="G184">
        <v>11.332219</v>
      </c>
      <c r="H184" s="13">
        <f t="shared" si="61"/>
        <v>6.7307647932790662E-2</v>
      </c>
      <c r="J184" s="14">
        <v>41327</v>
      </c>
      <c r="K184">
        <v>47.872486000000002</v>
      </c>
      <c r="L184" s="13">
        <f t="shared" si="62"/>
        <v>8.1516420562260695E-3</v>
      </c>
      <c r="N184" s="14">
        <v>38076</v>
      </c>
      <c r="O184">
        <v>11.366669999999999</v>
      </c>
      <c r="P184" s="13">
        <f t="shared" si="63"/>
        <v>2.5872743682310389E-2</v>
      </c>
      <c r="R184" s="14">
        <v>40085</v>
      </c>
      <c r="S184" s="13">
        <v>19.825897000000001</v>
      </c>
      <c r="T184" s="13">
        <f t="shared" si="64"/>
        <v>-1.528007569856436E-2</v>
      </c>
      <c r="V184" s="14">
        <v>39101</v>
      </c>
      <c r="W184" s="13">
        <v>74.440799999999996</v>
      </c>
      <c r="X184" s="13">
        <f t="shared" si="65"/>
        <v>4.362585372170661E-2</v>
      </c>
      <c r="Z184" s="14">
        <v>39353</v>
      </c>
      <c r="AA184" s="13">
        <v>25.560161999999998</v>
      </c>
      <c r="AB184" s="13">
        <f t="shared" si="66"/>
        <v>-2.5706064167522108E-2</v>
      </c>
      <c r="AD184" s="14">
        <v>39058</v>
      </c>
      <c r="AE184" s="13">
        <v>21.610896</v>
      </c>
      <c r="AF184" s="13">
        <f t="shared" si="67"/>
        <v>-4.3035249096481211E-3</v>
      </c>
      <c r="AH184" s="14">
        <v>41353</v>
      </c>
      <c r="AI184" s="13">
        <v>22.1</v>
      </c>
      <c r="AJ184" s="13">
        <f t="shared" si="68"/>
        <v>-3.1574199368516139E-3</v>
      </c>
      <c r="AL184" s="14">
        <v>41359</v>
      </c>
      <c r="AM184" s="13">
        <v>11.850944999999999</v>
      </c>
      <c r="AN184" s="13">
        <f t="shared" si="69"/>
        <v>7.2522327343960587E-3</v>
      </c>
      <c r="AP184" s="14">
        <v>41703</v>
      </c>
      <c r="AQ184" s="13">
        <v>207.740005</v>
      </c>
      <c r="AR184" s="13">
        <f t="shared" si="70"/>
        <v>2.3349778325123135E-2</v>
      </c>
      <c r="AT184" s="14">
        <v>41793</v>
      </c>
      <c r="AU184" s="13">
        <v>44.917605000000002</v>
      </c>
      <c r="AV184" s="13">
        <f t="shared" si="71"/>
        <v>3.8095172116027992E-3</v>
      </c>
      <c r="AX184" s="14">
        <v>41060</v>
      </c>
      <c r="AY184" s="13">
        <v>5.84</v>
      </c>
      <c r="AZ184" s="13">
        <f t="shared" si="72"/>
        <v>-2.5041736227045135E-2</v>
      </c>
      <c r="BB184" s="14">
        <v>36781</v>
      </c>
      <c r="BC184" s="13">
        <v>24.251906999999999</v>
      </c>
      <c r="BD184" s="13">
        <f t="shared" si="73"/>
        <v>-4.3269233993486179E-2</v>
      </c>
      <c r="BF184" s="14">
        <v>40088</v>
      </c>
      <c r="BG184" s="13">
        <v>21.058479999999999</v>
      </c>
      <c r="BH184" s="13">
        <f t="shared" si="74"/>
        <v>3.215427956334635E-3</v>
      </c>
      <c r="BJ184" s="14">
        <v>38567</v>
      </c>
      <c r="BK184" s="13">
        <v>34.049999</v>
      </c>
      <c r="BL184" s="13">
        <f t="shared" si="75"/>
        <v>8.5900775231087575E-3</v>
      </c>
      <c r="BN184" s="14">
        <v>37756</v>
      </c>
      <c r="BO184" s="13">
        <v>19.537928999999998</v>
      </c>
      <c r="BP184" s="13">
        <f t="shared" si="76"/>
        <v>2.0611911772172701E-2</v>
      </c>
      <c r="BR184" s="14">
        <v>40135</v>
      </c>
      <c r="BS184" s="13">
        <v>23.003504</v>
      </c>
      <c r="BT184" s="13">
        <f t="shared" si="77"/>
        <v>-1.4950558692745622E-2</v>
      </c>
      <c r="BV184" s="14">
        <v>39174</v>
      </c>
      <c r="BW184" s="13">
        <v>30.65</v>
      </c>
      <c r="BX184" s="13">
        <f t="shared" si="78"/>
        <v>6.3497571131158864E-2</v>
      </c>
      <c r="BZ184" s="14">
        <v>41340</v>
      </c>
      <c r="CA184" s="13">
        <v>23.030000999999999</v>
      </c>
      <c r="CB184" s="13">
        <f t="shared" si="79"/>
        <v>2.6121899265209901E-3</v>
      </c>
      <c r="CD184" s="14">
        <v>41309</v>
      </c>
      <c r="CE184" s="13">
        <v>55.599997999999999</v>
      </c>
      <c r="CF184" s="13">
        <f t="shared" si="80"/>
        <v>-7.1428928571428685E-3</v>
      </c>
      <c r="CH184" s="14">
        <v>41709</v>
      </c>
      <c r="CI184" s="13">
        <v>49.150002000000001</v>
      </c>
      <c r="CJ184" s="13">
        <f t="shared" si="81"/>
        <v>-7.2711778336166039E-3</v>
      </c>
      <c r="CL184" s="14">
        <v>41656</v>
      </c>
      <c r="CM184" s="13">
        <v>32.82</v>
      </c>
      <c r="CN184" s="13">
        <f t="shared" si="82"/>
        <v>1.8938249578958288E-2</v>
      </c>
      <c r="CP184" s="14">
        <v>37781</v>
      </c>
      <c r="CQ184" s="13">
        <v>15.06</v>
      </c>
      <c r="CR184" s="13">
        <f t="shared" si="83"/>
        <v>-5.2234109502831971E-2</v>
      </c>
      <c r="CT184" s="14">
        <v>40588</v>
      </c>
      <c r="CU184" s="13">
        <v>37.709999000000003</v>
      </c>
      <c r="CV184" s="13">
        <f t="shared" si="84"/>
        <v>6.7969355197696077E-2</v>
      </c>
      <c r="CX184" s="14">
        <v>39022</v>
      </c>
      <c r="CY184" s="13">
        <v>39.968249</v>
      </c>
      <c r="CZ184" s="13">
        <f t="shared" si="85"/>
        <v>1.1265720405696063E-2</v>
      </c>
      <c r="DB184" s="14">
        <v>41838</v>
      </c>
      <c r="DC184" s="13">
        <v>87.980002999999996</v>
      </c>
      <c r="DD184" s="13">
        <f t="shared" si="86"/>
        <v>3.1660460033541893E-2</v>
      </c>
      <c r="DF184" s="14">
        <v>40255</v>
      </c>
      <c r="DG184" s="13">
        <v>23.59</v>
      </c>
      <c r="DH184" s="13">
        <f t="shared" si="87"/>
        <v>-2.5369978858350412E-3</v>
      </c>
      <c r="DJ184" s="14">
        <v>37714</v>
      </c>
      <c r="DK184" s="13">
        <v>16.602052</v>
      </c>
      <c r="DL184" s="13">
        <f t="shared" si="88"/>
        <v>-5.576528708661775E-3</v>
      </c>
      <c r="DN184" s="14">
        <v>39423</v>
      </c>
      <c r="DO184" s="13">
        <v>105.96667100000001</v>
      </c>
      <c r="DP184" s="13">
        <f t="shared" si="89"/>
        <v>0.10362780322926006</v>
      </c>
    </row>
    <row r="185" spans="2:120">
      <c r="B185" s="14">
        <v>38790</v>
      </c>
      <c r="C185">
        <v>13.694532000000001</v>
      </c>
      <c r="D185" s="13">
        <f t="shared" si="60"/>
        <v>1.1283488510407948E-2</v>
      </c>
      <c r="F185" s="14">
        <v>39764</v>
      </c>
      <c r="G185">
        <v>10.617575</v>
      </c>
      <c r="H185" s="13">
        <f t="shared" si="61"/>
        <v>-2.9432818897511134E-2</v>
      </c>
      <c r="J185" s="14">
        <v>41326</v>
      </c>
      <c r="K185">
        <v>47.485402000000001</v>
      </c>
      <c r="L185" s="13">
        <f t="shared" si="62"/>
        <v>-1.9776302398380817E-2</v>
      </c>
      <c r="N185" s="14">
        <v>38075</v>
      </c>
      <c r="O185">
        <v>11.08</v>
      </c>
      <c r="P185" s="13">
        <f t="shared" si="63"/>
        <v>8.4948396556918434E-3</v>
      </c>
      <c r="R185" s="14">
        <v>40084</v>
      </c>
      <c r="S185" s="13">
        <v>20.133538999999999</v>
      </c>
      <c r="T185" s="13">
        <f t="shared" si="64"/>
        <v>1.6832103054813499E-2</v>
      </c>
      <c r="V185" s="14">
        <v>39100</v>
      </c>
      <c r="W185" s="13">
        <v>71.329010999999994</v>
      </c>
      <c r="X185" s="13">
        <f t="shared" si="65"/>
        <v>-2.5245067897822288E-2</v>
      </c>
      <c r="Z185" s="14">
        <v>39352</v>
      </c>
      <c r="AA185" s="13">
        <v>26.234549000000001</v>
      </c>
      <c r="AB185" s="13">
        <f t="shared" si="66"/>
        <v>1.8061264475946963E-2</v>
      </c>
      <c r="AD185" s="14">
        <v>39057</v>
      </c>
      <c r="AE185" s="13">
        <v>21.704301000000001</v>
      </c>
      <c r="AF185" s="13">
        <f t="shared" si="67"/>
        <v>3.9141200035455639E-4</v>
      </c>
      <c r="AH185" s="14">
        <v>41352</v>
      </c>
      <c r="AI185" s="13">
        <v>22.17</v>
      </c>
      <c r="AJ185" s="13">
        <f t="shared" si="68"/>
        <v>7.2694229895502102E-3</v>
      </c>
      <c r="AL185" s="14">
        <v>41358</v>
      </c>
      <c r="AM185" s="13">
        <v>11.765618</v>
      </c>
      <c r="AN185" s="13">
        <f t="shared" si="69"/>
        <v>-5.6089499114391345E-3</v>
      </c>
      <c r="AP185" s="14">
        <v>41702</v>
      </c>
      <c r="AQ185" s="13">
        <v>203</v>
      </c>
      <c r="AR185" s="13">
        <f t="shared" si="70"/>
        <v>7.6942319338927758E-3</v>
      </c>
      <c r="AT185" s="14">
        <v>41792</v>
      </c>
      <c r="AU185" s="13">
        <v>44.747140000000002</v>
      </c>
      <c r="AV185" s="13">
        <f t="shared" si="71"/>
        <v>-7.3529126315570572E-3</v>
      </c>
      <c r="AX185" s="14">
        <v>41059</v>
      </c>
      <c r="AY185" s="13">
        <v>5.99</v>
      </c>
      <c r="AZ185" s="13">
        <f t="shared" si="72"/>
        <v>-2.1241830065359461E-2</v>
      </c>
      <c r="BB185" s="14">
        <v>36780</v>
      </c>
      <c r="BC185" s="13">
        <v>25.348727</v>
      </c>
      <c r="BD185" s="13">
        <f t="shared" si="73"/>
        <v>-3.2558133676953392E-2</v>
      </c>
      <c r="BF185" s="14">
        <v>40087</v>
      </c>
      <c r="BG185" s="13">
        <v>20.990984999999998</v>
      </c>
      <c r="BH185" s="13">
        <f t="shared" si="74"/>
        <v>-3.2659415685500431E-2</v>
      </c>
      <c r="BJ185" s="14">
        <v>38566</v>
      </c>
      <c r="BK185" s="13">
        <v>33.759998000000003</v>
      </c>
      <c r="BL185" s="13">
        <f t="shared" si="75"/>
        <v>2.3752375296913109E-3</v>
      </c>
      <c r="BN185" s="14">
        <v>37755</v>
      </c>
      <c r="BO185" s="13">
        <v>19.143348</v>
      </c>
      <c r="BP185" s="13">
        <f t="shared" si="76"/>
        <v>-2.7082871587692344E-2</v>
      </c>
      <c r="BR185" s="14">
        <v>40134</v>
      </c>
      <c r="BS185" s="13">
        <v>23.352639</v>
      </c>
      <c r="BT185" s="13">
        <f t="shared" si="77"/>
        <v>1.2650100426035912E-3</v>
      </c>
      <c r="BV185" s="14">
        <v>39171</v>
      </c>
      <c r="BW185" s="13">
        <v>28.82</v>
      </c>
      <c r="BX185" s="13">
        <f t="shared" si="78"/>
        <v>-5.0060417745554833E-3</v>
      </c>
      <c r="BZ185" s="14">
        <v>41339</v>
      </c>
      <c r="CA185" s="13">
        <v>22.969999000000001</v>
      </c>
      <c r="CB185" s="13">
        <f t="shared" si="79"/>
        <v>1.502430468512172E-2</v>
      </c>
      <c r="CD185" s="14">
        <v>41306</v>
      </c>
      <c r="CE185" s="13">
        <v>56</v>
      </c>
      <c r="CF185" s="13">
        <f t="shared" si="80"/>
        <v>2.0222281293901953E-2</v>
      </c>
      <c r="CH185" s="14">
        <v>41708</v>
      </c>
      <c r="CI185" s="13">
        <v>49.509998000000003</v>
      </c>
      <c r="CJ185" s="13">
        <f t="shared" si="81"/>
        <v>-3.3385454248624484E-2</v>
      </c>
      <c r="CL185" s="14">
        <v>41655</v>
      </c>
      <c r="CM185" s="13">
        <v>32.209999000000003</v>
      </c>
      <c r="CN185" s="13">
        <f t="shared" si="82"/>
        <v>5.7452398471845106E-2</v>
      </c>
      <c r="CP185" s="14">
        <v>37778</v>
      </c>
      <c r="CQ185" s="13">
        <v>15.89</v>
      </c>
      <c r="CR185" s="13">
        <f t="shared" si="83"/>
        <v>-2.3355869698832146E-2</v>
      </c>
      <c r="CT185" s="14">
        <v>40585</v>
      </c>
      <c r="CU185" s="13">
        <v>35.310001</v>
      </c>
      <c r="CV185" s="13">
        <f t="shared" si="84"/>
        <v>-3.2337652379410595E-2</v>
      </c>
      <c r="CX185" s="14">
        <v>39021</v>
      </c>
      <c r="CY185" s="13">
        <v>39.522993999999997</v>
      </c>
      <c r="CZ185" s="13">
        <f t="shared" si="85"/>
        <v>1.730337474866939E-2</v>
      </c>
      <c r="DB185" s="14">
        <v>41837</v>
      </c>
      <c r="DC185" s="13">
        <v>85.279999000000004</v>
      </c>
      <c r="DD185" s="13">
        <f t="shared" si="86"/>
        <v>-3.0468395071264073E-2</v>
      </c>
      <c r="DF185" s="14">
        <v>40254</v>
      </c>
      <c r="DG185" s="13">
        <v>23.65</v>
      </c>
      <c r="DH185" s="13">
        <f t="shared" si="87"/>
        <v>1.6766981943250086E-2</v>
      </c>
      <c r="DJ185" s="14">
        <v>37713</v>
      </c>
      <c r="DK185" s="13">
        <v>16.695153000000001</v>
      </c>
      <c r="DL185" s="13">
        <f t="shared" si="88"/>
        <v>-1.6164157514601942E-3</v>
      </c>
      <c r="DN185" s="14">
        <v>39422</v>
      </c>
      <c r="DO185" s="13">
        <v>96.016673999999995</v>
      </c>
      <c r="DP185" s="13">
        <f t="shared" si="89"/>
        <v>4.328146922762844E-2</v>
      </c>
    </row>
    <row r="186" spans="2:120">
      <c r="B186" s="14">
        <v>38789</v>
      </c>
      <c r="C186">
        <v>13.541734</v>
      </c>
      <c r="D186" s="13">
        <f t="shared" si="60"/>
        <v>1.41252077165735E-3</v>
      </c>
      <c r="F186" s="14">
        <v>39763</v>
      </c>
      <c r="G186">
        <v>10.939557000000001</v>
      </c>
      <c r="H186" s="13">
        <f t="shared" si="61"/>
        <v>-2.9268302205806489E-2</v>
      </c>
      <c r="J186" s="14">
        <v>41325</v>
      </c>
      <c r="K186">
        <v>48.443434000000003</v>
      </c>
      <c r="L186" s="13">
        <f t="shared" si="62"/>
        <v>-3.0784108098885224E-2</v>
      </c>
      <c r="N186" s="14">
        <v>38072</v>
      </c>
      <c r="O186">
        <v>10.98667</v>
      </c>
      <c r="P186" s="13">
        <f t="shared" si="63"/>
        <v>0.10901745995374834</v>
      </c>
      <c r="R186" s="14">
        <v>40081</v>
      </c>
      <c r="S186" s="13">
        <v>19.800259</v>
      </c>
      <c r="T186" s="13">
        <f t="shared" si="64"/>
        <v>-1.0252055012270516E-2</v>
      </c>
      <c r="V186" s="14">
        <v>39099</v>
      </c>
      <c r="W186" s="13">
        <v>73.176353000000006</v>
      </c>
      <c r="X186" s="13">
        <f t="shared" si="65"/>
        <v>-5.7268260676417646E-3</v>
      </c>
      <c r="Z186" s="14">
        <v>39351</v>
      </c>
      <c r="AA186" s="13">
        <v>25.769126</v>
      </c>
      <c r="AB186" s="13">
        <f t="shared" si="66"/>
        <v>8.5501496164639319E-3</v>
      </c>
      <c r="AD186" s="14">
        <v>39056</v>
      </c>
      <c r="AE186" s="13">
        <v>21.695809000000001</v>
      </c>
      <c r="AF186" s="13">
        <f t="shared" si="67"/>
        <v>9.0836936155685704E-3</v>
      </c>
      <c r="AH186" s="14">
        <v>41351</v>
      </c>
      <c r="AI186" s="13">
        <v>22.01</v>
      </c>
      <c r="AJ186" s="13">
        <f t="shared" si="68"/>
        <v>-2.718622564567228E-3</v>
      </c>
      <c r="AL186" s="14">
        <v>41355</v>
      </c>
      <c r="AM186" s="13">
        <v>11.831982999999999</v>
      </c>
      <c r="AN186" s="13">
        <f t="shared" si="69"/>
        <v>4.8308723349161121E-3</v>
      </c>
      <c r="AP186" s="14">
        <v>41701</v>
      </c>
      <c r="AQ186" s="13">
        <v>201.449997</v>
      </c>
      <c r="AR186" s="13">
        <f t="shared" si="70"/>
        <v>-1.2693570323735569E-2</v>
      </c>
      <c r="AT186" s="14">
        <v>41789</v>
      </c>
      <c r="AU186" s="13">
        <v>45.078598999999997</v>
      </c>
      <c r="AV186" s="13">
        <f t="shared" si="71"/>
        <v>6.1297256227087291E-3</v>
      </c>
      <c r="AX186" s="14">
        <v>41058</v>
      </c>
      <c r="AY186" s="13">
        <v>6.12</v>
      </c>
      <c r="AZ186" s="13">
        <f t="shared" si="72"/>
        <v>2.6845637583892641E-2</v>
      </c>
      <c r="BB186" s="14">
        <v>36777</v>
      </c>
      <c r="BC186" s="13">
        <v>26.201809000000001</v>
      </c>
      <c r="BD186" s="13">
        <f t="shared" si="73"/>
        <v>-6.1135360851896969E-2</v>
      </c>
      <c r="BF186" s="14">
        <v>40086</v>
      </c>
      <c r="BG186" s="13">
        <v>21.699684000000001</v>
      </c>
      <c r="BH186" s="13">
        <f t="shared" si="74"/>
        <v>-1.1650635592780818E-3</v>
      </c>
      <c r="BJ186" s="14">
        <v>38565</v>
      </c>
      <c r="BK186" s="13">
        <v>33.68</v>
      </c>
      <c r="BL186" s="13">
        <f t="shared" si="75"/>
        <v>8.3831731507081671E-3</v>
      </c>
      <c r="BN186" s="14">
        <v>37754</v>
      </c>
      <c r="BO186" s="13">
        <v>19.676237</v>
      </c>
      <c r="BP186" s="13">
        <f t="shared" si="76"/>
        <v>-1.0326160242267431E-3</v>
      </c>
      <c r="BR186" s="14">
        <v>40133</v>
      </c>
      <c r="BS186" s="13">
        <v>23.323135000000001</v>
      </c>
      <c r="BT186" s="13">
        <f t="shared" si="77"/>
        <v>8.0765381668630124E-3</v>
      </c>
      <c r="BV186" s="14">
        <v>39170</v>
      </c>
      <c r="BW186" s="13">
        <v>28.965</v>
      </c>
      <c r="BX186" s="13">
        <f t="shared" si="78"/>
        <v>-3.4405985398039004E-3</v>
      </c>
      <c r="BZ186" s="14">
        <v>41338</v>
      </c>
      <c r="CA186" s="13">
        <v>22.629999000000002</v>
      </c>
      <c r="CB186" s="13">
        <f t="shared" si="79"/>
        <v>-3.9612677799853715E-3</v>
      </c>
      <c r="CD186" s="14">
        <v>41305</v>
      </c>
      <c r="CE186" s="13">
        <v>54.889999000000003</v>
      </c>
      <c r="CF186" s="13">
        <f t="shared" si="80"/>
        <v>1.3478563515509722E-2</v>
      </c>
      <c r="CH186" s="14">
        <v>41705</v>
      </c>
      <c r="CI186" s="13">
        <v>51.220001000000003</v>
      </c>
      <c r="CJ186" s="13">
        <f t="shared" si="81"/>
        <v>-1.9900440868750119E-2</v>
      </c>
      <c r="CL186" s="14">
        <v>41654</v>
      </c>
      <c r="CM186" s="13">
        <v>30.459999</v>
      </c>
      <c r="CN186" s="13">
        <f t="shared" si="82"/>
        <v>3.3242842605156017E-2</v>
      </c>
      <c r="CP186" s="14">
        <v>37777</v>
      </c>
      <c r="CQ186" s="13">
        <v>16.27</v>
      </c>
      <c r="CR186" s="13">
        <f t="shared" si="83"/>
        <v>8.466666666666664E-2</v>
      </c>
      <c r="CT186" s="14">
        <v>40584</v>
      </c>
      <c r="CU186" s="13">
        <v>36.490001999999997</v>
      </c>
      <c r="CV186" s="13">
        <f t="shared" si="84"/>
        <v>5.9216282751341477E-2</v>
      </c>
      <c r="CX186" s="14">
        <v>39020</v>
      </c>
      <c r="CY186" s="13">
        <v>38.850745000000003</v>
      </c>
      <c r="CZ186" s="13">
        <f t="shared" si="85"/>
        <v>4.0613697419077822E-3</v>
      </c>
      <c r="DB186" s="14">
        <v>41836</v>
      </c>
      <c r="DC186" s="13">
        <v>87.959998999999996</v>
      </c>
      <c r="DD186" s="13">
        <f t="shared" si="86"/>
        <v>4.9641955263414396E-2</v>
      </c>
      <c r="DF186" s="14">
        <v>40253</v>
      </c>
      <c r="DG186" s="13">
        <v>23.26</v>
      </c>
      <c r="DH186" s="13">
        <f t="shared" si="87"/>
        <v>1.3066246213686758E-2</v>
      </c>
      <c r="DJ186" s="14">
        <v>37712</v>
      </c>
      <c r="DK186" s="13">
        <v>16.722183000000001</v>
      </c>
      <c r="DL186" s="13">
        <f t="shared" si="88"/>
        <v>5.5987459559552208E-3</v>
      </c>
      <c r="DN186" s="14">
        <v>39421</v>
      </c>
      <c r="DO186" s="13">
        <v>92.033336000000006</v>
      </c>
      <c r="DP186" s="13">
        <f t="shared" si="89"/>
        <v>-1.1987857649604932E-2</v>
      </c>
    </row>
    <row r="187" spans="2:120">
      <c r="B187" s="14">
        <v>38786</v>
      </c>
      <c r="C187">
        <v>13.522633000000001</v>
      </c>
      <c r="D187" s="13">
        <f t="shared" si="60"/>
        <v>3.5435555512018787E-3</v>
      </c>
      <c r="F187" s="14">
        <v>39762</v>
      </c>
      <c r="G187">
        <v>11.269393000000001</v>
      </c>
      <c r="H187" s="13">
        <f t="shared" si="61"/>
        <v>-1.913879054604262E-2</v>
      </c>
      <c r="J187" s="14">
        <v>41324</v>
      </c>
      <c r="K187">
        <v>49.982087999999997</v>
      </c>
      <c r="L187" s="13">
        <f t="shared" si="62"/>
        <v>-1.1602883116915207E-3</v>
      </c>
      <c r="N187" s="14">
        <v>38071</v>
      </c>
      <c r="O187">
        <v>9.9066700000000001</v>
      </c>
      <c r="P187" s="13">
        <f t="shared" si="63"/>
        <v>0.1131089887640449</v>
      </c>
      <c r="R187" s="14">
        <v>40080</v>
      </c>
      <c r="S187" s="13">
        <v>20.005355000000002</v>
      </c>
      <c r="T187" s="13">
        <f t="shared" si="64"/>
        <v>-1.7624838246120371E-2</v>
      </c>
      <c r="V187" s="14">
        <v>39098</v>
      </c>
      <c r="W187" s="13">
        <v>73.597835000000003</v>
      </c>
      <c r="X187" s="13">
        <f t="shared" si="65"/>
        <v>1.7087667121513542E-3</v>
      </c>
      <c r="Z187" s="14">
        <v>39350</v>
      </c>
      <c r="AA187" s="13">
        <v>25.550664000000001</v>
      </c>
      <c r="AB187" s="13">
        <f t="shared" si="66"/>
        <v>-1.3568047847848571E-2</v>
      </c>
      <c r="AD187" s="14">
        <v>39055</v>
      </c>
      <c r="AE187" s="13">
        <v>21.500505</v>
      </c>
      <c r="AF187" s="13">
        <f t="shared" si="67"/>
        <v>3.1695681148501856E-3</v>
      </c>
      <c r="AH187" s="14">
        <v>41348</v>
      </c>
      <c r="AI187" s="13">
        <v>22.07</v>
      </c>
      <c r="AJ187" s="13">
        <f t="shared" si="68"/>
        <v>-1.604993312527862E-2</v>
      </c>
      <c r="AL187" s="14">
        <v>41354</v>
      </c>
      <c r="AM187" s="13">
        <v>11.775099000000001</v>
      </c>
      <c r="AN187" s="13">
        <f t="shared" si="69"/>
        <v>-1.5847850604703118E-2</v>
      </c>
      <c r="AP187" s="14">
        <v>41698</v>
      </c>
      <c r="AQ187" s="13">
        <v>204.03999300000001</v>
      </c>
      <c r="AR187" s="13">
        <f t="shared" si="70"/>
        <v>-4.5516259615170286E-2</v>
      </c>
      <c r="AT187" s="14">
        <v>41788</v>
      </c>
      <c r="AU187" s="13">
        <v>44.803963000000003</v>
      </c>
      <c r="AV187" s="13">
        <f t="shared" si="71"/>
        <v>1.0580560528627E-3</v>
      </c>
      <c r="AX187" s="14">
        <v>41054</v>
      </c>
      <c r="AY187" s="13">
        <v>5.96</v>
      </c>
      <c r="AZ187" s="13">
        <f t="shared" si="72"/>
        <v>3.8327526132404137E-2</v>
      </c>
      <c r="BB187" s="14">
        <v>36776</v>
      </c>
      <c r="BC187" s="13">
        <v>27.907972999999998</v>
      </c>
      <c r="BD187" s="13">
        <f t="shared" si="73"/>
        <v>5.5299517911276221E-2</v>
      </c>
      <c r="BF187" s="14">
        <v>40085</v>
      </c>
      <c r="BG187" s="13">
        <v>21.724995</v>
      </c>
      <c r="BH187" s="13">
        <f t="shared" si="74"/>
        <v>-3.0972136228023888E-3</v>
      </c>
      <c r="BJ187" s="14">
        <v>38562</v>
      </c>
      <c r="BK187" s="13">
        <v>33.400002000000001</v>
      </c>
      <c r="BL187" s="13">
        <f t="shared" si="75"/>
        <v>2.9275838851283865E-2</v>
      </c>
      <c r="BN187" s="14">
        <v>37753</v>
      </c>
      <c r="BO187" s="13">
        <v>19.696576</v>
      </c>
      <c r="BP187" s="13">
        <f t="shared" si="76"/>
        <v>1.5733193423134249E-2</v>
      </c>
      <c r="BR187" s="14">
        <v>40130</v>
      </c>
      <c r="BS187" s="13">
        <v>23.136274</v>
      </c>
      <c r="BT187" s="13">
        <f t="shared" si="77"/>
        <v>3.6262596637900075E-3</v>
      </c>
      <c r="BV187" s="14">
        <v>39169</v>
      </c>
      <c r="BW187" s="13">
        <v>29.065000999999999</v>
      </c>
      <c r="BX187" s="13">
        <f t="shared" si="78"/>
        <v>-1.8405943316246485E-2</v>
      </c>
      <c r="BZ187" s="14">
        <v>41337</v>
      </c>
      <c r="CA187" s="13">
        <v>22.719999000000001</v>
      </c>
      <c r="CB187" s="13">
        <f t="shared" si="79"/>
        <v>1.1576135867147704E-2</v>
      </c>
      <c r="CD187" s="14">
        <v>41304</v>
      </c>
      <c r="CE187" s="13">
        <v>54.16</v>
      </c>
      <c r="CF187" s="13">
        <f t="shared" si="80"/>
        <v>-1.167881408173024E-2</v>
      </c>
      <c r="CH187" s="14">
        <v>41704</v>
      </c>
      <c r="CI187" s="13">
        <v>52.259998000000003</v>
      </c>
      <c r="CJ187" s="13">
        <f t="shared" si="81"/>
        <v>-6.4949026032367616E-2</v>
      </c>
      <c r="CL187" s="14">
        <v>41653</v>
      </c>
      <c r="CM187" s="13">
        <v>29.48</v>
      </c>
      <c r="CN187" s="13">
        <f t="shared" si="82"/>
        <v>4.6503372381966585E-2</v>
      </c>
      <c r="CP187" s="14">
        <v>37776</v>
      </c>
      <c r="CQ187" s="13">
        <v>15</v>
      </c>
      <c r="CR187" s="13">
        <f t="shared" si="83"/>
        <v>7.8360891445003578E-2</v>
      </c>
      <c r="CT187" s="14">
        <v>40583</v>
      </c>
      <c r="CU187" s="13">
        <v>34.450001</v>
      </c>
      <c r="CV187" s="13">
        <f t="shared" si="84"/>
        <v>-1.4306151235875501E-2</v>
      </c>
      <c r="CX187" s="14">
        <v>39017</v>
      </c>
      <c r="CY187" s="13">
        <v>38.693595999999999</v>
      </c>
      <c r="CZ187" s="13">
        <f t="shared" si="85"/>
        <v>-7.3908518724579387E-3</v>
      </c>
      <c r="DB187" s="14">
        <v>41835</v>
      </c>
      <c r="DC187" s="13">
        <v>83.800003000000004</v>
      </c>
      <c r="DD187" s="13">
        <f t="shared" si="86"/>
        <v>-9.2220262657358356E-3</v>
      </c>
      <c r="DF187" s="14">
        <v>40252</v>
      </c>
      <c r="DG187" s="13">
        <v>22.959999</v>
      </c>
      <c r="DH187" s="13">
        <f t="shared" si="87"/>
        <v>-3.0396003890750499E-3</v>
      </c>
      <c r="DJ187" s="14">
        <v>37711</v>
      </c>
      <c r="DK187" s="13">
        <v>16.629080999999999</v>
      </c>
      <c r="DL187" s="13">
        <f t="shared" si="88"/>
        <v>-1.1426531496692694E-2</v>
      </c>
      <c r="DN187" s="14">
        <v>39420</v>
      </c>
      <c r="DO187" s="13">
        <v>93.150004999999993</v>
      </c>
      <c r="DP187" s="13">
        <f t="shared" si="89"/>
        <v>7.9350398615833685E-3</v>
      </c>
    </row>
    <row r="188" spans="2:120">
      <c r="B188" s="14">
        <v>38785</v>
      </c>
      <c r="C188">
        <v>13.474883999999999</v>
      </c>
      <c r="D188" s="13">
        <f t="shared" si="60"/>
        <v>0</v>
      </c>
      <c r="F188" s="14">
        <v>39759</v>
      </c>
      <c r="G188">
        <v>11.489284</v>
      </c>
      <c r="H188" s="13">
        <f t="shared" si="61"/>
        <v>5.4794528093710451E-2</v>
      </c>
      <c r="J188" s="14">
        <v>41320</v>
      </c>
      <c r="K188">
        <v>50.040149</v>
      </c>
      <c r="L188" s="13">
        <f t="shared" si="62"/>
        <v>3.3579864668363109E-2</v>
      </c>
      <c r="N188" s="14">
        <v>38070</v>
      </c>
      <c r="O188">
        <v>8.9</v>
      </c>
      <c r="P188" s="13">
        <f t="shared" si="63"/>
        <v>-2.0543279331152055E-2</v>
      </c>
      <c r="R188" s="14">
        <v>40079</v>
      </c>
      <c r="S188" s="13">
        <v>20.364272</v>
      </c>
      <c r="T188" s="13">
        <f t="shared" si="64"/>
        <v>4.8855655769388787E-2</v>
      </c>
      <c r="V188" s="14">
        <v>39094</v>
      </c>
      <c r="W188" s="13">
        <v>73.472288000000006</v>
      </c>
      <c r="X188" s="13">
        <f t="shared" si="65"/>
        <v>-5.3417859094581103E-3</v>
      </c>
      <c r="Z188" s="14">
        <v>39349</v>
      </c>
      <c r="AA188" s="13">
        <v>25.902104999999999</v>
      </c>
      <c r="AB188" s="13">
        <f t="shared" si="66"/>
        <v>1.224945051827259E-2</v>
      </c>
      <c r="AD188" s="14">
        <v>39052</v>
      </c>
      <c r="AE188" s="13">
        <v>21.432573000000001</v>
      </c>
      <c r="AF188" s="13">
        <f t="shared" si="67"/>
        <v>-3.2579558183421384E-2</v>
      </c>
      <c r="AH188" s="14">
        <v>41347</v>
      </c>
      <c r="AI188" s="13">
        <v>22.43</v>
      </c>
      <c r="AJ188" s="13">
        <f t="shared" si="68"/>
        <v>4.0286481647269405E-3</v>
      </c>
      <c r="AL188" s="14">
        <v>41353</v>
      </c>
      <c r="AM188" s="13">
        <v>11.964714000000001</v>
      </c>
      <c r="AN188" s="13">
        <f t="shared" si="69"/>
        <v>1.2028840254893692E-2</v>
      </c>
      <c r="AP188" s="14">
        <v>41697</v>
      </c>
      <c r="AQ188" s="13">
        <v>213.770004</v>
      </c>
      <c r="AR188" s="13">
        <f t="shared" si="70"/>
        <v>4.5582753116784318E-3</v>
      </c>
      <c r="AT188" s="14">
        <v>41787</v>
      </c>
      <c r="AU188" s="13">
        <v>44.756608</v>
      </c>
      <c r="AV188" s="13">
        <f t="shared" si="71"/>
        <v>8.4702763249312285E-4</v>
      </c>
      <c r="AX188" s="14">
        <v>41053</v>
      </c>
      <c r="AY188" s="13">
        <v>5.74</v>
      </c>
      <c r="AZ188" s="13">
        <f t="shared" si="72"/>
        <v>-1.7391304347825717E-3</v>
      </c>
      <c r="BB188" s="14">
        <v>36775</v>
      </c>
      <c r="BC188" s="13">
        <v>26.445547000000001</v>
      </c>
      <c r="BD188" s="13">
        <f t="shared" si="73"/>
        <v>-6.6666645491078383E-2</v>
      </c>
      <c r="BF188" s="14">
        <v>40084</v>
      </c>
      <c r="BG188" s="13">
        <v>21.792490999999998</v>
      </c>
      <c r="BH188" s="13">
        <f t="shared" si="74"/>
        <v>1.095895266047346E-2</v>
      </c>
      <c r="BJ188" s="14">
        <v>38561</v>
      </c>
      <c r="BK188" s="13">
        <v>32.450001</v>
      </c>
      <c r="BL188" s="13">
        <f t="shared" si="75"/>
        <v>6.1151111837802558E-2</v>
      </c>
      <c r="BN188" s="14">
        <v>37750</v>
      </c>
      <c r="BO188" s="13">
        <v>19.391486</v>
      </c>
      <c r="BP188" s="13">
        <f t="shared" si="76"/>
        <v>1.3392796484303452E-2</v>
      </c>
      <c r="BR188" s="14">
        <v>40129</v>
      </c>
      <c r="BS188" s="13">
        <v>23.052679000000001</v>
      </c>
      <c r="BT188" s="13">
        <f t="shared" si="77"/>
        <v>-5.5154476623269491E-3</v>
      </c>
      <c r="BV188" s="14">
        <v>39168</v>
      </c>
      <c r="BW188" s="13">
        <v>29.610001</v>
      </c>
      <c r="BX188" s="13">
        <f t="shared" si="78"/>
        <v>-1.2506252709479649E-2</v>
      </c>
      <c r="BZ188" s="14">
        <v>41334</v>
      </c>
      <c r="CA188" s="13">
        <v>22.459999</v>
      </c>
      <c r="CB188" s="13">
        <f t="shared" si="79"/>
        <v>1.0346333783175862E-2</v>
      </c>
      <c r="CD188" s="14">
        <v>41303</v>
      </c>
      <c r="CE188" s="13">
        <v>54.799999</v>
      </c>
      <c r="CF188" s="13">
        <f t="shared" si="80"/>
        <v>-6.3463823627785357E-3</v>
      </c>
      <c r="CH188" s="14">
        <v>41703</v>
      </c>
      <c r="CI188" s="13">
        <v>55.889999000000003</v>
      </c>
      <c r="CJ188" s="13">
        <f t="shared" si="81"/>
        <v>8.66267821692847E-3</v>
      </c>
      <c r="CL188" s="14">
        <v>41652</v>
      </c>
      <c r="CM188" s="13">
        <v>28.17</v>
      </c>
      <c r="CN188" s="13">
        <f t="shared" si="82"/>
        <v>-3.1958762886597929E-2</v>
      </c>
      <c r="CP188" s="14">
        <v>37775</v>
      </c>
      <c r="CQ188" s="13">
        <v>13.91</v>
      </c>
      <c r="CR188" s="13">
        <f t="shared" si="83"/>
        <v>-4.2670337233310339E-2</v>
      </c>
      <c r="CT188" s="14">
        <v>40582</v>
      </c>
      <c r="CU188" s="13">
        <v>34.950001</v>
      </c>
      <c r="CV188" s="13">
        <f t="shared" si="84"/>
        <v>1.5988342093701032E-2</v>
      </c>
      <c r="CX188" s="14">
        <v>39016</v>
      </c>
      <c r="CY188" s="13">
        <v>38.981704000000001</v>
      </c>
      <c r="CZ188" s="13">
        <f t="shared" si="85"/>
        <v>4.4812881389732844E-4</v>
      </c>
      <c r="DB188" s="14">
        <v>41834</v>
      </c>
      <c r="DC188" s="13">
        <v>84.580001999999993</v>
      </c>
      <c r="DD188" s="13">
        <f t="shared" si="86"/>
        <v>7.6903500421396598E-2</v>
      </c>
      <c r="DF188" s="14">
        <v>40249</v>
      </c>
      <c r="DG188" s="13">
        <v>23.030000999999999</v>
      </c>
      <c r="DH188" s="13">
        <f t="shared" si="87"/>
        <v>3.0488677286091689E-3</v>
      </c>
      <c r="DJ188" s="14">
        <v>37708</v>
      </c>
      <c r="DK188" s="13">
        <v>16.821290000000001</v>
      </c>
      <c r="DL188" s="13">
        <f t="shared" si="88"/>
        <v>-3.5697949587508421E-4</v>
      </c>
      <c r="DN188" s="14">
        <v>39419</v>
      </c>
      <c r="DO188" s="13">
        <v>92.416674999999998</v>
      </c>
      <c r="DP188" s="13">
        <f t="shared" si="89"/>
        <v>-6.5554395068028515E-2</v>
      </c>
    </row>
    <row r="189" spans="2:120">
      <c r="B189" s="14">
        <v>38784</v>
      </c>
      <c r="C189">
        <v>13.474883999999999</v>
      </c>
      <c r="D189" s="13">
        <f t="shared" si="60"/>
        <v>7.1377720276380591E-3</v>
      </c>
      <c r="F189" s="14">
        <v>39758</v>
      </c>
      <c r="G189">
        <v>10.892438</v>
      </c>
      <c r="H189" s="13">
        <f t="shared" si="61"/>
        <v>-7.9017259953159641E-2</v>
      </c>
      <c r="J189" s="14">
        <v>41319</v>
      </c>
      <c r="K189">
        <v>48.414400000000001</v>
      </c>
      <c r="L189" s="13">
        <f t="shared" si="62"/>
        <v>6.8424333309299139E-3</v>
      </c>
      <c r="N189" s="14">
        <v>38069</v>
      </c>
      <c r="O189">
        <v>9.0866699999999998</v>
      </c>
      <c r="P189" s="13">
        <f t="shared" si="63"/>
        <v>-4.4848649211159504E-2</v>
      </c>
      <c r="R189" s="14">
        <v>40078</v>
      </c>
      <c r="S189" s="13">
        <v>19.415704999999999</v>
      </c>
      <c r="T189" s="13">
        <f t="shared" si="64"/>
        <v>-7.8602312595614562E-3</v>
      </c>
      <c r="V189" s="14">
        <v>39093</v>
      </c>
      <c r="W189" s="13">
        <v>73.866868999999994</v>
      </c>
      <c r="X189" s="13">
        <f t="shared" si="65"/>
        <v>3.1559229950778395E-2</v>
      </c>
      <c r="Z189" s="14">
        <v>39346</v>
      </c>
      <c r="AA189" s="13">
        <v>25.588657999999999</v>
      </c>
      <c r="AB189" s="13">
        <f t="shared" si="66"/>
        <v>7.1028284268047645E-3</v>
      </c>
      <c r="AD189" s="14">
        <v>39051</v>
      </c>
      <c r="AE189" s="13">
        <v>22.154351999999999</v>
      </c>
      <c r="AF189" s="13">
        <f t="shared" si="67"/>
        <v>7.4989699836919971E-2</v>
      </c>
      <c r="AH189" s="14">
        <v>41346</v>
      </c>
      <c r="AI189" s="13">
        <v>22.34</v>
      </c>
      <c r="AJ189" s="13">
        <f t="shared" si="68"/>
        <v>-2.6785714285713718E-3</v>
      </c>
      <c r="AL189" s="14">
        <v>41352</v>
      </c>
      <c r="AM189" s="13">
        <v>11.822502999999999</v>
      </c>
      <c r="AN189" s="13">
        <f t="shared" si="69"/>
        <v>-6.3744978399944653E-3</v>
      </c>
      <c r="AP189" s="14">
        <v>41696</v>
      </c>
      <c r="AQ189" s="13">
        <v>212.800003</v>
      </c>
      <c r="AR189" s="13">
        <f t="shared" si="70"/>
        <v>1.410601914041206E-2</v>
      </c>
      <c r="AT189" s="14">
        <v>41786</v>
      </c>
      <c r="AU189" s="13">
        <v>44.718730000000001</v>
      </c>
      <c r="AV189" s="13">
        <f t="shared" si="71"/>
        <v>1.2001749237673108E-2</v>
      </c>
      <c r="AX189" s="14">
        <v>41052</v>
      </c>
      <c r="AY189" s="13">
        <v>5.75</v>
      </c>
      <c r="AZ189" s="13">
        <f t="shared" si="72"/>
        <v>7.0052539404553476E-3</v>
      </c>
      <c r="BB189" s="14">
        <v>36774</v>
      </c>
      <c r="BC189" s="13">
        <v>28.334513999999999</v>
      </c>
      <c r="BD189" s="13">
        <f t="shared" si="73"/>
        <v>-6.6265076320916577E-2</v>
      </c>
      <c r="BF189" s="14">
        <v>40081</v>
      </c>
      <c r="BG189" s="13">
        <v>21.556256999999999</v>
      </c>
      <c r="BH189" s="13">
        <f t="shared" si="74"/>
        <v>-1.5034751413243451E-2</v>
      </c>
      <c r="BJ189" s="14">
        <v>38560</v>
      </c>
      <c r="BK189" s="13">
        <v>30.58</v>
      </c>
      <c r="BL189" s="13">
        <f t="shared" si="75"/>
        <v>1.5946843853820492E-2</v>
      </c>
      <c r="BN189" s="14">
        <v>37749</v>
      </c>
      <c r="BO189" s="13">
        <v>19.135211999999999</v>
      </c>
      <c r="BP189" s="13">
        <f t="shared" si="76"/>
        <v>6.7200912482874202E-3</v>
      </c>
      <c r="BR189" s="14">
        <v>40128</v>
      </c>
      <c r="BS189" s="13">
        <v>23.180530000000001</v>
      </c>
      <c r="BT189" s="13">
        <f t="shared" si="77"/>
        <v>7.0497518556684189E-3</v>
      </c>
      <c r="BV189" s="14">
        <v>39167</v>
      </c>
      <c r="BW189" s="13">
        <v>29.985001</v>
      </c>
      <c r="BX189" s="13">
        <f t="shared" si="78"/>
        <v>1.4034528238079141E-2</v>
      </c>
      <c r="BZ189" s="14">
        <v>41333</v>
      </c>
      <c r="CA189" s="13">
        <v>22.23</v>
      </c>
      <c r="CB189" s="13">
        <f t="shared" si="79"/>
        <v>2.7264372794102296E-2</v>
      </c>
      <c r="CD189" s="14">
        <v>41302</v>
      </c>
      <c r="CE189" s="13">
        <v>55.150002000000001</v>
      </c>
      <c r="CF189" s="13">
        <f t="shared" si="80"/>
        <v>-4.5126352161503529E-3</v>
      </c>
      <c r="CH189" s="14">
        <v>41702</v>
      </c>
      <c r="CI189" s="13">
        <v>55.41</v>
      </c>
      <c r="CJ189" s="13">
        <f t="shared" si="81"/>
        <v>8.9032997463974042E-2</v>
      </c>
      <c r="CL189" s="14">
        <v>41649</v>
      </c>
      <c r="CM189" s="13">
        <v>29.1</v>
      </c>
      <c r="CN189" s="13">
        <f t="shared" si="82"/>
        <v>8.0579279613813656E-2</v>
      </c>
      <c r="CP189" s="14">
        <v>37774</v>
      </c>
      <c r="CQ189" s="13">
        <v>14.53</v>
      </c>
      <c r="CR189" s="13">
        <f t="shared" si="83"/>
        <v>2.0689655172413351E-3</v>
      </c>
      <c r="CT189" s="14">
        <v>40581</v>
      </c>
      <c r="CU189" s="13">
        <v>34.400002000000001</v>
      </c>
      <c r="CV189" s="13">
        <f t="shared" si="84"/>
        <v>-2.0307223083632286E-3</v>
      </c>
      <c r="CX189" s="14">
        <v>39015</v>
      </c>
      <c r="CY189" s="13">
        <v>38.964243000000003</v>
      </c>
      <c r="CZ189" s="13">
        <f t="shared" si="85"/>
        <v>2.2920023085652028E-2</v>
      </c>
      <c r="DB189" s="14">
        <v>41831</v>
      </c>
      <c r="DC189" s="13">
        <v>78.540001000000004</v>
      </c>
      <c r="DD189" s="13">
        <f t="shared" si="86"/>
        <v>-1.7758854649310245E-2</v>
      </c>
      <c r="DF189" s="14">
        <v>40248</v>
      </c>
      <c r="DG189" s="13">
        <v>22.959999</v>
      </c>
      <c r="DH189" s="13">
        <f t="shared" si="87"/>
        <v>1.0118741750989854E-2</v>
      </c>
      <c r="DJ189" s="14">
        <v>37707</v>
      </c>
      <c r="DK189" s="13">
        <v>16.827297000000002</v>
      </c>
      <c r="DL189" s="13">
        <f t="shared" si="88"/>
        <v>4.8422305515375295E-3</v>
      </c>
      <c r="DN189" s="14">
        <v>39416</v>
      </c>
      <c r="DO189" s="13">
        <v>98.900004999999993</v>
      </c>
      <c r="DP189" s="13">
        <f t="shared" si="89"/>
        <v>3.2359058178356916E-2</v>
      </c>
    </row>
    <row r="190" spans="2:120">
      <c r="B190" s="14">
        <v>38783</v>
      </c>
      <c r="C190">
        <v>13.379384999999999</v>
      </c>
      <c r="D190" s="13">
        <f t="shared" si="60"/>
        <v>-9.193815485635165E-3</v>
      </c>
      <c r="F190" s="14">
        <v>39757</v>
      </c>
      <c r="G190">
        <v>11.826973000000001</v>
      </c>
      <c r="H190" s="13">
        <f t="shared" si="61"/>
        <v>-6.5756898599674762E-2</v>
      </c>
      <c r="J190" s="14">
        <v>41318</v>
      </c>
      <c r="K190">
        <v>48.085379000000003</v>
      </c>
      <c r="L190" s="13">
        <f t="shared" si="62"/>
        <v>1.4107107304732825E-3</v>
      </c>
      <c r="N190" s="14">
        <v>38068</v>
      </c>
      <c r="O190">
        <v>9.5133299999999998</v>
      </c>
      <c r="P190" s="13">
        <f t="shared" si="63"/>
        <v>-3.3198170731707319E-2</v>
      </c>
      <c r="R190" s="14">
        <v>40077</v>
      </c>
      <c r="S190" s="13">
        <v>19.569526</v>
      </c>
      <c r="T190" s="13">
        <f t="shared" si="64"/>
        <v>3.9455966300263661E-3</v>
      </c>
      <c r="V190" s="14">
        <v>39092</v>
      </c>
      <c r="W190" s="13">
        <v>71.607006999999996</v>
      </c>
      <c r="X190" s="13">
        <f t="shared" si="65"/>
        <v>2.1360943248069805E-2</v>
      </c>
      <c r="Z190" s="14">
        <v>39345</v>
      </c>
      <c r="AA190" s="13">
        <v>25.408187999999999</v>
      </c>
      <c r="AB190" s="13">
        <f t="shared" si="66"/>
        <v>-9.9926182497362057E-3</v>
      </c>
      <c r="AD190" s="14">
        <v>39050</v>
      </c>
      <c r="AE190" s="13">
        <v>20.608896999999999</v>
      </c>
      <c r="AF190" s="13">
        <f t="shared" si="67"/>
        <v>4.8380171032972159E-2</v>
      </c>
      <c r="AH190" s="14">
        <v>41345</v>
      </c>
      <c r="AI190" s="13">
        <v>22.4</v>
      </c>
      <c r="AJ190" s="13">
        <f t="shared" si="68"/>
        <v>-8.8495575221240186E-3</v>
      </c>
      <c r="AL190" s="14">
        <v>41351</v>
      </c>
      <c r="AM190" s="13">
        <v>11.898349</v>
      </c>
      <c r="AN190" s="13">
        <f t="shared" si="69"/>
        <v>-7.120269272967765E-3</v>
      </c>
      <c r="AP190" s="14">
        <v>41695</v>
      </c>
      <c r="AQ190" s="13">
        <v>209.83999600000001</v>
      </c>
      <c r="AR190" s="13">
        <f t="shared" si="70"/>
        <v>5.1355279349772617E-2</v>
      </c>
      <c r="AT190" s="14">
        <v>41782</v>
      </c>
      <c r="AU190" s="13">
        <v>44.188392</v>
      </c>
      <c r="AV190" s="13">
        <f t="shared" si="71"/>
        <v>4.7373075675571363E-3</v>
      </c>
      <c r="AX190" s="14">
        <v>41051</v>
      </c>
      <c r="AY190" s="13">
        <v>5.71</v>
      </c>
      <c r="AZ190" s="13">
        <f t="shared" si="72"/>
        <v>-1.2110726643598664E-2</v>
      </c>
      <c r="BB190" s="14">
        <v>36770</v>
      </c>
      <c r="BC190" s="13">
        <v>30.345351000000001</v>
      </c>
      <c r="BD190" s="13">
        <f t="shared" si="73"/>
        <v>3.3195019475390213E-2</v>
      </c>
      <c r="BF190" s="14">
        <v>40080</v>
      </c>
      <c r="BG190" s="13">
        <v>21.885297000000001</v>
      </c>
      <c r="BH190" s="13">
        <f t="shared" si="74"/>
        <v>8.9460048101430364E-3</v>
      </c>
      <c r="BJ190" s="14">
        <v>38559</v>
      </c>
      <c r="BK190" s="13">
        <v>30.1</v>
      </c>
      <c r="BL190" s="13">
        <f t="shared" si="75"/>
        <v>2.5903203817314299E-2</v>
      </c>
      <c r="BN190" s="14">
        <v>37748</v>
      </c>
      <c r="BO190" s="13">
        <v>19.007480000000001</v>
      </c>
      <c r="BP190" s="13">
        <f t="shared" si="76"/>
        <v>-1.8662191599780699E-2</v>
      </c>
      <c r="BR190" s="14">
        <v>40127</v>
      </c>
      <c r="BS190" s="13">
        <v>23.018256999999998</v>
      </c>
      <c r="BT190" s="13">
        <f t="shared" si="77"/>
        <v>4.9377087903082042E-3</v>
      </c>
      <c r="BV190" s="14">
        <v>39164</v>
      </c>
      <c r="BW190" s="13">
        <v>29.57</v>
      </c>
      <c r="BX190" s="13">
        <f t="shared" si="78"/>
        <v>-4.2094628725374639E-3</v>
      </c>
      <c r="BZ190" s="14">
        <v>41332</v>
      </c>
      <c r="CA190" s="13">
        <v>21.639999</v>
      </c>
      <c r="CB190" s="13">
        <f t="shared" si="79"/>
        <v>3.244274963944415E-2</v>
      </c>
      <c r="CD190" s="14">
        <v>41299</v>
      </c>
      <c r="CE190" s="13">
        <v>55.400002000000001</v>
      </c>
      <c r="CF190" s="13">
        <f t="shared" si="80"/>
        <v>9.4752367078127526E-3</v>
      </c>
      <c r="CH190" s="14">
        <v>41701</v>
      </c>
      <c r="CI190" s="13">
        <v>50.880001</v>
      </c>
      <c r="CJ190" s="13">
        <f t="shared" si="81"/>
        <v>-2.3529215686274503E-3</v>
      </c>
      <c r="CL190" s="14">
        <v>41648</v>
      </c>
      <c r="CM190" s="13">
        <v>26.93</v>
      </c>
      <c r="CN190" s="13">
        <f t="shared" si="82"/>
        <v>3.2988108937476002E-2</v>
      </c>
      <c r="CP190" s="14">
        <v>37771</v>
      </c>
      <c r="CQ190" s="13">
        <v>14.5</v>
      </c>
      <c r="CR190" s="13">
        <f t="shared" si="83"/>
        <v>3.3499643620812591E-2</v>
      </c>
      <c r="CT190" s="14">
        <v>40578</v>
      </c>
      <c r="CU190" s="13">
        <v>34.470001000000003</v>
      </c>
      <c r="CV190" s="13">
        <f t="shared" si="84"/>
        <v>-6.9143764596478353E-3</v>
      </c>
      <c r="CX190" s="14">
        <v>39014</v>
      </c>
      <c r="CY190" s="13">
        <v>38.091191999999999</v>
      </c>
      <c r="CZ190" s="13">
        <f t="shared" si="85"/>
        <v>8.7861491136837742E-3</v>
      </c>
      <c r="DB190" s="14">
        <v>41830</v>
      </c>
      <c r="DC190" s="13">
        <v>79.959998999999996</v>
      </c>
      <c r="DD190" s="13">
        <f t="shared" si="86"/>
        <v>-1.2595751570915602E-2</v>
      </c>
      <c r="DF190" s="14">
        <v>40247</v>
      </c>
      <c r="DG190" s="13">
        <v>22.73</v>
      </c>
      <c r="DH190" s="13">
        <f t="shared" si="87"/>
        <v>1.5639008741689348E-2</v>
      </c>
      <c r="DJ190" s="14">
        <v>37706</v>
      </c>
      <c r="DK190" s="13">
        <v>16.746207999999999</v>
      </c>
      <c r="DL190" s="13">
        <f t="shared" si="88"/>
        <v>-4.641264590359572E-3</v>
      </c>
      <c r="DN190" s="14">
        <v>39415</v>
      </c>
      <c r="DO190" s="13">
        <v>95.800006999999994</v>
      </c>
      <c r="DP190" s="13">
        <f t="shared" si="89"/>
        <v>8.4528397502315375E-2</v>
      </c>
    </row>
    <row r="191" spans="2:120">
      <c r="B191" s="14">
        <v>38782</v>
      </c>
      <c r="C191">
        <v>13.503534</v>
      </c>
      <c r="D191" s="13">
        <f t="shared" si="60"/>
        <v>-2.482753172109943E-2</v>
      </c>
      <c r="F191" s="14">
        <v>39756</v>
      </c>
      <c r="G191">
        <v>12.659416999999999</v>
      </c>
      <c r="H191" s="13">
        <f t="shared" si="61"/>
        <v>3.9641995192789367E-2</v>
      </c>
      <c r="J191" s="14">
        <v>41317</v>
      </c>
      <c r="K191">
        <v>48.01764</v>
      </c>
      <c r="L191" s="13">
        <f t="shared" si="62"/>
        <v>-4.8135031020069665E-3</v>
      </c>
      <c r="N191" s="14">
        <v>38065</v>
      </c>
      <c r="O191">
        <v>9.84</v>
      </c>
      <c r="P191" s="13">
        <f t="shared" si="63"/>
        <v>-2.5742574257425724E-2</v>
      </c>
      <c r="R191" s="14">
        <v>40074</v>
      </c>
      <c r="S191" s="13">
        <v>19.492616000000002</v>
      </c>
      <c r="T191" s="13">
        <f t="shared" si="64"/>
        <v>2.6090900400527219E-2</v>
      </c>
      <c r="V191" s="14">
        <v>39091</v>
      </c>
      <c r="W191" s="13">
        <v>70.109403999999998</v>
      </c>
      <c r="X191" s="13">
        <f t="shared" si="65"/>
        <v>2.8819608543944778E-2</v>
      </c>
      <c r="Z191" s="14">
        <v>39344</v>
      </c>
      <c r="AA191" s="13">
        <v>25.664645</v>
      </c>
      <c r="AB191" s="13">
        <f t="shared" si="66"/>
        <v>-1.4228378462568277E-2</v>
      </c>
      <c r="AD191" s="14">
        <v>39049</v>
      </c>
      <c r="AE191" s="13">
        <v>19.657847</v>
      </c>
      <c r="AF191" s="13">
        <f t="shared" si="67"/>
        <v>5.2105369465559595E-3</v>
      </c>
      <c r="AH191" s="14">
        <v>41344</v>
      </c>
      <c r="AI191" s="13">
        <v>22.6</v>
      </c>
      <c r="AJ191" s="13">
        <f t="shared" si="68"/>
        <v>-1.3100436681222584E-2</v>
      </c>
      <c r="AL191" s="14">
        <v>41348</v>
      </c>
      <c r="AM191" s="13">
        <v>11.983676000000001</v>
      </c>
      <c r="AN191" s="13">
        <f t="shared" si="69"/>
        <v>-8.6274247673138842E-3</v>
      </c>
      <c r="AP191" s="14">
        <v>41694</v>
      </c>
      <c r="AQ191" s="13">
        <v>199.58999600000001</v>
      </c>
      <c r="AR191" s="13">
        <f t="shared" si="70"/>
        <v>3.61852413089307E-2</v>
      </c>
      <c r="AT191" s="14">
        <v>41781</v>
      </c>
      <c r="AU191" s="13">
        <v>43.980044999999997</v>
      </c>
      <c r="AV191" s="13">
        <f t="shared" si="71"/>
        <v>2.1579414338859801E-3</v>
      </c>
      <c r="AX191" s="14">
        <v>41050</v>
      </c>
      <c r="AY191" s="13">
        <v>5.78</v>
      </c>
      <c r="AZ191" s="13">
        <f t="shared" si="72"/>
        <v>2.6642984014209656E-2</v>
      </c>
      <c r="BB191" s="14">
        <v>36769</v>
      </c>
      <c r="BC191" s="13">
        <v>29.3704</v>
      </c>
      <c r="BD191" s="13">
        <f t="shared" si="73"/>
        <v>2.553194074719866E-2</v>
      </c>
      <c r="BF191" s="14">
        <v>40079</v>
      </c>
      <c r="BG191" s="13">
        <v>21.691247000000001</v>
      </c>
      <c r="BH191" s="13">
        <f t="shared" si="74"/>
        <v>-2.3283645794956041E-3</v>
      </c>
      <c r="BJ191" s="14">
        <v>38558</v>
      </c>
      <c r="BK191" s="13">
        <v>29.34</v>
      </c>
      <c r="BL191" s="13">
        <f t="shared" si="75"/>
        <v>-8.7837837837838363E-3</v>
      </c>
      <c r="BN191" s="14">
        <v>37747</v>
      </c>
      <c r="BO191" s="13">
        <v>19.368946999999999</v>
      </c>
      <c r="BP191" s="13">
        <f t="shared" si="76"/>
        <v>1.5112795801973708E-2</v>
      </c>
      <c r="BR191" s="14">
        <v>40126</v>
      </c>
      <c r="BS191" s="13">
        <v>22.905158</v>
      </c>
      <c r="BT191" s="13">
        <f t="shared" si="77"/>
        <v>6.9175041102875244E-3</v>
      </c>
      <c r="BV191" s="14">
        <v>39163</v>
      </c>
      <c r="BW191" s="13">
        <v>29.695</v>
      </c>
      <c r="BX191" s="13">
        <f t="shared" si="78"/>
        <v>1.227206450560985E-2</v>
      </c>
      <c r="BZ191" s="14">
        <v>41331</v>
      </c>
      <c r="CA191" s="13">
        <v>20.959999</v>
      </c>
      <c r="CB191" s="13">
        <f t="shared" si="79"/>
        <v>5.2757314148680285E-3</v>
      </c>
      <c r="CD191" s="14">
        <v>41298</v>
      </c>
      <c r="CE191" s="13">
        <v>54.880001</v>
      </c>
      <c r="CF191" s="13">
        <f t="shared" si="80"/>
        <v>5.4965003482410953E-3</v>
      </c>
      <c r="CH191" s="14">
        <v>41698</v>
      </c>
      <c r="CI191" s="13">
        <v>51</v>
      </c>
      <c r="CJ191" s="13">
        <f t="shared" si="81"/>
        <v>-9.5263421948969695E-2</v>
      </c>
      <c r="CL191" s="14">
        <v>41647</v>
      </c>
      <c r="CM191" s="13">
        <v>26.07</v>
      </c>
      <c r="CN191" s="13">
        <f t="shared" si="82"/>
        <v>3.0842189369624781E-2</v>
      </c>
      <c r="CP191" s="14">
        <v>37770</v>
      </c>
      <c r="CQ191" s="13">
        <v>14.03</v>
      </c>
      <c r="CR191" s="13">
        <f t="shared" si="83"/>
        <v>-4.2583392476934351E-3</v>
      </c>
      <c r="CT191" s="14">
        <v>40577</v>
      </c>
      <c r="CU191" s="13">
        <v>34.709999000000003</v>
      </c>
      <c r="CV191" s="13">
        <f t="shared" si="84"/>
        <v>4.0497251952560914E-3</v>
      </c>
      <c r="CX191" s="14">
        <v>39013</v>
      </c>
      <c r="CY191" s="13">
        <v>37.759431999999997</v>
      </c>
      <c r="CZ191" s="13">
        <f t="shared" si="85"/>
        <v>1.860577801489241E-2</v>
      </c>
      <c r="DB191" s="14">
        <v>41829</v>
      </c>
      <c r="DC191" s="13">
        <v>80.980002999999996</v>
      </c>
      <c r="DD191" s="13">
        <f t="shared" si="86"/>
        <v>1.0986329862330297E-2</v>
      </c>
      <c r="DF191" s="14">
        <v>40246</v>
      </c>
      <c r="DG191" s="13">
        <v>22.379999000000002</v>
      </c>
      <c r="DH191" s="13">
        <f t="shared" si="87"/>
        <v>-1.0610167523865139E-2</v>
      </c>
      <c r="DJ191" s="14">
        <v>37705</v>
      </c>
      <c r="DK191" s="13">
        <v>16.824293999999998</v>
      </c>
      <c r="DL191" s="13">
        <f t="shared" si="88"/>
        <v>5.7450929087421165E-3</v>
      </c>
      <c r="DN191" s="14">
        <v>39414</v>
      </c>
      <c r="DO191" s="13">
        <v>88.333331999999999</v>
      </c>
      <c r="DP191" s="13">
        <f t="shared" si="89"/>
        <v>6.9410773137753609E-2</v>
      </c>
    </row>
    <row r="192" spans="2:120">
      <c r="B192" s="14">
        <v>38779</v>
      </c>
      <c r="C192">
        <v>13.847329</v>
      </c>
      <c r="D192" s="13">
        <f t="shared" si="60"/>
        <v>-5.4869644106808413E-3</v>
      </c>
      <c r="F192" s="14">
        <v>39755</v>
      </c>
      <c r="G192">
        <v>12.176708</v>
      </c>
      <c r="H192" s="13">
        <f t="shared" si="61"/>
        <v>-2.4329449787778328E-2</v>
      </c>
      <c r="J192" s="14">
        <v>41316</v>
      </c>
      <c r="K192">
        <v>48.249890999999998</v>
      </c>
      <c r="L192" s="13">
        <f t="shared" si="62"/>
        <v>-6.9706904627623517E-3</v>
      </c>
      <c r="N192" s="14">
        <v>38064</v>
      </c>
      <c r="O192">
        <v>10.1</v>
      </c>
      <c r="P192" s="13">
        <f t="shared" si="63"/>
        <v>-3.9447731755424976E-3</v>
      </c>
      <c r="R192" s="14">
        <v>40073</v>
      </c>
      <c r="S192" s="13">
        <v>18.996967999999999</v>
      </c>
      <c r="T192" s="13">
        <f t="shared" si="64"/>
        <v>-2.4144063434595429E-2</v>
      </c>
      <c r="V192" s="14">
        <v>39090</v>
      </c>
      <c r="W192" s="13">
        <v>68.145477999999997</v>
      </c>
      <c r="X192" s="13">
        <f t="shared" si="65"/>
        <v>-2.3631435051135363E-3</v>
      </c>
      <c r="Z192" s="14">
        <v>39343</v>
      </c>
      <c r="AA192" s="13">
        <v>26.035081999999999</v>
      </c>
      <c r="AB192" s="13">
        <f t="shared" si="66"/>
        <v>2.8132028401549335E-2</v>
      </c>
      <c r="AD192" s="14">
        <v>39048</v>
      </c>
      <c r="AE192" s="13">
        <v>19.555949999999999</v>
      </c>
      <c r="AF192" s="13">
        <f t="shared" si="67"/>
        <v>-4.0416639638038453E-2</v>
      </c>
      <c r="AH192" s="14">
        <v>41341</v>
      </c>
      <c r="AI192" s="13">
        <v>22.9</v>
      </c>
      <c r="AJ192" s="13">
        <f t="shared" si="68"/>
        <v>8.8105282462321594E-3</v>
      </c>
      <c r="AL192" s="14">
        <v>41347</v>
      </c>
      <c r="AM192" s="13">
        <v>12.087963999999999</v>
      </c>
      <c r="AN192" s="13">
        <f t="shared" si="69"/>
        <v>7.8494956692816344E-4</v>
      </c>
      <c r="AP192" s="14">
        <v>41691</v>
      </c>
      <c r="AQ192" s="13">
        <v>192.61999499999999</v>
      </c>
      <c r="AR192" s="13">
        <f t="shared" si="70"/>
        <v>-3.9816123066426E-3</v>
      </c>
      <c r="AT192" s="14">
        <v>41780</v>
      </c>
      <c r="AU192" s="13">
        <v>43.885342999999999</v>
      </c>
      <c r="AV192" s="13">
        <f t="shared" si="71"/>
        <v>7.3913043378456096E-3</v>
      </c>
      <c r="AX192" s="14">
        <v>41047</v>
      </c>
      <c r="AY192" s="13">
        <v>5.63</v>
      </c>
      <c r="AZ192" s="13">
        <f t="shared" si="72"/>
        <v>-5.3781512605042062E-2</v>
      </c>
      <c r="BB192" s="14">
        <v>36768</v>
      </c>
      <c r="BC192" s="13">
        <v>28.639185999999999</v>
      </c>
      <c r="BD192" s="13">
        <f t="shared" si="73"/>
        <v>-7.1146251725352772E-2</v>
      </c>
      <c r="BF192" s="14">
        <v>40078</v>
      </c>
      <c r="BG192" s="13">
        <v>21.741869999999999</v>
      </c>
      <c r="BH192" s="13">
        <f t="shared" si="74"/>
        <v>1.8577127039702122E-2</v>
      </c>
      <c r="BJ192" s="14">
        <v>38555</v>
      </c>
      <c r="BK192" s="13">
        <v>29.6</v>
      </c>
      <c r="BL192" s="13">
        <f t="shared" si="75"/>
        <v>-3.7024235510744515E-3</v>
      </c>
      <c r="BN192" s="14">
        <v>37746</v>
      </c>
      <c r="BO192" s="13">
        <v>19.080586</v>
      </c>
      <c r="BP192" s="13">
        <f t="shared" si="76"/>
        <v>2.1970841303621973E-2</v>
      </c>
      <c r="BR192" s="14">
        <v>40123</v>
      </c>
      <c r="BS192" s="13">
        <v>22.747800000000002</v>
      </c>
      <c r="BT192" s="13">
        <f t="shared" si="77"/>
        <v>1.6703256625523924E-2</v>
      </c>
      <c r="BV192" s="14">
        <v>39162</v>
      </c>
      <c r="BW192" s="13">
        <v>29.334999</v>
      </c>
      <c r="BX192" s="13">
        <f t="shared" si="78"/>
        <v>2.0525238457984447E-2</v>
      </c>
      <c r="BZ192" s="14">
        <v>41330</v>
      </c>
      <c r="CA192" s="13">
        <v>20.85</v>
      </c>
      <c r="CB192" s="13">
        <f t="shared" si="79"/>
        <v>-9.0304653502629936E-3</v>
      </c>
      <c r="CD192" s="14">
        <v>41297</v>
      </c>
      <c r="CE192" s="13">
        <v>54.580002</v>
      </c>
      <c r="CF192" s="13">
        <f t="shared" si="80"/>
        <v>-1.1589985302608073E-2</v>
      </c>
      <c r="CH192" s="14">
        <v>41697</v>
      </c>
      <c r="CI192" s="13">
        <v>56.369999</v>
      </c>
      <c r="CJ192" s="13">
        <f t="shared" si="81"/>
        <v>5.8886151697249856E-3</v>
      </c>
      <c r="CL192" s="14">
        <v>41646</v>
      </c>
      <c r="CM192" s="13">
        <v>25.290001</v>
      </c>
      <c r="CN192" s="13">
        <f t="shared" si="82"/>
        <v>1.9758145957989776E-2</v>
      </c>
      <c r="CP192" s="14">
        <v>37769</v>
      </c>
      <c r="CQ192" s="13">
        <v>14.09</v>
      </c>
      <c r="CR192" s="13">
        <f t="shared" si="83"/>
        <v>-2.5587828492392876E-2</v>
      </c>
      <c r="CT192" s="14">
        <v>40576</v>
      </c>
      <c r="CU192" s="13">
        <v>34.57</v>
      </c>
      <c r="CV192" s="13">
        <f t="shared" si="84"/>
        <v>2.5815993299228686E-2</v>
      </c>
      <c r="CX192" s="14">
        <v>39010</v>
      </c>
      <c r="CY192" s="13">
        <v>37.069721000000001</v>
      </c>
      <c r="CZ192" s="13">
        <f t="shared" si="85"/>
        <v>-2.0078548683905649E-2</v>
      </c>
      <c r="DB192" s="14">
        <v>41828</v>
      </c>
      <c r="DC192" s="13">
        <v>80.099997999999999</v>
      </c>
      <c r="DD192" s="13">
        <f t="shared" si="86"/>
        <v>1.1363649420340296E-2</v>
      </c>
      <c r="DF192" s="14">
        <v>40245</v>
      </c>
      <c r="DG192" s="13">
        <v>22.620000999999998</v>
      </c>
      <c r="DH192" s="13">
        <f t="shared" si="87"/>
        <v>-1.0065601750547175E-2</v>
      </c>
      <c r="DJ192" s="14">
        <v>37704</v>
      </c>
      <c r="DK192" s="13">
        <v>16.728189</v>
      </c>
      <c r="DL192" s="13">
        <f t="shared" si="88"/>
        <v>-1.8329243182532595E-2</v>
      </c>
      <c r="DN192" s="14">
        <v>39413</v>
      </c>
      <c r="DO192" s="13">
        <v>82.600002000000003</v>
      </c>
      <c r="DP192" s="13">
        <f t="shared" si="89"/>
        <v>-6.6842457275337663E-2</v>
      </c>
    </row>
    <row r="193" spans="2:120">
      <c r="B193" s="14">
        <v>38778</v>
      </c>
      <c r="C193">
        <v>13.923728000000001</v>
      </c>
      <c r="D193" s="13">
        <f t="shared" si="60"/>
        <v>2.315788669238282E-2</v>
      </c>
      <c r="F193" s="14">
        <v>39752</v>
      </c>
      <c r="G193">
        <v>12.480347999999999</v>
      </c>
      <c r="H193" s="13">
        <f t="shared" si="61"/>
        <v>-8.6579557031796154E-3</v>
      </c>
      <c r="J193" s="14">
        <v>41313</v>
      </c>
      <c r="K193">
        <v>48.588586999999997</v>
      </c>
      <c r="L193" s="13">
        <f t="shared" si="62"/>
        <v>-3.9818595899419998E-4</v>
      </c>
      <c r="N193" s="14">
        <v>38063</v>
      </c>
      <c r="O193">
        <v>10.14</v>
      </c>
      <c r="P193" s="13">
        <f t="shared" si="63"/>
        <v>1.3324112816751311E-2</v>
      </c>
      <c r="R193" s="14">
        <v>40072</v>
      </c>
      <c r="S193" s="13">
        <v>19.46698</v>
      </c>
      <c r="T193" s="13">
        <f t="shared" si="64"/>
        <v>-2.5246038377415327E-2</v>
      </c>
      <c r="V193" s="14">
        <v>39087</v>
      </c>
      <c r="W193" s="13">
        <v>68.306897000000006</v>
      </c>
      <c r="X193" s="13">
        <f t="shared" si="65"/>
        <v>-1.3341953225055134E-2</v>
      </c>
      <c r="Z193" s="14">
        <v>39342</v>
      </c>
      <c r="AA193" s="13">
        <v>25.322703000000001</v>
      </c>
      <c r="AB193" s="13">
        <f t="shared" si="66"/>
        <v>-1.1860621194708522E-2</v>
      </c>
      <c r="AD193" s="14">
        <v>39045</v>
      </c>
      <c r="AE193" s="13">
        <v>20.379625999999998</v>
      </c>
      <c r="AF193" s="13">
        <f t="shared" si="67"/>
        <v>0</v>
      </c>
      <c r="AH193" s="14">
        <v>41340</v>
      </c>
      <c r="AI193" s="13">
        <v>22.700001</v>
      </c>
      <c r="AJ193" s="13">
        <f t="shared" si="68"/>
        <v>-4.3858773853454715E-3</v>
      </c>
      <c r="AL193" s="14">
        <v>41346</v>
      </c>
      <c r="AM193" s="13">
        <v>12.078483</v>
      </c>
      <c r="AN193" s="13">
        <f t="shared" si="69"/>
        <v>0</v>
      </c>
      <c r="AP193" s="14">
        <v>41690</v>
      </c>
      <c r="AQ193" s="13">
        <v>193.38999899999999</v>
      </c>
      <c r="AR193" s="13">
        <f t="shared" si="70"/>
        <v>-1.4924653094577441E-2</v>
      </c>
      <c r="AT193" s="14">
        <v>41779</v>
      </c>
      <c r="AU193" s="13">
        <v>43.563352999999999</v>
      </c>
      <c r="AV193" s="13">
        <f t="shared" si="71"/>
        <v>-8.6207175131057714E-3</v>
      </c>
      <c r="AX193" s="14">
        <v>41046</v>
      </c>
      <c r="AY193" s="13">
        <v>5.95</v>
      </c>
      <c r="AZ193" s="13">
        <f t="shared" si="72"/>
        <v>-3.2520325203252057E-2</v>
      </c>
      <c r="BB193" s="14">
        <v>36767</v>
      </c>
      <c r="BC193" s="13">
        <v>30.832826000000001</v>
      </c>
      <c r="BD193" s="13">
        <f t="shared" si="73"/>
        <v>4.5454522336006102E-2</v>
      </c>
      <c r="BF193" s="14">
        <v>40077</v>
      </c>
      <c r="BG193" s="13">
        <v>21.345334999999999</v>
      </c>
      <c r="BH193" s="13">
        <f t="shared" si="74"/>
        <v>1.5835047111457951E-3</v>
      </c>
      <c r="BJ193" s="14">
        <v>38554</v>
      </c>
      <c r="BK193" s="13">
        <v>29.709999</v>
      </c>
      <c r="BL193" s="13">
        <f t="shared" si="75"/>
        <v>-6.7275479313826439E-4</v>
      </c>
      <c r="BN193" s="14">
        <v>37743</v>
      </c>
      <c r="BO193" s="13">
        <v>18.670382</v>
      </c>
      <c r="BP193" s="13">
        <f t="shared" si="76"/>
        <v>2.7951675036932744E-2</v>
      </c>
      <c r="BR193" s="14">
        <v>40122</v>
      </c>
      <c r="BS193" s="13">
        <v>22.374079999999999</v>
      </c>
      <c r="BT193" s="13">
        <f t="shared" si="77"/>
        <v>3.7155280605265607E-2</v>
      </c>
      <c r="BV193" s="14">
        <v>39161</v>
      </c>
      <c r="BW193" s="13">
        <v>28.745000999999998</v>
      </c>
      <c r="BX193" s="13">
        <f t="shared" si="78"/>
        <v>1.2682790206094658E-2</v>
      </c>
      <c r="BZ193" s="14">
        <v>41327</v>
      </c>
      <c r="CA193" s="13">
        <v>21.040001</v>
      </c>
      <c r="CB193" s="13">
        <f t="shared" si="79"/>
        <v>2.8599142040038011E-3</v>
      </c>
      <c r="CD193" s="14">
        <v>41296</v>
      </c>
      <c r="CE193" s="13">
        <v>55.220001000000003</v>
      </c>
      <c r="CF193" s="13">
        <f t="shared" si="80"/>
        <v>2.107986238609982E-2</v>
      </c>
      <c r="CH193" s="14">
        <v>41696</v>
      </c>
      <c r="CI193" s="13">
        <v>56.040000999999997</v>
      </c>
      <c r="CJ193" s="13">
        <f t="shared" si="81"/>
        <v>-3.3126260060839657E-2</v>
      </c>
      <c r="CL193" s="14">
        <v>41645</v>
      </c>
      <c r="CM193" s="13">
        <v>24.799999</v>
      </c>
      <c r="CN193" s="13">
        <f t="shared" si="82"/>
        <v>-2.8974235357312653E-2</v>
      </c>
      <c r="CP193" s="14">
        <v>37768</v>
      </c>
      <c r="CQ193" s="13">
        <v>14.46</v>
      </c>
      <c r="CR193" s="13">
        <f t="shared" si="83"/>
        <v>5.547445255474464E-2</v>
      </c>
      <c r="CT193" s="14">
        <v>40575</v>
      </c>
      <c r="CU193" s="13">
        <v>33.700001</v>
      </c>
      <c r="CV193" s="13">
        <f t="shared" si="84"/>
        <v>5.9385391923992288E-4</v>
      </c>
      <c r="CX193" s="14">
        <v>39009</v>
      </c>
      <c r="CY193" s="13">
        <v>37.829278000000002</v>
      </c>
      <c r="CZ193" s="13">
        <f t="shared" si="85"/>
        <v>2.6534064770678517E-2</v>
      </c>
      <c r="DB193" s="14">
        <v>41827</v>
      </c>
      <c r="DC193" s="13">
        <v>79.199996999999996</v>
      </c>
      <c r="DD193" s="13">
        <f t="shared" si="86"/>
        <v>-1.4802861236507875E-2</v>
      </c>
      <c r="DF193" s="14">
        <v>40242</v>
      </c>
      <c r="DG193" s="13">
        <v>22.85</v>
      </c>
      <c r="DH193" s="13">
        <f t="shared" si="87"/>
        <v>1.0614727526991306E-2</v>
      </c>
      <c r="DJ193" s="14">
        <v>37701</v>
      </c>
      <c r="DK193" s="13">
        <v>17.040528999999999</v>
      </c>
      <c r="DL193" s="13">
        <f t="shared" si="88"/>
        <v>7.278543771071155E-3</v>
      </c>
      <c r="DN193" s="14">
        <v>39412</v>
      </c>
      <c r="DO193" s="13">
        <v>88.516673999999995</v>
      </c>
      <c r="DP193" s="13">
        <f t="shared" si="89"/>
        <v>-3.7643136493483223E-4</v>
      </c>
    </row>
    <row r="194" spans="2:120">
      <c r="B194" s="14">
        <v>38777</v>
      </c>
      <c r="C194">
        <v>13.608582</v>
      </c>
      <c r="D194" s="13">
        <f t="shared" si="60"/>
        <v>1.6405037711734592E-2</v>
      </c>
      <c r="F194" s="14">
        <v>39751</v>
      </c>
      <c r="G194">
        <v>12.589346000000001</v>
      </c>
      <c r="H194" s="13">
        <f t="shared" si="61"/>
        <v>8.2329397026096082E-2</v>
      </c>
      <c r="J194" s="14">
        <v>41312</v>
      </c>
      <c r="K194">
        <v>48.607942000000001</v>
      </c>
      <c r="L194" s="13">
        <f t="shared" si="62"/>
        <v>-7.3122381077821933E-3</v>
      </c>
      <c r="N194" s="14">
        <v>38062</v>
      </c>
      <c r="O194">
        <v>10.00667</v>
      </c>
      <c r="P194" s="13">
        <f t="shared" si="63"/>
        <v>4.6857429718874374E-3</v>
      </c>
      <c r="R194" s="14">
        <v>40071</v>
      </c>
      <c r="S194" s="13">
        <v>19.971173</v>
      </c>
      <c r="T194" s="13">
        <f t="shared" si="64"/>
        <v>1.285400466821307E-3</v>
      </c>
      <c r="V194" s="14">
        <v>39086</v>
      </c>
      <c r="W194" s="13">
        <v>69.230568000000005</v>
      </c>
      <c r="X194" s="13">
        <f t="shared" si="65"/>
        <v>2.4144341302036999E-2</v>
      </c>
      <c r="Z194" s="14">
        <v>39339</v>
      </c>
      <c r="AA194" s="13">
        <v>25.626650999999999</v>
      </c>
      <c r="AB194" s="13">
        <f t="shared" si="66"/>
        <v>-1.2445087777089119E-2</v>
      </c>
      <c r="AD194" s="14">
        <v>39043</v>
      </c>
      <c r="AE194" s="13">
        <v>20.379625999999998</v>
      </c>
      <c r="AF194" s="13">
        <f t="shared" si="67"/>
        <v>3.0485172750256057E-2</v>
      </c>
      <c r="AH194" s="14">
        <v>41339</v>
      </c>
      <c r="AI194" s="13">
        <v>22.799999</v>
      </c>
      <c r="AJ194" s="13">
        <f t="shared" si="68"/>
        <v>-6.5360345735932922E-3</v>
      </c>
      <c r="AL194" s="14">
        <v>41345</v>
      </c>
      <c r="AM194" s="13">
        <v>12.078483</v>
      </c>
      <c r="AN194" s="13">
        <f t="shared" si="69"/>
        <v>3.1496043373398781E-3</v>
      </c>
      <c r="AP194" s="14">
        <v>41689</v>
      </c>
      <c r="AQ194" s="13">
        <v>196.320007</v>
      </c>
      <c r="AR194" s="13">
        <f t="shared" si="70"/>
        <v>2.2926266391478451E-2</v>
      </c>
      <c r="AT194" s="14">
        <v>41778</v>
      </c>
      <c r="AU194" s="13">
        <v>43.942166</v>
      </c>
      <c r="AV194" s="13">
        <f t="shared" si="71"/>
        <v>7.7317699782378764E-3</v>
      </c>
      <c r="AX194" s="14">
        <v>41045</v>
      </c>
      <c r="AY194" s="13">
        <v>6.15</v>
      </c>
      <c r="AZ194" s="13">
        <f t="shared" si="72"/>
        <v>2.1594684385382191E-2</v>
      </c>
      <c r="BB194" s="14">
        <v>36766</v>
      </c>
      <c r="BC194" s="13">
        <v>29.492269</v>
      </c>
      <c r="BD194" s="13">
        <f t="shared" si="73"/>
        <v>1.4675049597931979E-2</v>
      </c>
      <c r="BF194" s="14">
        <v>40074</v>
      </c>
      <c r="BG194" s="13">
        <v>21.311588</v>
      </c>
      <c r="BH194" s="13">
        <f t="shared" si="74"/>
        <v>-1.5810011883157699E-3</v>
      </c>
      <c r="BJ194" s="14">
        <v>38553</v>
      </c>
      <c r="BK194" s="13">
        <v>29.73</v>
      </c>
      <c r="BL194" s="13">
        <f t="shared" si="75"/>
        <v>1.3472212412522881E-3</v>
      </c>
      <c r="BN194" s="14">
        <v>37742</v>
      </c>
      <c r="BO194" s="13">
        <v>18.162704000000002</v>
      </c>
      <c r="BP194" s="13">
        <f t="shared" si="76"/>
        <v>-4.2398253881268423E-2</v>
      </c>
      <c r="BR194" s="14">
        <v>40121</v>
      </c>
      <c r="BS194" s="13">
        <v>21.572545999999999</v>
      </c>
      <c r="BT194" s="13">
        <f t="shared" si="77"/>
        <v>1.5981428281244656E-3</v>
      </c>
      <c r="BV194" s="14">
        <v>39160</v>
      </c>
      <c r="BW194" s="13">
        <v>28.385000000000002</v>
      </c>
      <c r="BX194" s="13">
        <f t="shared" si="78"/>
        <v>4.8965301144320079E-2</v>
      </c>
      <c r="BZ194" s="14">
        <v>41326</v>
      </c>
      <c r="CA194" s="13">
        <v>20.98</v>
      </c>
      <c r="CB194" s="13">
        <f t="shared" si="79"/>
        <v>-1.0377405170877109E-2</v>
      </c>
      <c r="CD194" s="14">
        <v>41292</v>
      </c>
      <c r="CE194" s="13">
        <v>54.080002</v>
      </c>
      <c r="CF194" s="13">
        <f t="shared" si="80"/>
        <v>9.7087563534586311E-3</v>
      </c>
      <c r="CH194" s="14">
        <v>41695</v>
      </c>
      <c r="CI194" s="13">
        <v>57.959999000000003</v>
      </c>
      <c r="CJ194" s="13">
        <f t="shared" si="81"/>
        <v>-6.6837877183816867E-3</v>
      </c>
      <c r="CL194" s="14">
        <v>41642</v>
      </c>
      <c r="CM194" s="13">
        <v>25.540001</v>
      </c>
      <c r="CN194" s="13">
        <f t="shared" si="82"/>
        <v>-3.0740000000000045E-2</v>
      </c>
      <c r="CP194" s="14">
        <v>37764</v>
      </c>
      <c r="CQ194" s="13">
        <v>13.7</v>
      </c>
      <c r="CR194" s="13">
        <f t="shared" si="83"/>
        <v>2.5449101796407175E-2</v>
      </c>
      <c r="CT194" s="14">
        <v>40574</v>
      </c>
      <c r="CU194" s="13">
        <v>33.68</v>
      </c>
      <c r="CV194" s="13">
        <f t="shared" si="84"/>
        <v>6.8759041292704116E-3</v>
      </c>
      <c r="CX194" s="14">
        <v>39008</v>
      </c>
      <c r="CY194" s="13">
        <v>36.851458999999998</v>
      </c>
      <c r="CZ194" s="13">
        <f t="shared" si="85"/>
        <v>-2.3820589513260271E-2</v>
      </c>
      <c r="DB194" s="14">
        <v>41823</v>
      </c>
      <c r="DC194" s="13">
        <v>80.389999000000003</v>
      </c>
      <c r="DD194" s="13">
        <f t="shared" si="86"/>
        <v>4.7493687101770477E-3</v>
      </c>
      <c r="DF194" s="14">
        <v>40241</v>
      </c>
      <c r="DG194" s="13">
        <v>22.610001</v>
      </c>
      <c r="DH194" s="13">
        <f t="shared" si="87"/>
        <v>-6.8397156983930743E-2</v>
      </c>
      <c r="DJ194" s="14">
        <v>37700</v>
      </c>
      <c r="DK194" s="13">
        <v>16.917394999999999</v>
      </c>
      <c r="DL194" s="13">
        <f t="shared" si="88"/>
        <v>7.5120637179179753E-3</v>
      </c>
      <c r="DN194" s="14">
        <v>39409</v>
      </c>
      <c r="DO194" s="13">
        <v>88.550006999999994</v>
      </c>
      <c r="DP194" s="13">
        <f t="shared" si="89"/>
        <v>2.8455341963871152E-2</v>
      </c>
    </row>
    <row r="195" spans="2:120">
      <c r="B195" s="14">
        <v>38776</v>
      </c>
      <c r="C195">
        <v>13.388935999999999</v>
      </c>
      <c r="D195" s="13">
        <f t="shared" si="60"/>
        <v>-1.1283488510407948E-2</v>
      </c>
      <c r="F195" s="14">
        <v>39750</v>
      </c>
      <c r="G195">
        <v>11.631714000000001</v>
      </c>
      <c r="H195" s="13">
        <f t="shared" si="61"/>
        <v>-5.8007573863634969E-2</v>
      </c>
      <c r="J195" s="14">
        <v>41311</v>
      </c>
      <c r="K195">
        <v>48.965992999999997</v>
      </c>
      <c r="L195" s="13">
        <f t="shared" si="62"/>
        <v>1.6268285401615006E-2</v>
      </c>
      <c r="N195" s="14">
        <v>38061</v>
      </c>
      <c r="O195">
        <v>9.9600000000000009</v>
      </c>
      <c r="P195" s="13">
        <f t="shared" si="63"/>
        <v>-1.7104939837151258E-2</v>
      </c>
      <c r="R195" s="14">
        <v>40070</v>
      </c>
      <c r="S195" s="13">
        <v>19.945535</v>
      </c>
      <c r="T195" s="13">
        <f t="shared" si="64"/>
        <v>3.8709776781723315E-3</v>
      </c>
      <c r="V195" s="14">
        <v>39085</v>
      </c>
      <c r="W195" s="13">
        <v>67.598448000000005</v>
      </c>
      <c r="X195" s="13">
        <f t="shared" si="65"/>
        <v>-3.173843483316023E-3</v>
      </c>
      <c r="Z195" s="14">
        <v>39338</v>
      </c>
      <c r="AA195" s="13">
        <v>25.949596</v>
      </c>
      <c r="AB195" s="13">
        <f t="shared" si="66"/>
        <v>1.0354995603816652E-2</v>
      </c>
      <c r="AD195" s="14">
        <v>39042</v>
      </c>
      <c r="AE195" s="13">
        <v>19.776729</v>
      </c>
      <c r="AF195" s="13">
        <f t="shared" si="67"/>
        <v>8.2251232323190156E-3</v>
      </c>
      <c r="AH195" s="14">
        <v>41338</v>
      </c>
      <c r="AI195" s="13">
        <v>22.950001</v>
      </c>
      <c r="AJ195" s="13">
        <f t="shared" si="68"/>
        <v>1.1013215373867164E-2</v>
      </c>
      <c r="AL195" s="14">
        <v>41344</v>
      </c>
      <c r="AM195" s="13">
        <v>12.040559999999999</v>
      </c>
      <c r="AN195" s="13">
        <f t="shared" si="69"/>
        <v>-9.3603686390257602E-3</v>
      </c>
      <c r="AP195" s="14">
        <v>41688</v>
      </c>
      <c r="AQ195" s="13">
        <v>191.91999799999999</v>
      </c>
      <c r="AR195" s="13">
        <f t="shared" si="70"/>
        <v>3.1107252159585881E-2</v>
      </c>
      <c r="AT195" s="14">
        <v>41775</v>
      </c>
      <c r="AU195" s="13">
        <v>43.605021999999998</v>
      </c>
      <c r="AV195" s="13">
        <f t="shared" si="71"/>
        <v>1.1995711396189166E-2</v>
      </c>
      <c r="AX195" s="14">
        <v>41044</v>
      </c>
      <c r="AY195" s="13">
        <v>6.02</v>
      </c>
      <c r="AZ195" s="13">
        <f t="shared" si="72"/>
        <v>-3.059581320450892E-2</v>
      </c>
      <c r="BB195" s="14">
        <v>36763</v>
      </c>
      <c r="BC195" s="13">
        <v>29.065728</v>
      </c>
      <c r="BD195" s="13">
        <f t="shared" si="73"/>
        <v>6.3291375900861304E-3</v>
      </c>
      <c r="BF195" s="14">
        <v>40073</v>
      </c>
      <c r="BG195" s="13">
        <v>21.345334999999999</v>
      </c>
      <c r="BH195" s="13">
        <f t="shared" si="74"/>
        <v>3.9682108532503617E-3</v>
      </c>
      <c r="BJ195" s="14">
        <v>38552</v>
      </c>
      <c r="BK195" s="13">
        <v>29.690000999999999</v>
      </c>
      <c r="BL195" s="13">
        <f t="shared" si="75"/>
        <v>5.7588414634146068E-3</v>
      </c>
      <c r="BN195" s="14">
        <v>37741</v>
      </c>
      <c r="BO195" s="13">
        <v>18.966866</v>
      </c>
      <c r="BP195" s="13">
        <f t="shared" si="76"/>
        <v>-2.4441194559031487E-2</v>
      </c>
      <c r="BR195" s="14">
        <v>40120</v>
      </c>
      <c r="BS195" s="13">
        <v>21.538125000000001</v>
      </c>
      <c r="BT195" s="13">
        <f t="shared" si="77"/>
        <v>2.6482357168797235E-2</v>
      </c>
      <c r="BV195" s="14">
        <v>39157</v>
      </c>
      <c r="BW195" s="13">
        <v>27.059999000000001</v>
      </c>
      <c r="BX195" s="13">
        <f t="shared" si="78"/>
        <v>-1.9920390441130344E-2</v>
      </c>
      <c r="BZ195" s="14">
        <v>41325</v>
      </c>
      <c r="CA195" s="13">
        <v>21.200001</v>
      </c>
      <c r="CB195" s="13">
        <f t="shared" si="79"/>
        <v>-3.0192130366325242E-2</v>
      </c>
      <c r="CD195" s="14">
        <v>41291</v>
      </c>
      <c r="CE195" s="13">
        <v>53.560001</v>
      </c>
      <c r="CF195" s="13">
        <f t="shared" si="80"/>
        <v>2.370032492354739E-2</v>
      </c>
      <c r="CH195" s="14">
        <v>41694</v>
      </c>
      <c r="CI195" s="13">
        <v>58.349997999999999</v>
      </c>
      <c r="CJ195" s="13">
        <f t="shared" si="81"/>
        <v>-1.1016983050847468E-2</v>
      </c>
      <c r="CL195" s="14">
        <v>41641</v>
      </c>
      <c r="CM195" s="13">
        <v>26.35</v>
      </c>
      <c r="CN195" s="13">
        <f t="shared" si="82"/>
        <v>-6.692634560906506E-2</v>
      </c>
      <c r="CP195" s="14">
        <v>37763</v>
      </c>
      <c r="CQ195" s="13">
        <v>13.36</v>
      </c>
      <c r="CR195" s="13">
        <f t="shared" si="83"/>
        <v>2.4539877300613522E-2</v>
      </c>
      <c r="CT195" s="14">
        <v>40571</v>
      </c>
      <c r="CU195" s="13">
        <v>33.450001</v>
      </c>
      <c r="CV195" s="13">
        <f t="shared" si="84"/>
        <v>-4.0722628067755312E-2</v>
      </c>
      <c r="CX195" s="14">
        <v>39007</v>
      </c>
      <c r="CY195" s="13">
        <v>37.750703000000001</v>
      </c>
      <c r="CZ195" s="13">
        <f t="shared" si="85"/>
        <v>-7.5739755041746206E-3</v>
      </c>
      <c r="DB195" s="14">
        <v>41822</v>
      </c>
      <c r="DC195" s="13">
        <v>80.010002</v>
      </c>
      <c r="DD195" s="13">
        <f t="shared" si="86"/>
        <v>-7.5663728268528709E-3</v>
      </c>
      <c r="DF195" s="14">
        <v>40240</v>
      </c>
      <c r="DG195" s="13">
        <v>24.27</v>
      </c>
      <c r="DH195" s="13">
        <f t="shared" si="87"/>
        <v>-1.5415821501014159E-2</v>
      </c>
      <c r="DJ195" s="14">
        <v>37699</v>
      </c>
      <c r="DK195" s="13">
        <v>16.791257999999999</v>
      </c>
      <c r="DL195" s="13">
        <f t="shared" si="88"/>
        <v>5.5755857113802413E-3</v>
      </c>
      <c r="DN195" s="14">
        <v>39407</v>
      </c>
      <c r="DO195" s="13">
        <v>86.100002000000003</v>
      </c>
      <c r="DP195" s="13">
        <f t="shared" si="89"/>
        <v>-4.4218280025432398E-2</v>
      </c>
    </row>
    <row r="196" spans="2:120">
      <c r="B196" s="14">
        <v>38775</v>
      </c>
      <c r="C196">
        <v>13.541734</v>
      </c>
      <c r="D196" s="13">
        <f t="shared" si="60"/>
        <v>1.7946948151339803E-2</v>
      </c>
      <c r="F196" s="14">
        <v>39749</v>
      </c>
      <c r="G196">
        <v>12.347991</v>
      </c>
      <c r="H196" s="13">
        <f t="shared" si="61"/>
        <v>0.11298239750536011</v>
      </c>
      <c r="J196" s="14">
        <v>41310</v>
      </c>
      <c r="K196">
        <v>48.182152000000002</v>
      </c>
      <c r="L196" s="13">
        <f t="shared" si="62"/>
        <v>3.4260742510461152E-3</v>
      </c>
      <c r="N196" s="14">
        <v>38058</v>
      </c>
      <c r="O196">
        <v>10.133330000000001</v>
      </c>
      <c r="P196" s="13">
        <f t="shared" si="63"/>
        <v>-1.7453140741157291E-2</v>
      </c>
      <c r="R196" s="14">
        <v>40067</v>
      </c>
      <c r="S196" s="13">
        <v>19.868624000000001</v>
      </c>
      <c r="T196" s="13">
        <f t="shared" si="64"/>
        <v>-1.4412890685611265E-2</v>
      </c>
      <c r="V196" s="14">
        <v>39080</v>
      </c>
      <c r="W196" s="13">
        <v>67.813677999999996</v>
      </c>
      <c r="X196" s="13">
        <f t="shared" si="65"/>
        <v>-9.8206129098459827E-3</v>
      </c>
      <c r="Z196" s="14">
        <v>39337</v>
      </c>
      <c r="AA196" s="13">
        <v>25.683641999999999</v>
      </c>
      <c r="AB196" s="13">
        <f t="shared" si="66"/>
        <v>-2.5585564503746844E-2</v>
      </c>
      <c r="AD196" s="14">
        <v>39041</v>
      </c>
      <c r="AE196" s="13">
        <v>19.615390000000001</v>
      </c>
      <c r="AF196" s="13">
        <f t="shared" si="67"/>
        <v>-1.0282763378879284E-2</v>
      </c>
      <c r="AH196" s="14">
        <v>41337</v>
      </c>
      <c r="AI196" s="13">
        <v>22.700001</v>
      </c>
      <c r="AJ196" s="13">
        <f t="shared" si="68"/>
        <v>3.4639925494989794E-2</v>
      </c>
      <c r="AL196" s="14">
        <v>41341</v>
      </c>
      <c r="AM196" s="13">
        <v>12.154329000000001</v>
      </c>
      <c r="AN196" s="13">
        <f t="shared" si="69"/>
        <v>4.7021499167799611E-3</v>
      </c>
      <c r="AP196" s="14">
        <v>41684</v>
      </c>
      <c r="AQ196" s="13">
        <v>186.13000500000001</v>
      </c>
      <c r="AR196" s="13">
        <f t="shared" si="70"/>
        <v>-2.8903808931014761E-2</v>
      </c>
      <c r="AT196" s="14">
        <v>41774</v>
      </c>
      <c r="AU196" s="13">
        <v>43.088149000000001</v>
      </c>
      <c r="AV196" s="13">
        <f t="shared" si="71"/>
        <v>-1.2917160353375678E-2</v>
      </c>
      <c r="AX196" s="14">
        <v>41043</v>
      </c>
      <c r="AY196" s="13">
        <v>6.21</v>
      </c>
      <c r="AZ196" s="13">
        <f t="shared" si="72"/>
        <v>-2.3584905660377412E-2</v>
      </c>
      <c r="BB196" s="14">
        <v>36762</v>
      </c>
      <c r="BC196" s="13">
        <v>28.882923999999999</v>
      </c>
      <c r="BD196" s="13">
        <f t="shared" si="73"/>
        <v>-2.0661177341085597E-2</v>
      </c>
      <c r="BF196" s="14">
        <v>40072</v>
      </c>
      <c r="BG196" s="13">
        <v>21.260967000000001</v>
      </c>
      <c r="BH196" s="13">
        <f t="shared" si="74"/>
        <v>0</v>
      </c>
      <c r="BJ196" s="14">
        <v>38551</v>
      </c>
      <c r="BK196" s="13">
        <v>29.52</v>
      </c>
      <c r="BL196" s="13">
        <f t="shared" si="75"/>
        <v>-1.2709030100334416E-2</v>
      </c>
      <c r="BN196" s="14">
        <v>37740</v>
      </c>
      <c r="BO196" s="13">
        <v>19.442053000000001</v>
      </c>
      <c r="BP196" s="13">
        <f t="shared" si="76"/>
        <v>7.3653219915147177E-3</v>
      </c>
      <c r="BR196" s="14">
        <v>40119</v>
      </c>
      <c r="BS196" s="13">
        <v>20.98246</v>
      </c>
      <c r="BT196" s="13">
        <f t="shared" si="77"/>
        <v>2.8201847381588187E-3</v>
      </c>
      <c r="BV196" s="14">
        <v>39156</v>
      </c>
      <c r="BW196" s="13">
        <v>27.610001</v>
      </c>
      <c r="BX196" s="13">
        <f t="shared" si="78"/>
        <v>-3.6087334395067776E-3</v>
      </c>
      <c r="BZ196" s="14">
        <v>41324</v>
      </c>
      <c r="CA196" s="13">
        <v>21.860001</v>
      </c>
      <c r="CB196" s="13">
        <f t="shared" si="79"/>
        <v>-6.3635909090908882E-3</v>
      </c>
      <c r="CD196" s="14">
        <v>41290</v>
      </c>
      <c r="CE196" s="13">
        <v>52.32</v>
      </c>
      <c r="CF196" s="13">
        <f t="shared" si="80"/>
        <v>-2.6785678079824383E-2</v>
      </c>
      <c r="CH196" s="14">
        <v>41691</v>
      </c>
      <c r="CI196" s="13">
        <v>59</v>
      </c>
      <c r="CJ196" s="13">
        <f t="shared" si="81"/>
        <v>0.15527707068729193</v>
      </c>
      <c r="CL196" s="14">
        <v>41639</v>
      </c>
      <c r="CM196" s="13">
        <v>28.24</v>
      </c>
      <c r="CN196" s="13">
        <f t="shared" si="82"/>
        <v>-3.5398230088501111E-4</v>
      </c>
      <c r="CP196" s="14">
        <v>37762</v>
      </c>
      <c r="CQ196" s="13">
        <v>13.04</v>
      </c>
      <c r="CR196" s="13">
        <f t="shared" si="83"/>
        <v>3.0769230769230114E-3</v>
      </c>
      <c r="CT196" s="14">
        <v>40570</v>
      </c>
      <c r="CU196" s="13">
        <v>34.869999</v>
      </c>
      <c r="CV196" s="13">
        <f t="shared" si="84"/>
        <v>1.1604235230512365E-2</v>
      </c>
      <c r="CX196" s="14">
        <v>39006</v>
      </c>
      <c r="CY196" s="13">
        <v>38.038808000000003</v>
      </c>
      <c r="CZ196" s="13">
        <f t="shared" si="85"/>
        <v>7.8649045647352003E-3</v>
      </c>
      <c r="DB196" s="14">
        <v>41821</v>
      </c>
      <c r="DC196" s="13">
        <v>80.620002999999997</v>
      </c>
      <c r="DD196" s="13">
        <f t="shared" si="86"/>
        <v>4.6106292834890593E-3</v>
      </c>
      <c r="DF196" s="14">
        <v>40239</v>
      </c>
      <c r="DG196" s="13">
        <v>24.65</v>
      </c>
      <c r="DH196" s="13">
        <f t="shared" si="87"/>
        <v>1.1904720365159185E-2</v>
      </c>
      <c r="DJ196" s="14">
        <v>37698</v>
      </c>
      <c r="DK196" s="13">
        <v>16.698156000000001</v>
      </c>
      <c r="DL196" s="13">
        <f t="shared" si="88"/>
        <v>1.1276799826356199E-2</v>
      </c>
      <c r="DN196" s="14">
        <v>39406</v>
      </c>
      <c r="DO196" s="13">
        <v>90.083331999999999</v>
      </c>
      <c r="DP196" s="13">
        <f t="shared" si="89"/>
        <v>-1.4585336865511674E-2</v>
      </c>
    </row>
    <row r="197" spans="2:120">
      <c r="B197" s="14">
        <v>38772</v>
      </c>
      <c r="C197">
        <v>13.302986000000001</v>
      </c>
      <c r="D197" s="13">
        <f t="shared" si="60"/>
        <v>1.678829846111915E-2</v>
      </c>
      <c r="F197" s="14">
        <v>39748</v>
      </c>
      <c r="G197">
        <v>11.094507</v>
      </c>
      <c r="H197" s="13">
        <f t="shared" si="61"/>
        <v>-2.100853185468066E-3</v>
      </c>
      <c r="J197" s="14">
        <v>41309</v>
      </c>
      <c r="K197">
        <v>48.01764</v>
      </c>
      <c r="L197" s="13">
        <f t="shared" si="62"/>
        <v>-1.2537340909571811E-2</v>
      </c>
      <c r="N197" s="14">
        <v>38057</v>
      </c>
      <c r="O197">
        <v>10.313330000000001</v>
      </c>
      <c r="P197" s="13">
        <f t="shared" si="63"/>
        <v>-2.5819261391920145E-2</v>
      </c>
      <c r="R197" s="14">
        <v>40066</v>
      </c>
      <c r="S197" s="13">
        <v>20.159175999999999</v>
      </c>
      <c r="T197" s="13">
        <f t="shared" si="64"/>
        <v>7.6889912725866191E-3</v>
      </c>
      <c r="V197" s="14">
        <v>39079</v>
      </c>
      <c r="W197" s="13">
        <v>68.486255</v>
      </c>
      <c r="X197" s="13">
        <f t="shared" si="65"/>
        <v>-2.2776683971699602E-2</v>
      </c>
      <c r="Z197" s="14">
        <v>39336</v>
      </c>
      <c r="AA197" s="13">
        <v>26.358027</v>
      </c>
      <c r="AB197" s="13">
        <f t="shared" si="66"/>
        <v>2.247606301732533E-2</v>
      </c>
      <c r="AD197" s="14">
        <v>39038</v>
      </c>
      <c r="AE197" s="13">
        <v>19.819185999999998</v>
      </c>
      <c r="AF197" s="13">
        <f t="shared" si="67"/>
        <v>-6.8085021084889055E-3</v>
      </c>
      <c r="AH197" s="14">
        <v>41334</v>
      </c>
      <c r="AI197" s="13">
        <v>21.940000999999999</v>
      </c>
      <c r="AJ197" s="13">
        <f t="shared" si="68"/>
        <v>2.9563680411247201E-2</v>
      </c>
      <c r="AL197" s="14">
        <v>41340</v>
      </c>
      <c r="AM197" s="13">
        <v>12.097445</v>
      </c>
      <c r="AN197" s="13">
        <f t="shared" si="69"/>
        <v>-2.3455603701403515E-3</v>
      </c>
      <c r="AP197" s="14">
        <v>41683</v>
      </c>
      <c r="AQ197" s="13">
        <v>191.66999799999999</v>
      </c>
      <c r="AR197" s="13">
        <f t="shared" si="70"/>
        <v>-3.4834044605055567E-3</v>
      </c>
      <c r="AT197" s="14">
        <v>41773</v>
      </c>
      <c r="AU197" s="13">
        <v>43.652009</v>
      </c>
      <c r="AV197" s="13">
        <f t="shared" si="71"/>
        <v>-9.3836439496981019E-3</v>
      </c>
      <c r="AX197" s="14">
        <v>41040</v>
      </c>
      <c r="AY197" s="13">
        <v>6.36</v>
      </c>
      <c r="AZ197" s="13">
        <f t="shared" si="72"/>
        <v>1.1128775834658232E-2</v>
      </c>
      <c r="BB197" s="14">
        <v>36761</v>
      </c>
      <c r="BC197" s="13">
        <v>29.492269</v>
      </c>
      <c r="BD197" s="13">
        <f t="shared" si="73"/>
        <v>9.0090106073611564E-2</v>
      </c>
      <c r="BF197" s="14">
        <v>40071</v>
      </c>
      <c r="BG197" s="13">
        <v>21.260967000000001</v>
      </c>
      <c r="BH197" s="13">
        <f t="shared" si="74"/>
        <v>8.0000079650188304E-3</v>
      </c>
      <c r="BJ197" s="14">
        <v>38548</v>
      </c>
      <c r="BK197" s="13">
        <v>29.9</v>
      </c>
      <c r="BL197" s="13">
        <f t="shared" si="75"/>
        <v>-3.665444851716194E-3</v>
      </c>
      <c r="BN197" s="14">
        <v>37739</v>
      </c>
      <c r="BO197" s="13">
        <v>19.299903</v>
      </c>
      <c r="BP197" s="13">
        <f t="shared" si="76"/>
        <v>3.1473845646698813E-2</v>
      </c>
      <c r="BR197" s="14">
        <v>40116</v>
      </c>
      <c r="BS197" s="13">
        <v>20.923452000000001</v>
      </c>
      <c r="BT197" s="13">
        <f t="shared" si="77"/>
        <v>-9.0824490190255722E-3</v>
      </c>
      <c r="BV197" s="14">
        <v>39155</v>
      </c>
      <c r="BW197" s="13">
        <v>27.709999</v>
      </c>
      <c r="BX197" s="13">
        <f t="shared" si="78"/>
        <v>6.5382489452143946E-3</v>
      </c>
      <c r="BZ197" s="14">
        <v>41320</v>
      </c>
      <c r="CA197" s="13">
        <v>22</v>
      </c>
      <c r="CB197" s="13">
        <f t="shared" si="79"/>
        <v>7.0038962550533129E-2</v>
      </c>
      <c r="CD197" s="14">
        <v>41289</v>
      </c>
      <c r="CE197" s="13">
        <v>53.759998000000003</v>
      </c>
      <c r="CF197" s="13">
        <f t="shared" si="80"/>
        <v>1.4722499056247758E-2</v>
      </c>
      <c r="CH197" s="14">
        <v>41690</v>
      </c>
      <c r="CI197" s="13">
        <v>51.07</v>
      </c>
      <c r="CJ197" s="13">
        <f t="shared" si="81"/>
        <v>-5.870450327610401E-4</v>
      </c>
      <c r="CL197" s="14">
        <v>41638</v>
      </c>
      <c r="CM197" s="13">
        <v>28.25</v>
      </c>
      <c r="CN197" s="13">
        <f t="shared" si="82"/>
        <v>8.9285714285714281E-3</v>
      </c>
      <c r="CP197" s="14">
        <v>37761</v>
      </c>
      <c r="CQ197" s="13">
        <v>13</v>
      </c>
      <c r="CR197" s="13">
        <f t="shared" si="83"/>
        <v>-4.594180704441079E-3</v>
      </c>
      <c r="CT197" s="14">
        <v>40569</v>
      </c>
      <c r="CU197" s="13">
        <v>34.470001000000003</v>
      </c>
      <c r="CV197" s="13">
        <f t="shared" si="84"/>
        <v>2.3760114271465172E-2</v>
      </c>
      <c r="CX197" s="14">
        <v>39003</v>
      </c>
      <c r="CY197" s="13">
        <v>37.741970999999999</v>
      </c>
      <c r="CZ197" s="13">
        <f t="shared" si="85"/>
        <v>3.3468756125118355E-2</v>
      </c>
      <c r="DB197" s="14">
        <v>41820</v>
      </c>
      <c r="DC197" s="13">
        <v>80.25</v>
      </c>
      <c r="DD197" s="13">
        <f t="shared" si="86"/>
        <v>1.8142603400152335E-2</v>
      </c>
      <c r="DF197" s="14">
        <v>40238</v>
      </c>
      <c r="DG197" s="13">
        <v>24.360001</v>
      </c>
      <c r="DH197" s="13">
        <f t="shared" si="87"/>
        <v>3.6154870267971026E-2</v>
      </c>
      <c r="DJ197" s="14">
        <v>37697</v>
      </c>
      <c r="DK197" s="13">
        <v>16.511953999999999</v>
      </c>
      <c r="DL197" s="13">
        <f t="shared" si="88"/>
        <v>1.3456197235623621E-2</v>
      </c>
      <c r="DN197" s="14">
        <v>39405</v>
      </c>
      <c r="DO197" s="13">
        <v>91.416674999999998</v>
      </c>
      <c r="DP197" s="13">
        <f t="shared" si="89"/>
        <v>-6.5587636328281254E-2</v>
      </c>
    </row>
    <row r="198" spans="2:120">
      <c r="B198" s="14">
        <v>38771</v>
      </c>
      <c r="C198">
        <v>13.083339</v>
      </c>
      <c r="D198" s="13">
        <f t="shared" si="60"/>
        <v>-1.4577438597500735E-3</v>
      </c>
      <c r="F198" s="14">
        <v>39745</v>
      </c>
      <c r="G198">
        <v>11.117864000000001</v>
      </c>
      <c r="H198" s="13">
        <f t="shared" si="61"/>
        <v>-1.5851116404779809E-2</v>
      </c>
      <c r="J198" s="14">
        <v>41306</v>
      </c>
      <c r="K198">
        <v>48.627296999999999</v>
      </c>
      <c r="L198" s="13">
        <f t="shared" si="62"/>
        <v>5.201020992070848E-3</v>
      </c>
      <c r="N198" s="14">
        <v>38056</v>
      </c>
      <c r="O198">
        <v>10.58667</v>
      </c>
      <c r="P198" s="13">
        <f t="shared" si="63"/>
        <v>-1.7326119222190337E-2</v>
      </c>
      <c r="R198" s="14">
        <v>40065</v>
      </c>
      <c r="S198" s="13">
        <v>20.005355000000002</v>
      </c>
      <c r="T198" s="13">
        <f t="shared" si="64"/>
        <v>1.0794517887360234E-2</v>
      </c>
      <c r="V198" s="14">
        <v>39078</v>
      </c>
      <c r="W198" s="13">
        <v>70.082502000000005</v>
      </c>
      <c r="X198" s="13">
        <f t="shared" si="65"/>
        <v>2.8019001243612167E-2</v>
      </c>
      <c r="Z198" s="14">
        <v>39335</v>
      </c>
      <c r="AA198" s="13">
        <v>25.778625000000002</v>
      </c>
      <c r="AB198" s="13">
        <f t="shared" si="66"/>
        <v>7.373941318256635E-4</v>
      </c>
      <c r="AD198" s="14">
        <v>39037</v>
      </c>
      <c r="AE198" s="13">
        <v>19.95505</v>
      </c>
      <c r="AF198" s="13">
        <f t="shared" si="67"/>
        <v>-4.2537541684739051E-4</v>
      </c>
      <c r="AH198" s="14">
        <v>41333</v>
      </c>
      <c r="AI198" s="13">
        <v>21.309999000000001</v>
      </c>
      <c r="AJ198" s="13">
        <f t="shared" si="68"/>
        <v>7.0887996219282188E-3</v>
      </c>
      <c r="AL198" s="14">
        <v>41339</v>
      </c>
      <c r="AM198" s="13">
        <v>12.125887000000001</v>
      </c>
      <c r="AN198" s="13">
        <f t="shared" si="69"/>
        <v>-7.8127008591739324E-4</v>
      </c>
      <c r="AP198" s="14">
        <v>41682</v>
      </c>
      <c r="AQ198" s="13">
        <v>192.33999600000001</v>
      </c>
      <c r="AR198" s="13">
        <f t="shared" si="70"/>
        <v>-5.1577943023994877E-2</v>
      </c>
      <c r="AT198" s="14">
        <v>41772</v>
      </c>
      <c r="AU198" s="13">
        <v>44.065503999999997</v>
      </c>
      <c r="AV198" s="13">
        <f t="shared" si="71"/>
        <v>-1.6362460918908171E-2</v>
      </c>
      <c r="AX198" s="14">
        <v>41039</v>
      </c>
      <c r="AY198" s="13">
        <v>6.29</v>
      </c>
      <c r="AZ198" s="13">
        <f t="shared" si="72"/>
        <v>-1.1006289308176145E-2</v>
      </c>
      <c r="BB198" s="14">
        <v>36760</v>
      </c>
      <c r="BC198" s="13">
        <v>27.054891000000001</v>
      </c>
      <c r="BD198" s="13">
        <f t="shared" si="73"/>
        <v>-2.8446399633368469E-2</v>
      </c>
      <c r="BF198" s="14">
        <v>40070</v>
      </c>
      <c r="BG198" s="13">
        <v>21.092229</v>
      </c>
      <c r="BH198" s="13">
        <f t="shared" si="74"/>
        <v>5.6315134756831225E-3</v>
      </c>
      <c r="BJ198" s="14">
        <v>38547</v>
      </c>
      <c r="BK198" s="13">
        <v>30.01</v>
      </c>
      <c r="BL198" s="13">
        <f t="shared" si="75"/>
        <v>1.419398445420756E-2</v>
      </c>
      <c r="BN198" s="14">
        <v>37736</v>
      </c>
      <c r="BO198" s="13">
        <v>18.710996000000002</v>
      </c>
      <c r="BP198" s="13">
        <f t="shared" si="76"/>
        <v>-1.9497482044184996E-3</v>
      </c>
      <c r="BR198" s="14">
        <v>40115</v>
      </c>
      <c r="BS198" s="13">
        <v>21.11523</v>
      </c>
      <c r="BT198" s="13">
        <f t="shared" si="77"/>
        <v>8.4545925281277398E-3</v>
      </c>
      <c r="BV198" s="14">
        <v>39154</v>
      </c>
      <c r="BW198" s="13">
        <v>27.530000999999999</v>
      </c>
      <c r="BX198" s="13">
        <f t="shared" si="78"/>
        <v>-2.0458957480875353E-2</v>
      </c>
      <c r="BZ198" s="14">
        <v>41319</v>
      </c>
      <c r="CA198" s="13">
        <v>20.559999000000001</v>
      </c>
      <c r="CB198" s="13">
        <f t="shared" si="79"/>
        <v>0.10241281501340498</v>
      </c>
      <c r="CD198" s="14">
        <v>41288</v>
      </c>
      <c r="CE198" s="13">
        <v>52.98</v>
      </c>
      <c r="CF198" s="13">
        <f t="shared" si="80"/>
        <v>2.7540709318450114E-2</v>
      </c>
      <c r="CH198" s="14">
        <v>41689</v>
      </c>
      <c r="CI198" s="13">
        <v>51.099997999999999</v>
      </c>
      <c r="CJ198" s="13">
        <f t="shared" si="81"/>
        <v>-5.6431407986601385E-3</v>
      </c>
      <c r="CL198" s="14">
        <v>41635</v>
      </c>
      <c r="CM198" s="13">
        <v>28</v>
      </c>
      <c r="CN198" s="13">
        <f t="shared" si="82"/>
        <v>-5.6818181818181872E-3</v>
      </c>
      <c r="CP198" s="14">
        <v>37760</v>
      </c>
      <c r="CQ198" s="13">
        <v>13.06</v>
      </c>
      <c r="CR198" s="13">
        <f t="shared" si="83"/>
        <v>-3.2592592592592555E-2</v>
      </c>
      <c r="CT198" s="14">
        <v>40568</v>
      </c>
      <c r="CU198" s="13">
        <v>33.669998</v>
      </c>
      <c r="CV198" s="13">
        <f t="shared" si="84"/>
        <v>8.9900811804039821E-3</v>
      </c>
      <c r="CX198" s="14">
        <v>39002</v>
      </c>
      <c r="CY198" s="13">
        <v>36.519702000000002</v>
      </c>
      <c r="CZ198" s="13">
        <f t="shared" si="85"/>
        <v>1.8009294456099733E-2</v>
      </c>
      <c r="DB198" s="14">
        <v>41817</v>
      </c>
      <c r="DC198" s="13">
        <v>78.819999999999993</v>
      </c>
      <c r="DD198" s="13">
        <f t="shared" si="86"/>
        <v>5.1007652410292896E-3</v>
      </c>
      <c r="DF198" s="14">
        <v>40235</v>
      </c>
      <c r="DG198" s="13">
        <v>23.51</v>
      </c>
      <c r="DH198" s="13">
        <f t="shared" si="87"/>
        <v>1.0748065348237317E-2</v>
      </c>
      <c r="DJ198" s="14">
        <v>37694</v>
      </c>
      <c r="DK198" s="13">
        <v>16.292715999999999</v>
      </c>
      <c r="DL198" s="13">
        <f t="shared" si="88"/>
        <v>2.9580792165401931E-3</v>
      </c>
      <c r="DN198" s="14">
        <v>39402</v>
      </c>
      <c r="DO198" s="13">
        <v>97.833331999999999</v>
      </c>
      <c r="DP198" s="13">
        <f t="shared" si="89"/>
        <v>6.4176963893290945E-2</v>
      </c>
    </row>
    <row r="199" spans="2:120">
      <c r="B199" s="14">
        <v>38770</v>
      </c>
      <c r="C199">
        <v>13.102439</v>
      </c>
      <c r="D199" s="13">
        <f t="shared" si="60"/>
        <v>6.6030857781169249E-3</v>
      </c>
      <c r="F199" s="14">
        <v>39744</v>
      </c>
      <c r="G199">
        <v>11.296932999999999</v>
      </c>
      <c r="H199" s="13">
        <f t="shared" si="61"/>
        <v>-4.801068270505574E-3</v>
      </c>
      <c r="J199" s="14">
        <v>41305</v>
      </c>
      <c r="K199">
        <v>48.375694000000003</v>
      </c>
      <c r="L199" s="13">
        <f t="shared" si="62"/>
        <v>1.6470130915272298E-2</v>
      </c>
      <c r="N199" s="14">
        <v>38055</v>
      </c>
      <c r="O199">
        <v>10.77333</v>
      </c>
      <c r="P199" s="13">
        <f t="shared" si="63"/>
        <v>-1.5834952547212951E-2</v>
      </c>
      <c r="R199" s="14">
        <v>40064</v>
      </c>
      <c r="S199" s="13">
        <v>19.791713000000001</v>
      </c>
      <c r="T199" s="13">
        <f t="shared" si="64"/>
        <v>4.2773567119195118E-2</v>
      </c>
      <c r="V199" s="14">
        <v>39077</v>
      </c>
      <c r="W199" s="13">
        <v>68.172380000000004</v>
      </c>
      <c r="X199" s="13">
        <f t="shared" si="65"/>
        <v>8.3565090446141351E-3</v>
      </c>
      <c r="Z199" s="14">
        <v>39332</v>
      </c>
      <c r="AA199" s="13">
        <v>25.759630000000001</v>
      </c>
      <c r="AB199" s="13">
        <f t="shared" si="66"/>
        <v>-4.0679140400411914E-2</v>
      </c>
      <c r="AD199" s="14">
        <v>39036</v>
      </c>
      <c r="AE199" s="13">
        <v>19.963542</v>
      </c>
      <c r="AF199" s="13">
        <f t="shared" si="67"/>
        <v>-1.6984617132524804E-3</v>
      </c>
      <c r="AH199" s="14">
        <v>41332</v>
      </c>
      <c r="AI199" s="13">
        <v>21.16</v>
      </c>
      <c r="AJ199" s="13">
        <f t="shared" si="68"/>
        <v>1.9267822736030758E-2</v>
      </c>
      <c r="AL199" s="14">
        <v>41338</v>
      </c>
      <c r="AM199" s="13">
        <v>12.135368</v>
      </c>
      <c r="AN199" s="13">
        <f t="shared" si="69"/>
        <v>1.1058486564244151E-2</v>
      </c>
      <c r="AP199" s="14">
        <v>41681</v>
      </c>
      <c r="AQ199" s="13">
        <v>202.800003</v>
      </c>
      <c r="AR199" s="13">
        <f t="shared" si="70"/>
        <v>-2.1849220837802354E-2</v>
      </c>
      <c r="AT199" s="14">
        <v>41771</v>
      </c>
      <c r="AU199" s="13">
        <v>44.798518000000001</v>
      </c>
      <c r="AV199" s="13">
        <f t="shared" si="71"/>
        <v>1.6851465862576867E-2</v>
      </c>
      <c r="AX199" s="14">
        <v>41038</v>
      </c>
      <c r="AY199" s="13">
        <v>6.36</v>
      </c>
      <c r="AZ199" s="13">
        <f t="shared" si="72"/>
        <v>1.9230769230769246E-2</v>
      </c>
      <c r="BB199" s="14">
        <v>36759</v>
      </c>
      <c r="BC199" s="13">
        <v>27.847038999999999</v>
      </c>
      <c r="BD199" s="13">
        <f t="shared" si="73"/>
        <v>-2.5586344469213877E-2</v>
      </c>
      <c r="BF199" s="14">
        <v>40067</v>
      </c>
      <c r="BG199" s="13">
        <v>20.974112999999999</v>
      </c>
      <c r="BH199" s="13">
        <f t="shared" si="74"/>
        <v>-5.5999771290175431E-3</v>
      </c>
      <c r="BJ199" s="14">
        <v>38546</v>
      </c>
      <c r="BK199" s="13">
        <v>29.59</v>
      </c>
      <c r="BL199" s="13">
        <f t="shared" si="75"/>
        <v>-2.360080917060023E-3</v>
      </c>
      <c r="BN199" s="14">
        <v>37735</v>
      </c>
      <c r="BO199" s="13">
        <v>18.747548999999999</v>
      </c>
      <c r="BP199" s="13">
        <f t="shared" si="76"/>
        <v>-2.1619350776531415E-2</v>
      </c>
      <c r="BR199" s="14">
        <v>40114</v>
      </c>
      <c r="BS199" s="13">
        <v>20.938206000000001</v>
      </c>
      <c r="BT199" s="13">
        <f t="shared" si="77"/>
        <v>-1.2523119149293518E-2</v>
      </c>
      <c r="BV199" s="14">
        <v>39153</v>
      </c>
      <c r="BW199" s="13">
        <v>28.105</v>
      </c>
      <c r="BX199" s="13">
        <f t="shared" si="78"/>
        <v>2.1071752951862012E-2</v>
      </c>
      <c r="BZ199" s="14">
        <v>41318</v>
      </c>
      <c r="CA199" s="13">
        <v>18.649999999999999</v>
      </c>
      <c r="CB199" s="13">
        <f t="shared" si="79"/>
        <v>1.2486427795873879E-2</v>
      </c>
      <c r="CD199" s="14">
        <v>41285</v>
      </c>
      <c r="CE199" s="13">
        <v>51.560001</v>
      </c>
      <c r="CF199" s="13">
        <f t="shared" si="80"/>
        <v>-4.4410116925851549E-3</v>
      </c>
      <c r="CH199" s="14">
        <v>41688</v>
      </c>
      <c r="CI199" s="13">
        <v>51.389999000000003</v>
      </c>
      <c r="CJ199" s="13">
        <f t="shared" si="81"/>
        <v>-1.4762289110429323E-2</v>
      </c>
      <c r="CL199" s="14">
        <v>41634</v>
      </c>
      <c r="CM199" s="13">
        <v>28.16</v>
      </c>
      <c r="CN199" s="13">
        <f t="shared" si="82"/>
        <v>-4.9469613055463197E-3</v>
      </c>
      <c r="CP199" s="14">
        <v>37757</v>
      </c>
      <c r="CQ199" s="13">
        <v>13.5</v>
      </c>
      <c r="CR199" s="13">
        <f t="shared" si="83"/>
        <v>-3.4334763948497882E-2</v>
      </c>
      <c r="CT199" s="14">
        <v>40567</v>
      </c>
      <c r="CU199" s="13">
        <v>33.369999</v>
      </c>
      <c r="CV199" s="13">
        <f t="shared" si="84"/>
        <v>2.7043270043368515E-3</v>
      </c>
      <c r="CX199" s="14">
        <v>39001</v>
      </c>
      <c r="CY199" s="13">
        <v>35.873643000000001</v>
      </c>
      <c r="CZ199" s="13">
        <f t="shared" si="85"/>
        <v>-1.7220805703408639E-2</v>
      </c>
      <c r="DB199" s="14">
        <v>41816</v>
      </c>
      <c r="DC199" s="13">
        <v>78.419998000000007</v>
      </c>
      <c r="DD199" s="13">
        <f t="shared" si="86"/>
        <v>-1.3336750880595584E-2</v>
      </c>
      <c r="DF199" s="14">
        <v>40234</v>
      </c>
      <c r="DG199" s="13">
        <v>23.26</v>
      </c>
      <c r="DH199" s="13">
        <f t="shared" si="87"/>
        <v>9.9869296575368343E-3</v>
      </c>
      <c r="DJ199" s="14">
        <v>37693</v>
      </c>
      <c r="DK199" s="13">
        <v>16.244662999999999</v>
      </c>
      <c r="DL199" s="13">
        <f t="shared" si="88"/>
        <v>-5.5433624141447673E-4</v>
      </c>
      <c r="DN199" s="14">
        <v>39401</v>
      </c>
      <c r="DO199" s="13">
        <v>91.933329999999998</v>
      </c>
      <c r="DP199" s="13">
        <f t="shared" si="89"/>
        <v>4.6480681924173373E-2</v>
      </c>
    </row>
    <row r="200" spans="2:120">
      <c r="B200" s="14">
        <v>38769</v>
      </c>
      <c r="C200">
        <v>13.016489999999999</v>
      </c>
      <c r="D200" s="13">
        <f t="shared" si="60"/>
        <v>1.1127656197844744E-2</v>
      </c>
      <c r="F200" s="14">
        <v>39743</v>
      </c>
      <c r="G200">
        <v>11.351432000000001</v>
      </c>
      <c r="H200" s="13">
        <f t="shared" si="61"/>
        <v>-4.3934470523164515E-2</v>
      </c>
      <c r="J200" s="14">
        <v>41304</v>
      </c>
      <c r="K200">
        <v>47.591850000000001</v>
      </c>
      <c r="L200" s="13">
        <f t="shared" si="62"/>
        <v>-2.0324979084181509E-4</v>
      </c>
      <c r="N200" s="14">
        <v>38054</v>
      </c>
      <c r="O200">
        <v>10.946669999999999</v>
      </c>
      <c r="P200" s="13">
        <f t="shared" si="63"/>
        <v>-4.6457317073170835E-2</v>
      </c>
      <c r="R200" s="14">
        <v>40060</v>
      </c>
      <c r="S200" s="13">
        <v>18.979876000000001</v>
      </c>
      <c r="T200" s="13">
        <f t="shared" si="64"/>
        <v>3.5431124313701969E-2</v>
      </c>
      <c r="V200" s="14">
        <v>39073</v>
      </c>
      <c r="W200" s="13">
        <v>67.607417999999996</v>
      </c>
      <c r="X200" s="13">
        <f t="shared" si="65"/>
        <v>-6.8502771597306967E-3</v>
      </c>
      <c r="Z200" s="14">
        <v>39331</v>
      </c>
      <c r="AA200" s="13">
        <v>26.851944</v>
      </c>
      <c r="AB200" s="13">
        <f t="shared" si="66"/>
        <v>1.7718325960117349E-3</v>
      </c>
      <c r="AD200" s="14">
        <v>39035</v>
      </c>
      <c r="AE200" s="13">
        <v>19.997506999999999</v>
      </c>
      <c r="AF200" s="13">
        <f t="shared" si="67"/>
        <v>3.0634534622350502E-2</v>
      </c>
      <c r="AH200" s="14">
        <v>41331</v>
      </c>
      <c r="AI200" s="13">
        <v>20.76</v>
      </c>
      <c r="AJ200" s="13">
        <f t="shared" si="68"/>
        <v>1.4471780028944108E-3</v>
      </c>
      <c r="AL200" s="14">
        <v>41337</v>
      </c>
      <c r="AM200" s="13">
        <v>12.002637</v>
      </c>
      <c r="AN200" s="13">
        <f t="shared" si="69"/>
        <v>-3.9339285235627181E-3</v>
      </c>
      <c r="AP200" s="14">
        <v>41680</v>
      </c>
      <c r="AQ200" s="13">
        <v>207.33000200000001</v>
      </c>
      <c r="AR200" s="13">
        <f t="shared" si="70"/>
        <v>-1.0782928780627516E-2</v>
      </c>
      <c r="AT200" s="14">
        <v>41768</v>
      </c>
      <c r="AU200" s="13">
        <v>44.056108000000002</v>
      </c>
      <c r="AV200" s="13">
        <f t="shared" si="71"/>
        <v>-4.248095580557134E-3</v>
      </c>
      <c r="AX200" s="14">
        <v>41037</v>
      </c>
      <c r="AY200" s="13">
        <v>6.24</v>
      </c>
      <c r="AZ200" s="13">
        <f t="shared" si="72"/>
        <v>-3.9999999999999966E-2</v>
      </c>
      <c r="BB200" s="14">
        <v>36756</v>
      </c>
      <c r="BC200" s="13">
        <v>28.578251999999999</v>
      </c>
      <c r="BD200" s="13">
        <f t="shared" si="73"/>
        <v>5.1569502766334083E-2</v>
      </c>
      <c r="BF200" s="14">
        <v>40066</v>
      </c>
      <c r="BG200" s="13">
        <v>21.092229</v>
      </c>
      <c r="BH200" s="13">
        <f t="shared" si="74"/>
        <v>8.8780978348577452E-3</v>
      </c>
      <c r="BJ200" s="14">
        <v>38545</v>
      </c>
      <c r="BK200" s="13">
        <v>29.66</v>
      </c>
      <c r="BL200" s="13">
        <f t="shared" si="75"/>
        <v>2.0270270270269838E-3</v>
      </c>
      <c r="BN200" s="14">
        <v>37734</v>
      </c>
      <c r="BO200" s="13">
        <v>19.161815000000001</v>
      </c>
      <c r="BP200" s="13">
        <f t="shared" si="76"/>
        <v>8.1196981398901722E-3</v>
      </c>
      <c r="BR200" s="14">
        <v>40113</v>
      </c>
      <c r="BS200" s="13">
        <v>21.203742999999999</v>
      </c>
      <c r="BT200" s="13">
        <f t="shared" si="77"/>
        <v>-7.13793317550867E-3</v>
      </c>
      <c r="BV200" s="14">
        <v>39150</v>
      </c>
      <c r="BW200" s="13">
        <v>27.524999999999999</v>
      </c>
      <c r="BX200" s="13">
        <f t="shared" si="78"/>
        <v>7.6880465792404633E-3</v>
      </c>
      <c r="BZ200" s="14">
        <v>41317</v>
      </c>
      <c r="CA200" s="13">
        <v>18.420000000000002</v>
      </c>
      <c r="CB200" s="13">
        <f t="shared" si="79"/>
        <v>3.2679192119870388E-3</v>
      </c>
      <c r="CD200" s="14">
        <v>41284</v>
      </c>
      <c r="CE200" s="13">
        <v>51.790000999999997</v>
      </c>
      <c r="CF200" s="13">
        <f t="shared" si="80"/>
        <v>-2.6959175813595819E-3</v>
      </c>
      <c r="CH200" s="14">
        <v>41684</v>
      </c>
      <c r="CI200" s="13">
        <v>52.16</v>
      </c>
      <c r="CJ200" s="13">
        <f t="shared" si="81"/>
        <v>2.4985777916313248E-3</v>
      </c>
      <c r="CL200" s="14">
        <v>41632</v>
      </c>
      <c r="CM200" s="13">
        <v>28.299999</v>
      </c>
      <c r="CN200" s="13">
        <f t="shared" si="82"/>
        <v>-2.4674655457361033E-3</v>
      </c>
      <c r="CP200" s="14">
        <v>37756</v>
      </c>
      <c r="CQ200" s="13">
        <v>13.98</v>
      </c>
      <c r="CR200" s="13">
        <f t="shared" si="83"/>
        <v>6.3117870722433467E-2</v>
      </c>
      <c r="CT200" s="14">
        <v>40564</v>
      </c>
      <c r="CU200" s="13">
        <v>33.279998999999997</v>
      </c>
      <c r="CV200" s="13">
        <f t="shared" si="84"/>
        <v>-1.5966913069189938E-2</v>
      </c>
      <c r="CX200" s="14">
        <v>39000</v>
      </c>
      <c r="CY200" s="13">
        <v>36.502240999999998</v>
      </c>
      <c r="CZ200" s="13">
        <f t="shared" si="85"/>
        <v>1.3330192665272186E-2</v>
      </c>
      <c r="DB200" s="14">
        <v>41815</v>
      </c>
      <c r="DC200" s="13">
        <v>79.480002999999996</v>
      </c>
      <c r="DD200" s="13">
        <f t="shared" si="86"/>
        <v>2.067548398579103E-2</v>
      </c>
      <c r="DF200" s="14">
        <v>40233</v>
      </c>
      <c r="DG200" s="13">
        <v>23.030000999999999</v>
      </c>
      <c r="DH200" s="13">
        <f t="shared" si="87"/>
        <v>1.1418577075098772E-2</v>
      </c>
      <c r="DJ200" s="14">
        <v>37692</v>
      </c>
      <c r="DK200" s="13">
        <v>16.253672999999999</v>
      </c>
      <c r="DL200" s="13">
        <f t="shared" si="88"/>
        <v>-7.5188038791688941E-3</v>
      </c>
      <c r="DN200" s="14">
        <v>39400</v>
      </c>
      <c r="DO200" s="13">
        <v>87.850002000000003</v>
      </c>
      <c r="DP200" s="13">
        <f t="shared" si="89"/>
        <v>5.1675968023113521E-2</v>
      </c>
    </row>
    <row r="201" spans="2:120">
      <c r="B201" s="14">
        <v>38765</v>
      </c>
      <c r="C201">
        <v>12.873241</v>
      </c>
      <c r="D201" s="13">
        <f t="shared" si="60"/>
        <v>3.7229760854398095E-3</v>
      </c>
      <c r="F201" s="14">
        <v>39742</v>
      </c>
      <c r="G201">
        <v>11.873068999999999</v>
      </c>
      <c r="H201" s="13">
        <f t="shared" si="61"/>
        <v>-4.9251877762672792E-2</v>
      </c>
      <c r="J201" s="14">
        <v>41303</v>
      </c>
      <c r="K201">
        <v>47.601525000000002</v>
      </c>
      <c r="L201" s="13">
        <f t="shared" si="62"/>
        <v>-6.8645368654886036E-3</v>
      </c>
      <c r="N201" s="14">
        <v>38051</v>
      </c>
      <c r="O201">
        <v>11.48</v>
      </c>
      <c r="P201" s="13">
        <f t="shared" si="63"/>
        <v>2.3285804215892741E-3</v>
      </c>
      <c r="R201" s="14">
        <v>40059</v>
      </c>
      <c r="S201" s="13">
        <v>18.330409</v>
      </c>
      <c r="T201" s="13">
        <f t="shared" si="64"/>
        <v>5.1546889228064304E-3</v>
      </c>
      <c r="V201" s="14">
        <v>39072</v>
      </c>
      <c r="W201" s="13">
        <v>68.073741999999996</v>
      </c>
      <c r="X201" s="13">
        <f t="shared" si="65"/>
        <v>-1.4155796848591364E-2</v>
      </c>
      <c r="Z201" s="14">
        <v>39330</v>
      </c>
      <c r="AA201" s="13">
        <v>26.804451</v>
      </c>
      <c r="AB201" s="13">
        <f t="shared" si="66"/>
        <v>0</v>
      </c>
      <c r="AD201" s="14">
        <v>39034</v>
      </c>
      <c r="AE201" s="13">
        <v>19.403102000000001</v>
      </c>
      <c r="AF201" s="13">
        <f t="shared" si="67"/>
        <v>3.8164476213381524E-2</v>
      </c>
      <c r="AH201" s="14">
        <v>41330</v>
      </c>
      <c r="AI201" s="13">
        <v>20.73</v>
      </c>
      <c r="AJ201" s="13">
        <f t="shared" si="68"/>
        <v>-2.3091377148509805E-2</v>
      </c>
      <c r="AL201" s="14">
        <v>41334</v>
      </c>
      <c r="AM201" s="13">
        <v>12.050041</v>
      </c>
      <c r="AN201" s="13">
        <f t="shared" si="69"/>
        <v>3.9494654383032853E-3</v>
      </c>
      <c r="AP201" s="14">
        <v>41677</v>
      </c>
      <c r="AQ201" s="13">
        <v>209.58999600000001</v>
      </c>
      <c r="AR201" s="13">
        <f t="shared" si="70"/>
        <v>-6.2027304480115897E-2</v>
      </c>
      <c r="AT201" s="14">
        <v>41767</v>
      </c>
      <c r="AU201" s="13">
        <v>44.244061000000002</v>
      </c>
      <c r="AV201" s="13">
        <f t="shared" si="71"/>
        <v>4.0520811925810491E-3</v>
      </c>
      <c r="AX201" s="14">
        <v>41036</v>
      </c>
      <c r="AY201" s="13">
        <v>6.5</v>
      </c>
      <c r="AZ201" s="13">
        <f t="shared" si="72"/>
        <v>-7.6335877862595148E-3</v>
      </c>
      <c r="BB201" s="14">
        <v>36755</v>
      </c>
      <c r="BC201" s="13">
        <v>27.176760000000002</v>
      </c>
      <c r="BD201" s="13">
        <f t="shared" si="73"/>
        <v>4.6948365308038538E-2</v>
      </c>
      <c r="BF201" s="14">
        <v>40065</v>
      </c>
      <c r="BG201" s="13">
        <v>20.906618000000002</v>
      </c>
      <c r="BH201" s="13">
        <f t="shared" si="74"/>
        <v>-1.6115288158313375E-3</v>
      </c>
      <c r="BJ201" s="14">
        <v>38544</v>
      </c>
      <c r="BK201" s="13">
        <v>29.6</v>
      </c>
      <c r="BL201" s="13">
        <f t="shared" si="75"/>
        <v>6.7613252197441266E-4</v>
      </c>
      <c r="BN201" s="14">
        <v>37733</v>
      </c>
      <c r="BO201" s="13">
        <v>19.007480000000001</v>
      </c>
      <c r="BP201" s="13">
        <f t="shared" si="76"/>
        <v>-4.0434594339911504E-3</v>
      </c>
      <c r="BR201" s="14">
        <v>40112</v>
      </c>
      <c r="BS201" s="13">
        <v>21.356182</v>
      </c>
      <c r="BT201" s="13">
        <f t="shared" si="77"/>
        <v>-9.1262057902429233E-3</v>
      </c>
      <c r="BV201" s="14">
        <v>39149</v>
      </c>
      <c r="BW201" s="13">
        <v>27.315000999999999</v>
      </c>
      <c r="BX201" s="13">
        <f t="shared" si="78"/>
        <v>2.385357798165092E-3</v>
      </c>
      <c r="BZ201" s="14">
        <v>41316</v>
      </c>
      <c r="CA201" s="13">
        <v>18.360001</v>
      </c>
      <c r="CB201" s="13">
        <f t="shared" si="79"/>
        <v>2.183460698689966E-3</v>
      </c>
      <c r="CD201" s="14">
        <v>41283</v>
      </c>
      <c r="CE201" s="13">
        <v>51.93</v>
      </c>
      <c r="CF201" s="13">
        <f t="shared" si="80"/>
        <v>1.7361111111110397E-3</v>
      </c>
      <c r="CH201" s="14">
        <v>41683</v>
      </c>
      <c r="CI201" s="13">
        <v>52.029998999999997</v>
      </c>
      <c r="CJ201" s="13">
        <f t="shared" si="81"/>
        <v>2.3004285823745849E-2</v>
      </c>
      <c r="CL201" s="14">
        <v>41631</v>
      </c>
      <c r="CM201" s="13">
        <v>28.370000999999998</v>
      </c>
      <c r="CN201" s="13">
        <f t="shared" si="82"/>
        <v>-0.24748009953633693</v>
      </c>
      <c r="CP201" s="14">
        <v>37755</v>
      </c>
      <c r="CQ201" s="13">
        <v>13.15</v>
      </c>
      <c r="CR201" s="13">
        <f t="shared" si="83"/>
        <v>4.0348101265822764E-2</v>
      </c>
      <c r="CT201" s="14">
        <v>40563</v>
      </c>
      <c r="CU201" s="13">
        <v>33.82</v>
      </c>
      <c r="CV201" s="13">
        <f t="shared" si="84"/>
        <v>1.5615646114583985E-2</v>
      </c>
      <c r="CX201" s="14">
        <v>38999</v>
      </c>
      <c r="CY201" s="13">
        <v>36.022060000000003</v>
      </c>
      <c r="CZ201" s="13">
        <f t="shared" si="85"/>
        <v>-6.5013349960934622E-3</v>
      </c>
      <c r="DB201" s="14">
        <v>41814</v>
      </c>
      <c r="DC201" s="13">
        <v>77.870002999999997</v>
      </c>
      <c r="DD201" s="13">
        <f t="shared" si="86"/>
        <v>-4.6528653031190345E-2</v>
      </c>
      <c r="DF201" s="14">
        <v>40232</v>
      </c>
      <c r="DG201" s="13">
        <v>22.77</v>
      </c>
      <c r="DH201" s="13">
        <f t="shared" si="87"/>
        <v>-6.9777583951155754E-3</v>
      </c>
      <c r="DJ201" s="14">
        <v>37691</v>
      </c>
      <c r="DK201" s="13">
        <v>16.376806999999999</v>
      </c>
      <c r="DL201" s="13">
        <f t="shared" si="88"/>
        <v>3.669338089769784E-4</v>
      </c>
      <c r="DN201" s="14">
        <v>39399</v>
      </c>
      <c r="DO201" s="13">
        <v>83.533336000000006</v>
      </c>
      <c r="DP201" s="13">
        <f t="shared" si="89"/>
        <v>2.9792445133843899E-2</v>
      </c>
    </row>
    <row r="202" spans="2:120">
      <c r="B202" s="14">
        <v>38764</v>
      </c>
      <c r="C202">
        <v>12.825492000000001</v>
      </c>
      <c r="D202" s="13">
        <f t="shared" si="60"/>
        <v>1.9741842278822971E-2</v>
      </c>
      <c r="F202" s="14">
        <v>39741</v>
      </c>
      <c r="G202">
        <v>12.488132999999999</v>
      </c>
      <c r="H202" s="13">
        <f t="shared" si="61"/>
        <v>3.4838758541492737E-2</v>
      </c>
      <c r="J202" s="14">
        <v>41302</v>
      </c>
      <c r="K202">
        <v>47.930546</v>
      </c>
      <c r="L202" s="13">
        <f t="shared" si="62"/>
        <v>-2.6178226731289485E-3</v>
      </c>
      <c r="N202" s="14">
        <v>38050</v>
      </c>
      <c r="O202">
        <v>11.453329999999999</v>
      </c>
      <c r="P202" s="13">
        <f t="shared" si="63"/>
        <v>2.5671037113123202E-2</v>
      </c>
      <c r="R202" s="14">
        <v>40058</v>
      </c>
      <c r="S202" s="13">
        <v>18.236405999999999</v>
      </c>
      <c r="T202" s="13">
        <f t="shared" si="64"/>
        <v>-1.4318707296630441E-2</v>
      </c>
      <c r="V202" s="14">
        <v>39071</v>
      </c>
      <c r="W202" s="13">
        <v>69.051216999999994</v>
      </c>
      <c r="X202" s="13">
        <f t="shared" si="65"/>
        <v>-1.2567357842557431E-2</v>
      </c>
      <c r="Z202" s="14">
        <v>39329</v>
      </c>
      <c r="AA202" s="13">
        <v>26.804451</v>
      </c>
      <c r="AB202" s="13">
        <f t="shared" si="66"/>
        <v>1.2921714531236776E-2</v>
      </c>
      <c r="AD202" s="14">
        <v>39031</v>
      </c>
      <c r="AE202" s="13">
        <v>18.689814999999999</v>
      </c>
      <c r="AF202" s="13">
        <f t="shared" si="67"/>
        <v>2.4674111755277603E-2</v>
      </c>
      <c r="AH202" s="14">
        <v>41327</v>
      </c>
      <c r="AI202" s="13">
        <v>21.219999000000001</v>
      </c>
      <c r="AJ202" s="13">
        <f t="shared" si="68"/>
        <v>1.8722947671627611E-2</v>
      </c>
      <c r="AL202" s="14">
        <v>41333</v>
      </c>
      <c r="AM202" s="13">
        <v>12.002637</v>
      </c>
      <c r="AN202" s="13">
        <f t="shared" si="69"/>
        <v>4.7618597170057137E-3</v>
      </c>
      <c r="AP202" s="14">
        <v>41676</v>
      </c>
      <c r="AQ202" s="13">
        <v>223.449997</v>
      </c>
      <c r="AR202" s="13">
        <f t="shared" si="70"/>
        <v>4.2405280638154061E-2</v>
      </c>
      <c r="AT202" s="14">
        <v>41766</v>
      </c>
      <c r="AU202" s="13">
        <v>44.065503999999997</v>
      </c>
      <c r="AV202" s="13">
        <f t="shared" si="71"/>
        <v>1.1650503669461033E-2</v>
      </c>
      <c r="AX202" s="14">
        <v>41033</v>
      </c>
      <c r="AY202" s="13">
        <v>6.55</v>
      </c>
      <c r="AZ202" s="13">
        <f t="shared" si="72"/>
        <v>1.2364760432766627E-2</v>
      </c>
      <c r="BB202" s="14">
        <v>36754</v>
      </c>
      <c r="BC202" s="13">
        <v>25.958071</v>
      </c>
      <c r="BD202" s="13">
        <f t="shared" si="73"/>
        <v>2.403844579650884E-2</v>
      </c>
      <c r="BF202" s="14">
        <v>40064</v>
      </c>
      <c r="BG202" s="13">
        <v>20.940363999999999</v>
      </c>
      <c r="BH202" s="13">
        <f t="shared" si="74"/>
        <v>8.1234368400703583E-3</v>
      </c>
      <c r="BJ202" s="14">
        <v>38541</v>
      </c>
      <c r="BK202" s="13">
        <v>29.58</v>
      </c>
      <c r="BL202" s="13">
        <f t="shared" si="75"/>
        <v>8.179959100204446E-3</v>
      </c>
      <c r="BN202" s="14">
        <v>37732</v>
      </c>
      <c r="BO202" s="13">
        <v>19.084648000000001</v>
      </c>
      <c r="BP202" s="13">
        <f t="shared" si="76"/>
        <v>-4.8708260965484567E-3</v>
      </c>
      <c r="BR202" s="14">
        <v>40109</v>
      </c>
      <c r="BS202" s="13">
        <v>21.552878</v>
      </c>
      <c r="BT202" s="13">
        <f t="shared" si="77"/>
        <v>-1.7264516382019264E-2</v>
      </c>
      <c r="BV202" s="14">
        <v>39148</v>
      </c>
      <c r="BW202" s="13">
        <v>27.25</v>
      </c>
      <c r="BX202" s="13">
        <f t="shared" si="78"/>
        <v>-1.2502229117674596E-2</v>
      </c>
      <c r="BZ202" s="14">
        <v>41313</v>
      </c>
      <c r="CA202" s="13">
        <v>18.32</v>
      </c>
      <c r="CB202" s="13">
        <f t="shared" si="79"/>
        <v>1.6648168701442881E-2</v>
      </c>
      <c r="CD202" s="14">
        <v>41282</v>
      </c>
      <c r="CE202" s="13">
        <v>51.84</v>
      </c>
      <c r="CF202" s="13">
        <f t="shared" si="80"/>
        <v>-5.7537208621733895E-3</v>
      </c>
      <c r="CH202" s="14">
        <v>41682</v>
      </c>
      <c r="CI202" s="13">
        <v>50.860000999999997</v>
      </c>
      <c r="CJ202" s="13">
        <f t="shared" si="81"/>
        <v>1.0129156310989278E-2</v>
      </c>
      <c r="CL202" s="14">
        <v>41628</v>
      </c>
      <c r="CM202" s="13">
        <v>37.700001</v>
      </c>
      <c r="CN202" s="13">
        <f t="shared" si="82"/>
        <v>-1.3863431859795883E-2</v>
      </c>
      <c r="CP202" s="14">
        <v>37754</v>
      </c>
      <c r="CQ202" s="13">
        <v>12.64</v>
      </c>
      <c r="CR202" s="13">
        <f t="shared" si="83"/>
        <v>3.1746031746032479E-3</v>
      </c>
      <c r="CT202" s="14">
        <v>40562</v>
      </c>
      <c r="CU202" s="13">
        <v>33.299999</v>
      </c>
      <c r="CV202" s="13">
        <f t="shared" si="84"/>
        <v>-6.011857183178098E-2</v>
      </c>
      <c r="CX202" s="14">
        <v>38996</v>
      </c>
      <c r="CY202" s="13">
        <v>36.257784000000001</v>
      </c>
      <c r="CZ202" s="13">
        <f t="shared" si="85"/>
        <v>-7.1719643276388564E-3</v>
      </c>
      <c r="DB202" s="14">
        <v>41813</v>
      </c>
      <c r="DC202" s="13">
        <v>81.669998000000007</v>
      </c>
      <c r="DD202" s="13">
        <f t="shared" si="86"/>
        <v>1.8400515888144986E-3</v>
      </c>
      <c r="DF202" s="14">
        <v>40231</v>
      </c>
      <c r="DG202" s="13">
        <v>22.93</v>
      </c>
      <c r="DH202" s="13">
        <f t="shared" si="87"/>
        <v>2.185358487122232E-3</v>
      </c>
      <c r="DJ202" s="14">
        <v>37690</v>
      </c>
      <c r="DK202" s="13">
        <v>16.370799999999999</v>
      </c>
      <c r="DL202" s="13">
        <f t="shared" si="88"/>
        <v>-2.2242157340843678E-2</v>
      </c>
      <c r="DN202" s="14">
        <v>39398</v>
      </c>
      <c r="DO202" s="13">
        <v>81.116671999999994</v>
      </c>
      <c r="DP202" s="13">
        <f t="shared" si="89"/>
        <v>-0.10713626621604266</v>
      </c>
    </row>
    <row r="203" spans="2:120">
      <c r="B203" s="14">
        <v>38763</v>
      </c>
      <c r="C203">
        <v>12.577195</v>
      </c>
      <c r="D203" s="13">
        <f t="shared" si="60"/>
        <v>-1.2743628244749417E-2</v>
      </c>
      <c r="F203" s="14">
        <v>39738</v>
      </c>
      <c r="G203">
        <v>12.067709000000001</v>
      </c>
      <c r="H203" s="13">
        <f t="shared" si="61"/>
        <v>-2.3929509640546055E-2</v>
      </c>
      <c r="J203" s="14">
        <v>41299</v>
      </c>
      <c r="K203">
        <v>48.056348999999997</v>
      </c>
      <c r="L203" s="13">
        <f t="shared" si="62"/>
        <v>1.6581393349051312E-2</v>
      </c>
      <c r="N203" s="14">
        <v>38049</v>
      </c>
      <c r="O203">
        <v>11.16667</v>
      </c>
      <c r="P203" s="13">
        <f t="shared" si="63"/>
        <v>-4.9375695409848076E-2</v>
      </c>
      <c r="R203" s="14">
        <v>40057</v>
      </c>
      <c r="S203" s="13">
        <v>18.501321000000001</v>
      </c>
      <c r="T203" s="13">
        <f t="shared" si="64"/>
        <v>-2.652877475452654E-2</v>
      </c>
      <c r="V203" s="14">
        <v>39070</v>
      </c>
      <c r="W203" s="13">
        <v>69.930053000000001</v>
      </c>
      <c r="X203" s="13">
        <f t="shared" si="65"/>
        <v>-1.792105127926924E-3</v>
      </c>
      <c r="Z203" s="14">
        <v>39325</v>
      </c>
      <c r="AA203" s="13">
        <v>26.462510000000002</v>
      </c>
      <c r="AB203" s="13">
        <f t="shared" si="66"/>
        <v>-1.1004613379098286E-2</v>
      </c>
      <c r="AD203" s="14">
        <v>39030</v>
      </c>
      <c r="AE203" s="13">
        <v>18.239764999999998</v>
      </c>
      <c r="AF203" s="13">
        <f t="shared" si="67"/>
        <v>-1.3947257194540088E-3</v>
      </c>
      <c r="AH203" s="14">
        <v>41326</v>
      </c>
      <c r="AI203" s="13">
        <v>20.83</v>
      </c>
      <c r="AJ203" s="13">
        <f t="shared" si="68"/>
        <v>-4.3021032504781745E-3</v>
      </c>
      <c r="AL203" s="14">
        <v>41332</v>
      </c>
      <c r="AM203" s="13">
        <v>11.945753</v>
      </c>
      <c r="AN203" s="13">
        <f t="shared" si="69"/>
        <v>1.8593423515874109E-2</v>
      </c>
      <c r="AP203" s="14">
        <v>41675</v>
      </c>
      <c r="AQ203" s="13">
        <v>214.36000100000001</v>
      </c>
      <c r="AR203" s="13">
        <f t="shared" si="70"/>
        <v>9.5605848484850656E-3</v>
      </c>
      <c r="AT203" s="14">
        <v>41765</v>
      </c>
      <c r="AU203" s="13">
        <v>43.558031</v>
      </c>
      <c r="AV203" s="13">
        <f t="shared" si="71"/>
        <v>-8.7681560249424622E-3</v>
      </c>
      <c r="AX203" s="14">
        <v>41032</v>
      </c>
      <c r="AY203" s="13">
        <v>6.47</v>
      </c>
      <c r="AZ203" s="13">
        <f t="shared" si="72"/>
        <v>-5.1319648093841722E-2</v>
      </c>
      <c r="BB203" s="14">
        <v>36753</v>
      </c>
      <c r="BC203" s="13">
        <v>25.348727</v>
      </c>
      <c r="BD203" s="13">
        <f t="shared" si="73"/>
        <v>8.6161902382777475E-2</v>
      </c>
      <c r="BF203" s="14">
        <v>40060</v>
      </c>
      <c r="BG203" s="13">
        <v>20.771626999999999</v>
      </c>
      <c r="BH203" s="13">
        <f t="shared" si="74"/>
        <v>2.1153024976813099E-2</v>
      </c>
      <c r="BJ203" s="14">
        <v>38540</v>
      </c>
      <c r="BK203" s="13">
        <v>29.34</v>
      </c>
      <c r="BL203" s="13">
        <f t="shared" si="75"/>
        <v>-4.7489823609226786E-3</v>
      </c>
      <c r="BN203" s="14">
        <v>37728</v>
      </c>
      <c r="BO203" s="13">
        <v>19.178061</v>
      </c>
      <c r="BP203" s="13">
        <f t="shared" si="76"/>
        <v>3.1905681817753877E-2</v>
      </c>
      <c r="BR203" s="14">
        <v>40108</v>
      </c>
      <c r="BS203" s="13">
        <v>21.931515000000001</v>
      </c>
      <c r="BT203" s="13">
        <f t="shared" si="77"/>
        <v>-1.610418077489114E-2</v>
      </c>
      <c r="BV203" s="14">
        <v>39147</v>
      </c>
      <c r="BW203" s="13">
        <v>27.594999000000001</v>
      </c>
      <c r="BX203" s="13">
        <f t="shared" si="78"/>
        <v>3.1588747663551457E-2</v>
      </c>
      <c r="BZ203" s="14">
        <v>41312</v>
      </c>
      <c r="CA203" s="13">
        <v>18.02</v>
      </c>
      <c r="CB203" s="13">
        <f t="shared" si="79"/>
        <v>-1.7448200654307539E-2</v>
      </c>
      <c r="CD203" s="14">
        <v>41281</v>
      </c>
      <c r="CE203" s="13">
        <v>52.139999000000003</v>
      </c>
      <c r="CF203" s="13">
        <f t="shared" si="80"/>
        <v>-7.6132849711973462E-3</v>
      </c>
      <c r="CH203" s="14">
        <v>41681</v>
      </c>
      <c r="CI203" s="13">
        <v>50.349997999999999</v>
      </c>
      <c r="CJ203" s="13">
        <f t="shared" si="81"/>
        <v>1.9024448492208114E-2</v>
      </c>
      <c r="CL203" s="14">
        <v>41627</v>
      </c>
      <c r="CM203" s="13">
        <v>38.229999999999997</v>
      </c>
      <c r="CN203" s="13">
        <f t="shared" si="82"/>
        <v>-6.23865333406169E-3</v>
      </c>
      <c r="CP203" s="14">
        <v>37753</v>
      </c>
      <c r="CQ203" s="13">
        <v>12.6</v>
      </c>
      <c r="CR203" s="13">
        <f t="shared" si="83"/>
        <v>3.8746908491343678E-2</v>
      </c>
      <c r="CT203" s="14">
        <v>40561</v>
      </c>
      <c r="CU203" s="13">
        <v>35.43</v>
      </c>
      <c r="CV203" s="13">
        <f t="shared" si="84"/>
        <v>2.6956521739130428E-2</v>
      </c>
      <c r="CX203" s="14">
        <v>38995</v>
      </c>
      <c r="CY203" s="13">
        <v>36.519702000000002</v>
      </c>
      <c r="CZ203" s="13">
        <f t="shared" si="85"/>
        <v>2.449178116362791E-2</v>
      </c>
      <c r="DB203" s="14">
        <v>41810</v>
      </c>
      <c r="DC203" s="13">
        <v>81.519997000000004</v>
      </c>
      <c r="DD203" s="13">
        <f t="shared" si="86"/>
        <v>1.6585546412631297E-2</v>
      </c>
      <c r="DF203" s="14">
        <v>40228</v>
      </c>
      <c r="DG203" s="13">
        <v>22.879999000000002</v>
      </c>
      <c r="DH203" s="13">
        <f t="shared" si="87"/>
        <v>5.1470542279411759E-2</v>
      </c>
      <c r="DJ203" s="14">
        <v>37687</v>
      </c>
      <c r="DK203" s="13">
        <v>16.743205</v>
      </c>
      <c r="DL203" s="13">
        <f t="shared" si="88"/>
        <v>1.106273753765538E-2</v>
      </c>
      <c r="DN203" s="14">
        <v>39395</v>
      </c>
      <c r="DO203" s="13">
        <v>90.850002000000003</v>
      </c>
      <c r="DP203" s="13">
        <f t="shared" si="89"/>
        <v>-0.21635994397504194</v>
      </c>
    </row>
    <row r="204" spans="2:120">
      <c r="B204" s="14">
        <v>38762</v>
      </c>
      <c r="C204">
        <v>12.739542999999999</v>
      </c>
      <c r="D204" s="13">
        <f t="shared" si="60"/>
        <v>1.5015200335397041E-3</v>
      </c>
      <c r="F204" s="14">
        <v>39737</v>
      </c>
      <c r="G204">
        <v>12.363562999999999</v>
      </c>
      <c r="H204" s="13">
        <f t="shared" si="61"/>
        <v>5.9372906874111314E-2</v>
      </c>
      <c r="J204" s="14">
        <v>41298</v>
      </c>
      <c r="K204">
        <v>47.272505000000002</v>
      </c>
      <c r="L204" s="13">
        <f t="shared" si="62"/>
        <v>2.5183567423305568E-2</v>
      </c>
      <c r="N204" s="14">
        <v>38048</v>
      </c>
      <c r="O204">
        <v>11.74667</v>
      </c>
      <c r="P204" s="13">
        <f t="shared" si="63"/>
        <v>-2.5441931814693598E-2</v>
      </c>
      <c r="R204" s="14">
        <v>40056</v>
      </c>
      <c r="S204" s="13">
        <v>19.005514000000002</v>
      </c>
      <c r="T204" s="13">
        <f t="shared" si="64"/>
        <v>-1.8101523128495497E-2</v>
      </c>
      <c r="V204" s="14">
        <v>39069</v>
      </c>
      <c r="W204" s="13">
        <v>70.055599999999998</v>
      </c>
      <c r="X204" s="13">
        <f t="shared" si="65"/>
        <v>-4.6153831909876555E-2</v>
      </c>
      <c r="Z204" s="14">
        <v>39324</v>
      </c>
      <c r="AA204" s="13">
        <v>26.756959999999999</v>
      </c>
      <c r="AB204" s="13">
        <f t="shared" si="66"/>
        <v>-7.7491506595194493E-3</v>
      </c>
      <c r="AD204" s="14">
        <v>39029</v>
      </c>
      <c r="AE204" s="13">
        <v>18.265239999999999</v>
      </c>
      <c r="AF204" s="13">
        <f t="shared" si="67"/>
        <v>-1.3755087477397513E-2</v>
      </c>
      <c r="AH204" s="14">
        <v>41325</v>
      </c>
      <c r="AI204" s="13">
        <v>20.92</v>
      </c>
      <c r="AJ204" s="13">
        <f t="shared" si="68"/>
        <v>-1.7379097351850687E-2</v>
      </c>
      <c r="AL204" s="14">
        <v>41331</v>
      </c>
      <c r="AM204" s="13">
        <v>11.727695000000001</v>
      </c>
      <c r="AN204" s="13">
        <f t="shared" si="69"/>
        <v>1.1860944188826848E-2</v>
      </c>
      <c r="AP204" s="14">
        <v>41674</v>
      </c>
      <c r="AQ204" s="13">
        <v>212.33000200000001</v>
      </c>
      <c r="AR204" s="13">
        <f t="shared" si="70"/>
        <v>-1.4252516645845334E-2</v>
      </c>
      <c r="AT204" s="14">
        <v>41764</v>
      </c>
      <c r="AU204" s="13">
        <v>43.943333000000003</v>
      </c>
      <c r="AV204" s="13">
        <f t="shared" si="71"/>
        <v>-2.1386610930427031E-4</v>
      </c>
      <c r="AX204" s="14">
        <v>41031</v>
      </c>
      <c r="AY204" s="13">
        <v>6.82</v>
      </c>
      <c r="AZ204" s="13">
        <f t="shared" si="72"/>
        <v>2.0958083832335415E-2</v>
      </c>
      <c r="BB204" s="14">
        <v>36752</v>
      </c>
      <c r="BC204" s="13">
        <v>23.337890000000002</v>
      </c>
      <c r="BD204" s="13">
        <f t="shared" si="73"/>
        <v>9.1168089303210825E-2</v>
      </c>
      <c r="BF204" s="14">
        <v>40059</v>
      </c>
      <c r="BG204" s="13">
        <v>20.341346000000001</v>
      </c>
      <c r="BH204" s="13">
        <f t="shared" si="74"/>
        <v>1.0477822547494461E-2</v>
      </c>
      <c r="BJ204" s="14">
        <v>38539</v>
      </c>
      <c r="BK204" s="13">
        <v>29.48</v>
      </c>
      <c r="BL204" s="13">
        <f t="shared" si="75"/>
        <v>-4.0540540540540872E-3</v>
      </c>
      <c r="BN204" s="14">
        <v>37727</v>
      </c>
      <c r="BO204" s="13">
        <v>18.585090999999998</v>
      </c>
      <c r="BP204" s="13">
        <f t="shared" si="76"/>
        <v>-2.7417685976085945E-2</v>
      </c>
      <c r="BR204" s="14">
        <v>40107</v>
      </c>
      <c r="BS204" s="13">
        <v>22.290485</v>
      </c>
      <c r="BT204" s="13">
        <f t="shared" si="77"/>
        <v>-1.7129182792665471E-2</v>
      </c>
      <c r="BV204" s="14">
        <v>39146</v>
      </c>
      <c r="BW204" s="13">
        <v>26.75</v>
      </c>
      <c r="BX204" s="13">
        <f t="shared" si="78"/>
        <v>-2.4240536108873817E-3</v>
      </c>
      <c r="BZ204" s="14">
        <v>41311</v>
      </c>
      <c r="CA204" s="13">
        <v>18.34</v>
      </c>
      <c r="CB204" s="13">
        <f t="shared" si="79"/>
        <v>3.8314176245210886E-3</v>
      </c>
      <c r="CD204" s="14">
        <v>41278</v>
      </c>
      <c r="CE204" s="13">
        <v>52.540000999999997</v>
      </c>
      <c r="CF204" s="13">
        <f t="shared" si="80"/>
        <v>7.0922563577632677E-3</v>
      </c>
      <c r="CH204" s="14">
        <v>41680</v>
      </c>
      <c r="CI204" s="13">
        <v>49.41</v>
      </c>
      <c r="CJ204" s="13">
        <f t="shared" si="81"/>
        <v>6.5186392340597504E-3</v>
      </c>
      <c r="CL204" s="14">
        <v>41626</v>
      </c>
      <c r="CM204" s="13">
        <v>38.470001000000003</v>
      </c>
      <c r="CN204" s="13">
        <f t="shared" si="82"/>
        <v>1.2368447368421144E-2</v>
      </c>
      <c r="CP204" s="14">
        <v>37750</v>
      </c>
      <c r="CQ204" s="13">
        <v>12.13</v>
      </c>
      <c r="CR204" s="13">
        <f t="shared" si="83"/>
        <v>0</v>
      </c>
      <c r="CT204" s="14">
        <v>40557</v>
      </c>
      <c r="CU204" s="13">
        <v>34.5</v>
      </c>
      <c r="CV204" s="13">
        <f t="shared" si="84"/>
        <v>5.1188299817184632E-2</v>
      </c>
      <c r="CX204" s="14">
        <v>38994</v>
      </c>
      <c r="CY204" s="13">
        <v>35.646652000000003</v>
      </c>
      <c r="CZ204" s="13">
        <f t="shared" si="85"/>
        <v>-1.4672666754661421E-3</v>
      </c>
      <c r="DB204" s="14">
        <v>41809</v>
      </c>
      <c r="DC204" s="13">
        <v>80.190002000000007</v>
      </c>
      <c r="DD204" s="13">
        <f t="shared" si="86"/>
        <v>1.7488943754318546E-3</v>
      </c>
      <c r="DF204" s="14">
        <v>40227</v>
      </c>
      <c r="DG204" s="13">
        <v>21.76</v>
      </c>
      <c r="DH204" s="13">
        <f t="shared" si="87"/>
        <v>-1.8935978358881791E-2</v>
      </c>
      <c r="DJ204" s="14">
        <v>37686</v>
      </c>
      <c r="DK204" s="13">
        <v>16.560006000000001</v>
      </c>
      <c r="DL204" s="13">
        <f t="shared" si="88"/>
        <v>6.3880091099960037E-3</v>
      </c>
      <c r="DN204" s="14">
        <v>39394</v>
      </c>
      <c r="DO204" s="13">
        <v>115.933331</v>
      </c>
      <c r="DP204" s="13">
        <f t="shared" si="89"/>
        <v>0.15701925990998739</v>
      </c>
    </row>
    <row r="205" spans="2:120">
      <c r="B205" s="14">
        <v>38761</v>
      </c>
      <c r="C205">
        <v>12.720443</v>
      </c>
      <c r="D205" s="13">
        <f t="shared" si="60"/>
        <v>1.5036991360913353E-3</v>
      </c>
      <c r="F205" s="14">
        <v>39736</v>
      </c>
      <c r="G205">
        <v>11.670643</v>
      </c>
      <c r="H205" s="13">
        <f t="shared" si="61"/>
        <v>-5.9008146024858994E-2</v>
      </c>
      <c r="J205" s="14">
        <v>41297</v>
      </c>
      <c r="K205">
        <v>46.111258999999997</v>
      </c>
      <c r="L205" s="13">
        <f t="shared" si="62"/>
        <v>-6.2564908902867436E-3</v>
      </c>
      <c r="N205" s="14">
        <v>38047</v>
      </c>
      <c r="O205">
        <v>12.053330000000001</v>
      </c>
      <c r="P205" s="13">
        <f t="shared" si="63"/>
        <v>-1.0399835796387435E-2</v>
      </c>
      <c r="R205" s="14">
        <v>40053</v>
      </c>
      <c r="S205" s="13">
        <v>19.355885000000001</v>
      </c>
      <c r="T205" s="13">
        <f t="shared" si="64"/>
        <v>2.5815177067054194E-2</v>
      </c>
      <c r="V205" s="14">
        <v>39066</v>
      </c>
      <c r="W205" s="13">
        <v>73.445385999999999</v>
      </c>
      <c r="X205" s="13">
        <f t="shared" si="65"/>
        <v>-7.3930549855272532E-3</v>
      </c>
      <c r="Z205" s="14">
        <v>39323</v>
      </c>
      <c r="AA205" s="13">
        <v>26.965923</v>
      </c>
      <c r="AB205" s="13">
        <f t="shared" si="66"/>
        <v>2.527983972647159E-2</v>
      </c>
      <c r="AD205" s="14">
        <v>39028</v>
      </c>
      <c r="AE205" s="13">
        <v>18.519984000000001</v>
      </c>
      <c r="AF205" s="13">
        <f t="shared" si="67"/>
        <v>4.6061666490102258E-3</v>
      </c>
      <c r="AH205" s="14">
        <v>41324</v>
      </c>
      <c r="AI205" s="13">
        <v>21.290001</v>
      </c>
      <c r="AJ205" s="13">
        <f t="shared" si="68"/>
        <v>1.2844957183634662E-2</v>
      </c>
      <c r="AL205" s="14">
        <v>41330</v>
      </c>
      <c r="AM205" s="13">
        <v>11.590223999999999</v>
      </c>
      <c r="AN205" s="13">
        <f t="shared" si="69"/>
        <v>-1.7571983288027313E-2</v>
      </c>
      <c r="AP205" s="14">
        <v>41673</v>
      </c>
      <c r="AQ205" s="13">
        <v>215.39999399999999</v>
      </c>
      <c r="AR205" s="13">
        <f t="shared" si="70"/>
        <v>8.8279816839559018E-4</v>
      </c>
      <c r="AT205" s="14">
        <v>41761</v>
      </c>
      <c r="AU205" s="13">
        <v>43.952733000000002</v>
      </c>
      <c r="AV205" s="13">
        <f t="shared" si="71"/>
        <v>2.3574802997690866E-3</v>
      </c>
      <c r="AX205" s="14">
        <v>41030</v>
      </c>
      <c r="AY205" s="13">
        <v>6.68</v>
      </c>
      <c r="AZ205" s="13">
        <f t="shared" si="72"/>
        <v>1.3657056145675243E-2</v>
      </c>
      <c r="BB205" s="14">
        <v>36749</v>
      </c>
      <c r="BC205" s="13">
        <v>21.387988</v>
      </c>
      <c r="BD205" s="13">
        <f t="shared" si="73"/>
        <v>1.4450857730349442E-2</v>
      </c>
      <c r="BF205" s="14">
        <v>40058</v>
      </c>
      <c r="BG205" s="13">
        <v>20.130423</v>
      </c>
      <c r="BH205" s="13">
        <f t="shared" si="74"/>
        <v>-5.8333097513850532E-3</v>
      </c>
      <c r="BJ205" s="14">
        <v>38538</v>
      </c>
      <c r="BK205" s="13">
        <v>29.6</v>
      </c>
      <c r="BL205" s="13">
        <f t="shared" si="75"/>
        <v>6.4603876232574393E-3</v>
      </c>
      <c r="BN205" s="14">
        <v>37726</v>
      </c>
      <c r="BO205" s="13">
        <v>19.109016</v>
      </c>
      <c r="BP205" s="13">
        <f t="shared" si="76"/>
        <v>2.5054457816434707E-2</v>
      </c>
      <c r="BR205" s="14">
        <v>40106</v>
      </c>
      <c r="BS205" s="13">
        <v>22.678957</v>
      </c>
      <c r="BT205" s="13">
        <f t="shared" si="77"/>
        <v>-1.4740473181787742E-2</v>
      </c>
      <c r="BV205" s="14">
        <v>39143</v>
      </c>
      <c r="BW205" s="13">
        <v>26.815000999999999</v>
      </c>
      <c r="BX205" s="13">
        <f t="shared" si="78"/>
        <v>-1.3428955114054487E-2</v>
      </c>
      <c r="BZ205" s="14">
        <v>41310</v>
      </c>
      <c r="CA205" s="13">
        <v>18.27</v>
      </c>
      <c r="CB205" s="13">
        <f t="shared" si="79"/>
        <v>1.2749389537173495E-2</v>
      </c>
      <c r="CD205" s="14">
        <v>41277</v>
      </c>
      <c r="CE205" s="13">
        <v>52.169998</v>
      </c>
      <c r="CF205" s="13">
        <f t="shared" si="80"/>
        <v>4.815100339564728E-3</v>
      </c>
      <c r="CH205" s="14">
        <v>41677</v>
      </c>
      <c r="CI205" s="13">
        <v>49.09</v>
      </c>
      <c r="CJ205" s="13">
        <f t="shared" si="81"/>
        <v>5.5925960166661355E-2</v>
      </c>
      <c r="CL205" s="14">
        <v>41625</v>
      </c>
      <c r="CM205" s="13">
        <v>38</v>
      </c>
      <c r="CN205" s="13">
        <f t="shared" si="82"/>
        <v>-3.2340208810797126E-2</v>
      </c>
      <c r="CP205" s="14">
        <v>37749</v>
      </c>
      <c r="CQ205" s="13">
        <v>12.13</v>
      </c>
      <c r="CR205" s="13">
        <f t="shared" si="83"/>
        <v>-1.7017828200972373E-2</v>
      </c>
      <c r="CT205" s="14">
        <v>40556</v>
      </c>
      <c r="CU205" s="13">
        <v>32.82</v>
      </c>
      <c r="CV205" s="13">
        <f t="shared" si="84"/>
        <v>6.4397115473870548E-3</v>
      </c>
      <c r="CX205" s="14">
        <v>38993</v>
      </c>
      <c r="CY205" s="13">
        <v>35.699032000000003</v>
      </c>
      <c r="CZ205" s="13">
        <f t="shared" si="85"/>
        <v>-5.3691275345690917E-2</v>
      </c>
      <c r="DB205" s="14">
        <v>41808</v>
      </c>
      <c r="DC205" s="13">
        <v>80.050003000000004</v>
      </c>
      <c r="DD205" s="13">
        <f t="shared" si="86"/>
        <v>2.2611190886704022E-2</v>
      </c>
      <c r="DF205" s="14">
        <v>40226</v>
      </c>
      <c r="DG205" s="13">
        <v>22.18</v>
      </c>
      <c r="DH205" s="13">
        <f t="shared" si="87"/>
        <v>2.0708697653014235E-2</v>
      </c>
      <c r="DJ205" s="14">
        <v>37685</v>
      </c>
      <c r="DK205" s="13">
        <v>16.454892000000001</v>
      </c>
      <c r="DL205" s="13">
        <f t="shared" si="88"/>
        <v>1.6512019507274933E-2</v>
      </c>
      <c r="DN205" s="14">
        <v>39393</v>
      </c>
      <c r="DO205" s="13">
        <v>100.200001</v>
      </c>
      <c r="DP205" s="13">
        <f t="shared" si="89"/>
        <v>-1.0207438194221667E-2</v>
      </c>
    </row>
    <row r="206" spans="2:120">
      <c r="B206" s="14">
        <v>38758</v>
      </c>
      <c r="C206">
        <v>12.701344000000001</v>
      </c>
      <c r="D206" s="13">
        <f t="shared" ref="D206:D265" si="90">(C206-C207)/C207</f>
        <v>-7.462622418874844E-3</v>
      </c>
      <c r="F206" s="14">
        <v>39735</v>
      </c>
      <c r="G206">
        <v>12.402490999999999</v>
      </c>
      <c r="H206" s="13">
        <f t="shared" ref="H206:H265" si="91">(G206-G207)/G207</f>
        <v>-6.2389597759742746E-2</v>
      </c>
      <c r="J206" s="14">
        <v>41296</v>
      </c>
      <c r="K206">
        <v>46.40157</v>
      </c>
      <c r="L206" s="13">
        <f t="shared" ref="L206:L263" si="92">(K206-K207)/K207</f>
        <v>-1.052412725423338E-2</v>
      </c>
      <c r="N206" s="14">
        <v>38044</v>
      </c>
      <c r="O206">
        <v>12.18</v>
      </c>
      <c r="P206" s="13">
        <f t="shared" ref="P206:P265" si="93">(O206-O207)/O207</f>
        <v>-1.6155088852988775E-2</v>
      </c>
      <c r="R206" s="14">
        <v>40052</v>
      </c>
      <c r="S206" s="13">
        <v>18.868784000000002</v>
      </c>
      <c r="T206" s="13">
        <f t="shared" ref="T206:T265" si="94">(S206-S207)/S207</f>
        <v>-4.0595502038853187E-3</v>
      </c>
      <c r="V206" s="14">
        <v>39065</v>
      </c>
      <c r="W206" s="13">
        <v>73.992416000000006</v>
      </c>
      <c r="X206" s="13">
        <f t="shared" ref="X206:X264" si="95">(W206-W207)/W207</f>
        <v>2.0910697666127416E-2</v>
      </c>
      <c r="Z206" s="14">
        <v>39322</v>
      </c>
      <c r="AA206" s="13">
        <v>26.301037000000001</v>
      </c>
      <c r="AB206" s="13">
        <f t="shared" ref="AB206:AB265" si="96">(AA206-AA207)/AA207</f>
        <v>-2.4999979611069565E-2</v>
      </c>
      <c r="AD206" s="14">
        <v>39027</v>
      </c>
      <c r="AE206" s="13">
        <v>18.435068999999999</v>
      </c>
      <c r="AF206" s="13">
        <f t="shared" ref="AF206:AF264" si="97">(AE206-AE207)/AE207</f>
        <v>1.4960243272424359E-2</v>
      </c>
      <c r="AH206" s="14">
        <v>41320</v>
      </c>
      <c r="AI206" s="13">
        <v>21.02</v>
      </c>
      <c r="AJ206" s="13">
        <f t="shared" ref="AJ206:AJ265" si="98">(AI206-AI207)/AI207</f>
        <v>-7.5542965061378723E-3</v>
      </c>
      <c r="AL206" s="14">
        <v>41327</v>
      </c>
      <c r="AM206" s="13">
        <v>11.79753</v>
      </c>
      <c r="AN206" s="13">
        <f t="shared" ref="AN206:AN265" si="99">(AM206-AM207)/AM207</f>
        <v>1.8714508607824351E-2</v>
      </c>
      <c r="AP206" s="14">
        <v>41670</v>
      </c>
      <c r="AQ206" s="13">
        <v>215.21000699999999</v>
      </c>
      <c r="AR206" s="13">
        <f t="shared" ref="AR206:AR265" si="100">(AQ206-AQ207)/AQ207</f>
        <v>1.3229816757904418E-2</v>
      </c>
      <c r="AT206" s="14">
        <v>41760</v>
      </c>
      <c r="AU206" s="13">
        <v>43.849359</v>
      </c>
      <c r="AV206" s="13">
        <f t="shared" si="71"/>
        <v>-1.851073289311379E-2</v>
      </c>
      <c r="AX206" s="14">
        <v>41029</v>
      </c>
      <c r="AY206" s="13">
        <v>6.59</v>
      </c>
      <c r="AZ206" s="13">
        <f t="shared" si="72"/>
        <v>3.0441400304413351E-3</v>
      </c>
      <c r="BB206" s="14">
        <v>36748</v>
      </c>
      <c r="BC206" s="13">
        <v>21.083316</v>
      </c>
      <c r="BD206" s="13">
        <f t="shared" si="73"/>
        <v>-6.7385445459321652E-2</v>
      </c>
      <c r="BF206" s="14">
        <v>40057</v>
      </c>
      <c r="BG206" s="13">
        <v>20.248539000000001</v>
      </c>
      <c r="BH206" s="13">
        <f t="shared" si="74"/>
        <v>-2.6369171575602639E-2</v>
      </c>
      <c r="BJ206" s="14">
        <v>38534</v>
      </c>
      <c r="BK206" s="13">
        <v>29.41</v>
      </c>
      <c r="BL206" s="13">
        <f t="shared" si="75"/>
        <v>-5.0743912406763306E-3</v>
      </c>
      <c r="BN206" s="14">
        <v>37725</v>
      </c>
      <c r="BO206" s="13">
        <v>18.641952</v>
      </c>
      <c r="BP206" s="13">
        <f t="shared" si="76"/>
        <v>2.1816624936807749E-2</v>
      </c>
      <c r="BR206" s="14">
        <v>40105</v>
      </c>
      <c r="BS206" s="13">
        <v>23.018256999999998</v>
      </c>
      <c r="BT206" s="13">
        <f t="shared" si="77"/>
        <v>1.3861844652975658E-2</v>
      </c>
      <c r="BV206" s="14">
        <v>39142</v>
      </c>
      <c r="BW206" s="13">
        <v>27.18</v>
      </c>
      <c r="BX206" s="13">
        <f t="shared" si="78"/>
        <v>-1.2534059945504047E-2</v>
      </c>
      <c r="BZ206" s="14">
        <v>41309</v>
      </c>
      <c r="CA206" s="13">
        <v>18.040001</v>
      </c>
      <c r="CB206" s="13">
        <f t="shared" si="79"/>
        <v>-2.1691972793276889E-2</v>
      </c>
      <c r="CD206" s="14">
        <v>41276</v>
      </c>
      <c r="CE206" s="13">
        <v>51.919998</v>
      </c>
      <c r="CF206" s="13">
        <f t="shared" si="80"/>
        <v>5.5284490746250171E-2</v>
      </c>
      <c r="CH206" s="14">
        <v>41676</v>
      </c>
      <c r="CI206" s="13">
        <v>46.490001999999997</v>
      </c>
      <c r="CJ206" s="13">
        <f t="shared" si="81"/>
        <v>-7.2603029143582659E-3</v>
      </c>
      <c r="CL206" s="14">
        <v>41624</v>
      </c>
      <c r="CM206" s="13">
        <v>39.270000000000003</v>
      </c>
      <c r="CN206" s="13">
        <f t="shared" si="82"/>
        <v>-2.7933214120537202E-3</v>
      </c>
      <c r="CP206" s="14">
        <v>37748</v>
      </c>
      <c r="CQ206" s="13">
        <v>12.34</v>
      </c>
      <c r="CR206" s="13">
        <f t="shared" si="83"/>
        <v>-5.8015267175572503E-2</v>
      </c>
      <c r="CT206" s="14">
        <v>40555</v>
      </c>
      <c r="CU206" s="13">
        <v>32.610000999999997</v>
      </c>
      <c r="CV206" s="13">
        <f t="shared" si="84"/>
        <v>-1.6289621943311006E-2</v>
      </c>
      <c r="CX206" s="14">
        <v>38992</v>
      </c>
      <c r="CY206" s="13">
        <v>37.724508999999998</v>
      </c>
      <c r="CZ206" s="13">
        <f t="shared" si="85"/>
        <v>1.0760201503060758E-2</v>
      </c>
      <c r="DB206" s="14">
        <v>41807</v>
      </c>
      <c r="DC206" s="13">
        <v>78.279999000000004</v>
      </c>
      <c r="DD206" s="13">
        <f t="shared" si="86"/>
        <v>-1.534592452830184E-2</v>
      </c>
      <c r="DF206" s="14">
        <v>40225</v>
      </c>
      <c r="DG206" s="13">
        <v>21.73</v>
      </c>
      <c r="DH206" s="13">
        <f t="shared" si="87"/>
        <v>1.6370487201613007E-2</v>
      </c>
      <c r="DJ206" s="14">
        <v>37684</v>
      </c>
      <c r="DK206" s="13">
        <v>16.187601999999998</v>
      </c>
      <c r="DL206" s="13">
        <f t="shared" si="88"/>
        <v>-6.0851458695553575E-3</v>
      </c>
      <c r="DN206" s="14">
        <v>39392</v>
      </c>
      <c r="DO206" s="13">
        <v>101.233334</v>
      </c>
      <c r="DP206" s="13">
        <f t="shared" si="89"/>
        <v>7.7714736611594643E-2</v>
      </c>
    </row>
    <row r="207" spans="2:120">
      <c r="B207" s="14">
        <v>38757</v>
      </c>
      <c r="C207">
        <v>12.796842</v>
      </c>
      <c r="D207" s="13">
        <f t="shared" si="90"/>
        <v>-7.40742119681757E-3</v>
      </c>
      <c r="F207" s="14">
        <v>39734</v>
      </c>
      <c r="G207">
        <v>13.227766000000001</v>
      </c>
      <c r="H207" s="13">
        <f t="shared" si="91"/>
        <v>0.11849897960952477</v>
      </c>
      <c r="J207" s="14">
        <v>41292</v>
      </c>
      <c r="K207">
        <v>46.895099999999999</v>
      </c>
      <c r="L207" s="13">
        <f t="shared" si="92"/>
        <v>1.4465901985506032E-3</v>
      </c>
      <c r="N207" s="14">
        <v>38043</v>
      </c>
      <c r="O207">
        <v>12.38</v>
      </c>
      <c r="P207" s="13">
        <f t="shared" si="93"/>
        <v>9.787928221859787E-3</v>
      </c>
      <c r="R207" s="14">
        <v>40051</v>
      </c>
      <c r="S207" s="13">
        <v>18.945695000000001</v>
      </c>
      <c r="T207" s="13">
        <f t="shared" si="94"/>
        <v>9.0297207881646956E-4</v>
      </c>
      <c r="V207" s="14">
        <v>39064</v>
      </c>
      <c r="W207" s="13">
        <v>72.476873999999995</v>
      </c>
      <c r="X207" s="13">
        <f t="shared" si="95"/>
        <v>2.0068101771663478E-2</v>
      </c>
      <c r="Z207" s="14">
        <v>39321</v>
      </c>
      <c r="AA207" s="13">
        <v>26.975421999999998</v>
      </c>
      <c r="AB207" s="13">
        <f t="shared" si="96"/>
        <v>1.1035916868548858E-2</v>
      </c>
      <c r="AD207" s="14">
        <v>39024</v>
      </c>
      <c r="AE207" s="13">
        <v>18.163340999999999</v>
      </c>
      <c r="AF207" s="13">
        <f t="shared" si="97"/>
        <v>1.1825935782151463E-2</v>
      </c>
      <c r="AH207" s="14">
        <v>41319</v>
      </c>
      <c r="AI207" s="13">
        <v>21.18</v>
      </c>
      <c r="AJ207" s="13">
        <f t="shared" si="98"/>
        <v>1.4184397163121106E-3</v>
      </c>
      <c r="AL207" s="14">
        <v>41326</v>
      </c>
      <c r="AM207" s="13">
        <v>11.580800999999999</v>
      </c>
      <c r="AN207" s="13">
        <f t="shared" si="99"/>
        <v>-7.2698311138177625E-3</v>
      </c>
      <c r="AP207" s="14">
        <v>41669</v>
      </c>
      <c r="AQ207" s="13">
        <v>212.39999399999999</v>
      </c>
      <c r="AR207" s="13">
        <f t="shared" si="100"/>
        <v>4.0513343445026523E-2</v>
      </c>
      <c r="AT207" s="14">
        <v>41759</v>
      </c>
      <c r="AU207" s="13">
        <v>44.676350999999997</v>
      </c>
      <c r="AV207" s="13">
        <f t="shared" ref="AV207:AV266" si="101">(AU207-AU208)/AU208</f>
        <v>5.0740136168956236E-3</v>
      </c>
      <c r="AX207" s="14">
        <v>41026</v>
      </c>
      <c r="AY207" s="13">
        <v>6.57</v>
      </c>
      <c r="AZ207" s="13">
        <f t="shared" ref="AZ207:AZ264" si="102">(AY207-AY208)/AY208</f>
        <v>-4.545454545454449E-3</v>
      </c>
      <c r="BB207" s="14">
        <v>36747</v>
      </c>
      <c r="BC207" s="13">
        <v>22.606677000000001</v>
      </c>
      <c r="BD207" s="13">
        <f t="shared" ref="BD207:BD266" si="103">(BC207-BC208)/BC208</f>
        <v>1.9230765762662604E-2</v>
      </c>
      <c r="BF207" s="14">
        <v>40056</v>
      </c>
      <c r="BG207" s="13">
        <v>20.796937</v>
      </c>
      <c r="BH207" s="13">
        <f t="shared" ref="BH207:BH266" si="104">(BG207-BG208)/BG208</f>
        <v>-1.2155748024900352E-3</v>
      </c>
      <c r="BJ207" s="14">
        <v>38533</v>
      </c>
      <c r="BK207" s="13">
        <v>29.559999000000001</v>
      </c>
      <c r="BL207" s="13">
        <f t="shared" ref="BL207:BL267" si="105">(BK207-BK208)/BK208</f>
        <v>-1.3680347470148402E-2</v>
      </c>
      <c r="BN207" s="14">
        <v>37722</v>
      </c>
      <c r="BO207" s="13">
        <v>18.243931</v>
      </c>
      <c r="BP207" s="13">
        <f t="shared" ref="BP207:BP266" si="106">(BO207-BO208)/BO208</f>
        <v>-1.3397809901415734E-2</v>
      </c>
      <c r="BR207" s="14">
        <v>40102</v>
      </c>
      <c r="BS207" s="13">
        <v>22.703544000000001</v>
      </c>
      <c r="BT207" s="13">
        <f t="shared" ref="BT207:BT265" si="107">(BS207-BS208)/BS208</f>
        <v>-9.8649160670960228E-3</v>
      </c>
      <c r="BV207" s="14">
        <v>39141</v>
      </c>
      <c r="BW207" s="13">
        <v>27.524999999999999</v>
      </c>
      <c r="BX207" s="13">
        <f t="shared" ref="BX207:BX264" si="108">(BW207-BW208)/BW208</f>
        <v>6.3985374771479758E-3</v>
      </c>
      <c r="BZ207" s="14">
        <v>41306</v>
      </c>
      <c r="CA207" s="13">
        <v>18.440000999999999</v>
      </c>
      <c r="CB207" s="13">
        <f t="shared" ref="CB207:CB266" si="109">(CA207-CA208)/CA208</f>
        <v>3.264526837025248E-3</v>
      </c>
      <c r="CD207" s="14">
        <v>41274</v>
      </c>
      <c r="CE207" s="13">
        <v>49.200001</v>
      </c>
      <c r="CF207" s="13">
        <f t="shared" ref="CF207:CF266" si="110">(CE207-CE208)/CE208</f>
        <v>2.6282895834019521E-2</v>
      </c>
      <c r="CH207" s="14">
        <v>41675</v>
      </c>
      <c r="CI207" s="13">
        <v>46.830002</v>
      </c>
      <c r="CJ207" s="13">
        <f t="shared" ref="CJ207:CJ265" si="111">(CI207-CI208)/CI208</f>
        <v>-6.1334877958205664E-2</v>
      </c>
      <c r="CL207" s="14">
        <v>41621</v>
      </c>
      <c r="CM207" s="13">
        <v>39.380001</v>
      </c>
      <c r="CN207" s="13">
        <f t="shared" ref="CN207:CN265" si="112">(CM207-CM208)/CM208</f>
        <v>-2.7855405021249913E-3</v>
      </c>
      <c r="CP207" s="14">
        <v>37747</v>
      </c>
      <c r="CQ207" s="13">
        <v>13.1</v>
      </c>
      <c r="CR207" s="13">
        <f t="shared" ref="CR207:CR266" si="113">(CQ207-CQ208)/CQ208</f>
        <v>6.1443932411674408E-3</v>
      </c>
      <c r="CT207" s="14">
        <v>40554</v>
      </c>
      <c r="CU207" s="13">
        <v>33.150002000000001</v>
      </c>
      <c r="CV207" s="13">
        <f t="shared" ref="CV207:CV266" si="114">(CU207-CU208)/CU208</f>
        <v>0</v>
      </c>
      <c r="CX207" s="14">
        <v>38989</v>
      </c>
      <c r="CY207" s="13">
        <v>37.322907000000001</v>
      </c>
      <c r="CZ207" s="13">
        <f t="shared" ref="CZ207:CZ265" si="115">(CY207-CY208)/CY208</f>
        <v>-1.33856903110866E-2</v>
      </c>
      <c r="DB207" s="14">
        <v>41806</v>
      </c>
      <c r="DC207" s="13">
        <v>79.5</v>
      </c>
      <c r="DD207" s="13">
        <f t="shared" ref="DD207:DD265" si="116">(DC207-DC208)/DC208</f>
        <v>2.6484928408563933E-3</v>
      </c>
      <c r="DF207" s="14">
        <v>40221</v>
      </c>
      <c r="DG207" s="13">
        <v>21.379999000000002</v>
      </c>
      <c r="DH207" s="13">
        <f t="shared" ref="DH207:DH266" si="117">(DG207-DG208)/DG208</f>
        <v>3.6354824835425341E-2</v>
      </c>
      <c r="DJ207" s="14">
        <v>37683</v>
      </c>
      <c r="DK207" s="13">
        <v>16.286708999999998</v>
      </c>
      <c r="DL207" s="13">
        <f t="shared" ref="DL207:DL267" si="118">(DK207-DK208)/DK208</f>
        <v>6.1224015762186435E-3</v>
      </c>
      <c r="DN207" s="14">
        <v>39391</v>
      </c>
      <c r="DO207" s="13">
        <v>93.933329999999998</v>
      </c>
      <c r="DP207" s="13">
        <f t="shared" ref="DP207:DP266" si="119">(DO207-DO208)/DO208</f>
        <v>-7.7466119123058407E-3</v>
      </c>
    </row>
    <row r="208" spans="2:120">
      <c r="B208" s="14">
        <v>38756</v>
      </c>
      <c r="C208">
        <v>12.892341</v>
      </c>
      <c r="D208" s="13">
        <f t="shared" si="90"/>
        <v>1.1235936548584265E-2</v>
      </c>
      <c r="F208" s="14">
        <v>39731</v>
      </c>
      <c r="G208">
        <v>11.826355</v>
      </c>
      <c r="H208" s="13">
        <f t="shared" si="91"/>
        <v>-2.6282101632809949E-2</v>
      </c>
      <c r="J208" s="14">
        <v>41291</v>
      </c>
      <c r="K208">
        <v>46.827359999999999</v>
      </c>
      <c r="L208" s="13">
        <f t="shared" si="92"/>
        <v>2.8043323042002122E-2</v>
      </c>
      <c r="N208" s="14">
        <v>38042</v>
      </c>
      <c r="O208">
        <v>12.26</v>
      </c>
      <c r="P208" s="13">
        <f t="shared" si="93"/>
        <v>6.6086956521739113E-2</v>
      </c>
      <c r="R208" s="14">
        <v>40050</v>
      </c>
      <c r="S208" s="13">
        <v>18.928602999999999</v>
      </c>
      <c r="T208" s="13">
        <f t="shared" si="94"/>
        <v>-6.7264224551599888E-3</v>
      </c>
      <c r="V208" s="14">
        <v>39063</v>
      </c>
      <c r="W208" s="13">
        <v>71.051015000000007</v>
      </c>
      <c r="X208" s="13">
        <f t="shared" si="95"/>
        <v>-1.3863454822470322E-3</v>
      </c>
      <c r="Z208" s="14">
        <v>39318</v>
      </c>
      <c r="AA208" s="13">
        <v>26.680973000000002</v>
      </c>
      <c r="AB208" s="13">
        <f t="shared" si="96"/>
        <v>2.7432368014701572E-2</v>
      </c>
      <c r="AD208" s="14">
        <v>39023</v>
      </c>
      <c r="AE208" s="13">
        <v>17.951053000000002</v>
      </c>
      <c r="AF208" s="13">
        <f t="shared" si="97"/>
        <v>1.9286378993416481E-2</v>
      </c>
      <c r="AH208" s="14">
        <v>41318</v>
      </c>
      <c r="AI208" s="13">
        <v>21.15</v>
      </c>
      <c r="AJ208" s="13">
        <f t="shared" si="98"/>
        <v>-2.828807299802383E-3</v>
      </c>
      <c r="AL208" s="14">
        <v>41325</v>
      </c>
      <c r="AM208" s="13">
        <v>11.665608000000001</v>
      </c>
      <c r="AN208" s="13">
        <f t="shared" si="99"/>
        <v>-1.433120682748552E-2</v>
      </c>
      <c r="AP208" s="14">
        <v>41668</v>
      </c>
      <c r="AQ208" s="13">
        <v>204.13000500000001</v>
      </c>
      <c r="AR208" s="13">
        <f t="shared" si="100"/>
        <v>-4.0246353469872938E-2</v>
      </c>
      <c r="AT208" s="14">
        <v>41758</v>
      </c>
      <c r="AU208" s="13">
        <v>44.450806999999998</v>
      </c>
      <c r="AV208" s="13">
        <f t="shared" si="101"/>
        <v>7.6693923269941606E-3</v>
      </c>
      <c r="AX208" s="14">
        <v>41025</v>
      </c>
      <c r="AY208" s="13">
        <v>6.6</v>
      </c>
      <c r="AZ208" s="13">
        <f t="shared" si="102"/>
        <v>1.2269938650306761E-2</v>
      </c>
      <c r="BB208" s="14">
        <v>36746</v>
      </c>
      <c r="BC208" s="13">
        <v>22.180136000000001</v>
      </c>
      <c r="BD208" s="13">
        <f t="shared" si="103"/>
        <v>-1.5551308969191349E-2</v>
      </c>
      <c r="BF208" s="14">
        <v>40053</v>
      </c>
      <c r="BG208" s="13">
        <v>20.822247999999998</v>
      </c>
      <c r="BH208" s="13">
        <f t="shared" si="104"/>
        <v>-4.0502748709419275E-4</v>
      </c>
      <c r="BJ208" s="14">
        <v>38532</v>
      </c>
      <c r="BK208" s="13">
        <v>29.969999000000001</v>
      </c>
      <c r="BL208" s="13">
        <f t="shared" si="105"/>
        <v>-4.980145916993731E-3</v>
      </c>
      <c r="BN208" s="14">
        <v>37721</v>
      </c>
      <c r="BO208" s="13">
        <v>18.491679000000001</v>
      </c>
      <c r="BP208" s="13">
        <f t="shared" si="106"/>
        <v>2.2916221474831678E-2</v>
      </c>
      <c r="BR208" s="14">
        <v>40101</v>
      </c>
      <c r="BS208" s="13">
        <v>22.929743999999999</v>
      </c>
      <c r="BT208" s="13">
        <f t="shared" si="107"/>
        <v>1.2595003050625582E-2</v>
      </c>
      <c r="BV208" s="14">
        <v>39140</v>
      </c>
      <c r="BW208" s="13">
        <v>27.35</v>
      </c>
      <c r="BX208" s="13">
        <f t="shared" si="108"/>
        <v>-5.8033407955915231E-2</v>
      </c>
      <c r="BZ208" s="14">
        <v>41305</v>
      </c>
      <c r="CA208" s="13">
        <v>18.379999000000002</v>
      </c>
      <c r="CB208" s="13">
        <f t="shared" si="109"/>
        <v>3.0269002242152562E-2</v>
      </c>
      <c r="CD208" s="14">
        <v>41271</v>
      </c>
      <c r="CE208" s="13">
        <v>47.939999</v>
      </c>
      <c r="CF208" s="13">
        <f t="shared" si="110"/>
        <v>-1.4188813197844676E-2</v>
      </c>
      <c r="CH208" s="14">
        <v>41674</v>
      </c>
      <c r="CI208" s="13">
        <v>49.889999000000003</v>
      </c>
      <c r="CJ208" s="13">
        <f t="shared" si="111"/>
        <v>1.629657771440211E-2</v>
      </c>
      <c r="CL208" s="14">
        <v>41620</v>
      </c>
      <c r="CM208" s="13">
        <v>39.490001999999997</v>
      </c>
      <c r="CN208" s="13">
        <f t="shared" si="112"/>
        <v>4.140306125543565E-2</v>
      </c>
      <c r="CP208" s="14">
        <v>37746</v>
      </c>
      <c r="CQ208" s="13">
        <v>13.02</v>
      </c>
      <c r="CR208" s="13">
        <f t="shared" si="113"/>
        <v>2.1176470588235262E-2</v>
      </c>
      <c r="CT208" s="14">
        <v>40553</v>
      </c>
      <c r="CU208" s="13">
        <v>33.150002000000001</v>
      </c>
      <c r="CV208" s="13">
        <f t="shared" si="114"/>
        <v>-2.7859121868570161E-2</v>
      </c>
      <c r="CX208" s="14">
        <v>38988</v>
      </c>
      <c r="CY208" s="13">
        <v>37.829278000000002</v>
      </c>
      <c r="CZ208" s="13">
        <f t="shared" si="115"/>
        <v>4.4043293387564788E-3</v>
      </c>
      <c r="DB208" s="14">
        <v>41803</v>
      </c>
      <c r="DC208" s="13">
        <v>79.290001000000004</v>
      </c>
      <c r="DD208" s="13">
        <f t="shared" si="116"/>
        <v>1.6277929362135197E-2</v>
      </c>
      <c r="DF208" s="14">
        <v>40220</v>
      </c>
      <c r="DG208" s="13">
        <v>20.629999000000002</v>
      </c>
      <c r="DH208" s="13">
        <f t="shared" si="117"/>
        <v>4.870822948328299E-3</v>
      </c>
      <c r="DJ208" s="14">
        <v>37680</v>
      </c>
      <c r="DK208" s="13">
        <v>16.187601999999998</v>
      </c>
      <c r="DL208" s="13">
        <f t="shared" si="118"/>
        <v>-8.0971240665833177E-3</v>
      </c>
      <c r="DN208" s="14">
        <v>39388</v>
      </c>
      <c r="DO208" s="13">
        <v>94.666675999999995</v>
      </c>
      <c r="DP208" s="13">
        <f t="shared" si="119"/>
        <v>-1.9167651798693348E-2</v>
      </c>
    </row>
    <row r="209" spans="2:120">
      <c r="B209" s="14">
        <v>38755</v>
      </c>
      <c r="C209">
        <v>12.749093</v>
      </c>
      <c r="D209" s="13">
        <f t="shared" si="90"/>
        <v>-4.4742500463831212E-3</v>
      </c>
      <c r="F209" s="14">
        <v>39730</v>
      </c>
      <c r="G209">
        <v>12.145566000000001</v>
      </c>
      <c r="H209" s="13">
        <f t="shared" si="91"/>
        <v>-3.999998103011379E-2</v>
      </c>
      <c r="J209" s="14">
        <v>41290</v>
      </c>
      <c r="K209">
        <v>45.549987000000002</v>
      </c>
      <c r="L209" s="13">
        <f t="shared" si="92"/>
        <v>8.5053643187089423E-4</v>
      </c>
      <c r="N209" s="14">
        <v>38041</v>
      </c>
      <c r="O209">
        <v>11.5</v>
      </c>
      <c r="P209" s="13">
        <f t="shared" si="93"/>
        <v>-1.9886085194910606E-2</v>
      </c>
      <c r="R209" s="14">
        <v>40049</v>
      </c>
      <c r="S209" s="13">
        <v>19.056787</v>
      </c>
      <c r="T209" s="13">
        <f t="shared" si="94"/>
        <v>-4.0196620642804683E-3</v>
      </c>
      <c r="V209" s="14">
        <v>39062</v>
      </c>
      <c r="W209" s="13">
        <v>71.149653000000001</v>
      </c>
      <c r="X209" s="13">
        <f t="shared" si="95"/>
        <v>1.7831944726263003E-2</v>
      </c>
      <c r="Z209" s="14">
        <v>39317</v>
      </c>
      <c r="AA209" s="13">
        <v>25.968592999999998</v>
      </c>
      <c r="AB209" s="13">
        <f t="shared" si="96"/>
        <v>-4.0073139049647179E-3</v>
      </c>
      <c r="AD209" s="14">
        <v>39022</v>
      </c>
      <c r="AE209" s="13">
        <v>17.611393</v>
      </c>
      <c r="AF209" s="13">
        <f t="shared" si="97"/>
        <v>2.9013503303219009E-3</v>
      </c>
      <c r="AH209" s="14">
        <v>41317</v>
      </c>
      <c r="AI209" s="13">
        <v>21.209999</v>
      </c>
      <c r="AJ209" s="13">
        <f t="shared" si="98"/>
        <v>1.4832488038277573E-2</v>
      </c>
      <c r="AL209" s="14">
        <v>41324</v>
      </c>
      <c r="AM209" s="13">
        <v>11.835221000000001</v>
      </c>
      <c r="AN209" s="13">
        <f t="shared" si="99"/>
        <v>-1.3354273563448558E-2</v>
      </c>
      <c r="AP209" s="14">
        <v>41667</v>
      </c>
      <c r="AQ209" s="13">
        <v>212.69000199999999</v>
      </c>
      <c r="AR209" s="13">
        <f t="shared" si="100"/>
        <v>3.6399965712893632E-2</v>
      </c>
      <c r="AT209" s="14">
        <v>41757</v>
      </c>
      <c r="AU209" s="13">
        <v>44.112490999999999</v>
      </c>
      <c r="AV209" s="13">
        <f t="shared" si="101"/>
        <v>-4.6649942553166988E-3</v>
      </c>
      <c r="AX209" s="14">
        <v>41024</v>
      </c>
      <c r="AY209" s="13">
        <v>6.52</v>
      </c>
      <c r="AZ209" s="13">
        <f t="shared" si="102"/>
        <v>1.5360983102918259E-3</v>
      </c>
      <c r="BB209" s="14">
        <v>36745</v>
      </c>
      <c r="BC209" s="13">
        <v>22.530515000000001</v>
      </c>
      <c r="BD209" s="13">
        <f t="shared" si="103"/>
        <v>-2.6973424889312682E-2</v>
      </c>
      <c r="BF209" s="14">
        <v>40052</v>
      </c>
      <c r="BG209" s="13">
        <v>20.830684999999999</v>
      </c>
      <c r="BH209" s="13">
        <f t="shared" si="104"/>
        <v>5.702672889233147E-3</v>
      </c>
      <c r="BJ209" s="14">
        <v>38531</v>
      </c>
      <c r="BK209" s="13">
        <v>30.120000999999998</v>
      </c>
      <c r="BL209" s="13">
        <f t="shared" si="105"/>
        <v>1.2437008403361293E-2</v>
      </c>
      <c r="BN209" s="14">
        <v>37720</v>
      </c>
      <c r="BO209" s="13">
        <v>18.077413</v>
      </c>
      <c r="BP209" s="13">
        <f t="shared" si="106"/>
        <v>-7.359549417314132E-3</v>
      </c>
      <c r="BR209" s="14">
        <v>40100</v>
      </c>
      <c r="BS209" s="13">
        <v>22.644535999999999</v>
      </c>
      <c r="BT209" s="13">
        <f t="shared" si="107"/>
        <v>1.0533279312168072E-2</v>
      </c>
      <c r="BV209" s="14">
        <v>39139</v>
      </c>
      <c r="BW209" s="13">
        <v>29.035</v>
      </c>
      <c r="BX209" s="13">
        <f t="shared" si="108"/>
        <v>-9.7203274215552568E-3</v>
      </c>
      <c r="BZ209" s="14">
        <v>41304</v>
      </c>
      <c r="CA209" s="13">
        <v>17.84</v>
      </c>
      <c r="CB209" s="13">
        <f t="shared" si="109"/>
        <v>-4.086021505376352E-2</v>
      </c>
      <c r="CD209" s="14">
        <v>41270</v>
      </c>
      <c r="CE209" s="13">
        <v>48.630001</v>
      </c>
      <c r="CF209" s="13">
        <f t="shared" si="110"/>
        <v>9.7591569767442581E-3</v>
      </c>
      <c r="CH209" s="14">
        <v>41673</v>
      </c>
      <c r="CI209" s="13">
        <v>49.09</v>
      </c>
      <c r="CJ209" s="13">
        <f t="shared" si="111"/>
        <v>-3.8582079150370492E-2</v>
      </c>
      <c r="CL209" s="14">
        <v>41619</v>
      </c>
      <c r="CM209" s="13">
        <v>37.919998</v>
      </c>
      <c r="CN209" s="13">
        <f t="shared" si="112"/>
        <v>-9.14559707342575E-3</v>
      </c>
      <c r="CP209" s="14">
        <v>37743</v>
      </c>
      <c r="CQ209" s="13">
        <v>12.75</v>
      </c>
      <c r="CR209" s="13">
        <f t="shared" si="113"/>
        <v>2.7397260273972591E-2</v>
      </c>
      <c r="CT209" s="14">
        <v>40550</v>
      </c>
      <c r="CU209" s="13">
        <v>34.099997999999999</v>
      </c>
      <c r="CV209" s="13">
        <f t="shared" si="114"/>
        <v>-6.1207517889609033E-3</v>
      </c>
      <c r="CX209" s="14">
        <v>38987</v>
      </c>
      <c r="CY209" s="13">
        <v>37.663395999999999</v>
      </c>
      <c r="CZ209" s="13">
        <f t="shared" si="115"/>
        <v>-1.9768211961034118E-2</v>
      </c>
      <c r="DB209" s="14">
        <v>41802</v>
      </c>
      <c r="DC209" s="13">
        <v>78.019997000000004</v>
      </c>
      <c r="DD209" s="13">
        <f t="shared" si="116"/>
        <v>1.3773362964830695E-2</v>
      </c>
      <c r="DF209" s="14">
        <v>40219</v>
      </c>
      <c r="DG209" s="13">
        <v>20.530000999999999</v>
      </c>
      <c r="DH209" s="13">
        <f t="shared" si="117"/>
        <v>1.7848339117501083E-2</v>
      </c>
      <c r="DJ209" s="14">
        <v>37679</v>
      </c>
      <c r="DK209" s="13">
        <v>16.319745000000001</v>
      </c>
      <c r="DL209" s="13">
        <f t="shared" si="118"/>
        <v>-9.1926658737151109E-4</v>
      </c>
      <c r="DN209" s="14">
        <v>39387</v>
      </c>
      <c r="DO209" s="13">
        <v>96.516673999999995</v>
      </c>
      <c r="DP209" s="13">
        <f t="shared" si="119"/>
        <v>5.3819789424174461E-3</v>
      </c>
    </row>
    <row r="210" spans="2:120">
      <c r="B210" s="14">
        <v>38754</v>
      </c>
      <c r="C210">
        <v>12.806392000000001</v>
      </c>
      <c r="D210" s="13">
        <f t="shared" si="90"/>
        <v>7.5130828720624196E-3</v>
      </c>
      <c r="F210" s="14">
        <v>39729</v>
      </c>
      <c r="G210">
        <v>12.651631</v>
      </c>
      <c r="H210" s="13">
        <f t="shared" si="91"/>
        <v>1.4357034264491942E-2</v>
      </c>
      <c r="J210" s="14">
        <v>41289</v>
      </c>
      <c r="K210">
        <v>45.511277999999997</v>
      </c>
      <c r="L210" s="13">
        <f t="shared" si="92"/>
        <v>1.7039053007664108E-3</v>
      </c>
      <c r="N210" s="14">
        <v>38040</v>
      </c>
      <c r="O210">
        <v>11.73333</v>
      </c>
      <c r="P210" s="13">
        <f t="shared" si="93"/>
        <v>-2.1135144289448168E-2</v>
      </c>
      <c r="R210" s="14">
        <v>40046</v>
      </c>
      <c r="S210" s="13">
        <v>19.133697999999999</v>
      </c>
      <c r="T210" s="13">
        <f t="shared" si="94"/>
        <v>2.3776780393257507E-2</v>
      </c>
      <c r="V210" s="14">
        <v>39059</v>
      </c>
      <c r="W210" s="13">
        <v>69.903143999999998</v>
      </c>
      <c r="X210" s="13">
        <f t="shared" si="95"/>
        <v>-5.993391191395997E-3</v>
      </c>
      <c r="Z210" s="14">
        <v>39316</v>
      </c>
      <c r="AA210" s="13">
        <v>26.073076</v>
      </c>
      <c r="AB210" s="13">
        <f t="shared" si="96"/>
        <v>5.6175465017839259E-2</v>
      </c>
      <c r="AD210" s="14">
        <v>39021</v>
      </c>
      <c r="AE210" s="13">
        <v>17.560444</v>
      </c>
      <c r="AF210" s="13">
        <f t="shared" si="97"/>
        <v>-1.0052616402551158E-2</v>
      </c>
      <c r="AH210" s="14">
        <v>41316</v>
      </c>
      <c r="AI210" s="13">
        <v>20.9</v>
      </c>
      <c r="AJ210" s="13">
        <f t="shared" si="98"/>
        <v>1.951219512195115E-2</v>
      </c>
      <c r="AL210" s="14">
        <v>41320</v>
      </c>
      <c r="AM210" s="13">
        <v>11.995411000000001</v>
      </c>
      <c r="AN210" s="13">
        <f t="shared" si="99"/>
        <v>0</v>
      </c>
      <c r="AP210" s="14">
        <v>41666</v>
      </c>
      <c r="AQ210" s="13">
        <v>205.220001</v>
      </c>
      <c r="AR210" s="13">
        <f t="shared" si="100"/>
        <v>-5.598232695148038E-2</v>
      </c>
      <c r="AT210" s="14">
        <v>41754</v>
      </c>
      <c r="AU210" s="13">
        <v>44.319240000000001</v>
      </c>
      <c r="AV210" s="13">
        <f t="shared" si="101"/>
        <v>-2.5418476363870762E-2</v>
      </c>
      <c r="AX210" s="14">
        <v>41023</v>
      </c>
      <c r="AY210" s="13">
        <v>6.51</v>
      </c>
      <c r="AZ210" s="13">
        <f t="shared" si="102"/>
        <v>-1.8099547511312233E-2</v>
      </c>
      <c r="BB210" s="14">
        <v>36742</v>
      </c>
      <c r="BC210" s="13">
        <v>23.155087000000002</v>
      </c>
      <c r="BD210" s="13">
        <f t="shared" si="103"/>
        <v>3.2608683049146651E-2</v>
      </c>
      <c r="BF210" s="14">
        <v>40051</v>
      </c>
      <c r="BG210" s="13">
        <v>20.712568000000001</v>
      </c>
      <c r="BH210" s="13">
        <f t="shared" si="104"/>
        <v>-3.6525963874256494E-3</v>
      </c>
      <c r="BJ210" s="14">
        <v>38530</v>
      </c>
      <c r="BK210" s="13">
        <v>29.75</v>
      </c>
      <c r="BL210" s="13">
        <f t="shared" si="105"/>
        <v>-2.4590163934426229E-2</v>
      </c>
      <c r="BN210" s="14">
        <v>37719</v>
      </c>
      <c r="BO210" s="13">
        <v>18.211441000000001</v>
      </c>
      <c r="BP210" s="13">
        <f t="shared" si="106"/>
        <v>1.2646852758007055E-2</v>
      </c>
      <c r="BR210" s="14">
        <v>40099</v>
      </c>
      <c r="BS210" s="13">
        <v>22.408501000000001</v>
      </c>
      <c r="BT210" s="13">
        <f t="shared" si="107"/>
        <v>8.6321007543687309E-3</v>
      </c>
      <c r="BV210" s="14">
        <v>39136</v>
      </c>
      <c r="BW210" s="13">
        <v>29.32</v>
      </c>
      <c r="BX210" s="13">
        <f t="shared" si="108"/>
        <v>2.9074396132225144E-3</v>
      </c>
      <c r="BZ210" s="14">
        <v>41303</v>
      </c>
      <c r="CA210" s="13">
        <v>18.600000000000001</v>
      </c>
      <c r="CB210" s="13">
        <f t="shared" si="109"/>
        <v>-7.4706510138739073E-3</v>
      </c>
      <c r="CD210" s="14">
        <v>41269</v>
      </c>
      <c r="CE210" s="13">
        <v>48.16</v>
      </c>
      <c r="CF210" s="13">
        <f t="shared" si="110"/>
        <v>-1.5736766809728246E-2</v>
      </c>
      <c r="CH210" s="14">
        <v>41670</v>
      </c>
      <c r="CI210" s="13">
        <v>51.060001</v>
      </c>
      <c r="CJ210" s="13">
        <f t="shared" si="111"/>
        <v>2.2017654564004219E-2</v>
      </c>
      <c r="CL210" s="14">
        <v>41618</v>
      </c>
      <c r="CM210" s="13">
        <v>38.270000000000003</v>
      </c>
      <c r="CN210" s="13">
        <f t="shared" si="112"/>
        <v>-2.0225319502679907E-2</v>
      </c>
      <c r="CP210" s="14">
        <v>37742</v>
      </c>
      <c r="CQ210" s="13">
        <v>12.41</v>
      </c>
      <c r="CR210" s="13">
        <f t="shared" si="113"/>
        <v>2.9021558872305109E-2</v>
      </c>
      <c r="CT210" s="14">
        <v>40549</v>
      </c>
      <c r="CU210" s="13">
        <v>34.310001</v>
      </c>
      <c r="CV210" s="13">
        <f t="shared" si="114"/>
        <v>3.0639830860924373E-2</v>
      </c>
      <c r="CX210" s="14">
        <v>38986</v>
      </c>
      <c r="CY210" s="13">
        <v>38.422949000000003</v>
      </c>
      <c r="CZ210" s="13">
        <f t="shared" si="115"/>
        <v>2.1587665209247896E-2</v>
      </c>
      <c r="DB210" s="14">
        <v>41801</v>
      </c>
      <c r="DC210" s="13">
        <v>76.959998999999996</v>
      </c>
      <c r="DD210" s="13">
        <f t="shared" si="116"/>
        <v>3.5522053283100152E-2</v>
      </c>
      <c r="DF210" s="14">
        <v>40218</v>
      </c>
      <c r="DG210" s="13">
        <v>20.170000000000002</v>
      </c>
      <c r="DH210" s="13">
        <f t="shared" si="117"/>
        <v>2.178318135764961E-2</v>
      </c>
      <c r="DJ210" s="14">
        <v>37678</v>
      </c>
      <c r="DK210" s="13">
        <v>16.334761</v>
      </c>
      <c r="DL210" s="13">
        <f t="shared" si="118"/>
        <v>-1.9911772168843139E-2</v>
      </c>
      <c r="DN210" s="14">
        <v>39386</v>
      </c>
      <c r="DO210" s="13">
        <v>96.000004000000004</v>
      </c>
      <c r="DP210" s="13">
        <f t="shared" si="119"/>
        <v>1.2302341122001339E-2</v>
      </c>
    </row>
    <row r="211" spans="2:120">
      <c r="B211" s="14">
        <v>38751</v>
      </c>
      <c r="C211">
        <v>12.710894</v>
      </c>
      <c r="D211" s="13">
        <f t="shared" si="90"/>
        <v>-7.5068140315551971E-4</v>
      </c>
      <c r="F211" s="14">
        <v>39728</v>
      </c>
      <c r="G211">
        <v>12.472562</v>
      </c>
      <c r="H211" s="13">
        <f t="shared" si="91"/>
        <v>-5.3750713239678227E-2</v>
      </c>
      <c r="J211" s="14">
        <v>41288</v>
      </c>
      <c r="K211">
        <v>45.433863000000002</v>
      </c>
      <c r="L211" s="13">
        <f t="shared" si="92"/>
        <v>9.0264768422017409E-3</v>
      </c>
      <c r="N211" s="14">
        <v>38037</v>
      </c>
      <c r="O211">
        <v>11.98667</v>
      </c>
      <c r="P211" s="13">
        <f t="shared" si="93"/>
        <v>2.1591483406671393E-2</v>
      </c>
      <c r="R211" s="14">
        <v>40045</v>
      </c>
      <c r="S211" s="13">
        <v>18.689326000000001</v>
      </c>
      <c r="T211" s="13">
        <f t="shared" si="94"/>
        <v>1.6736444466833873E-2</v>
      </c>
      <c r="V211" s="14">
        <v>39058</v>
      </c>
      <c r="W211" s="13">
        <v>70.324627000000007</v>
      </c>
      <c r="X211" s="13">
        <f t="shared" si="95"/>
        <v>-3.8110079573717131E-3</v>
      </c>
      <c r="Z211" s="14">
        <v>39315</v>
      </c>
      <c r="AA211" s="13">
        <v>24.686311</v>
      </c>
      <c r="AB211" s="13">
        <f t="shared" si="96"/>
        <v>1.4441827121253291E-2</v>
      </c>
      <c r="AD211" s="14">
        <v>39020</v>
      </c>
      <c r="AE211" s="13">
        <v>17.738765000000001</v>
      </c>
      <c r="AF211" s="13">
        <f t="shared" si="97"/>
        <v>-4.7849647976588085E-4</v>
      </c>
      <c r="AH211" s="14">
        <v>41313</v>
      </c>
      <c r="AI211" s="13">
        <v>20.5</v>
      </c>
      <c r="AJ211" s="13">
        <f t="shared" si="98"/>
        <v>8.8582677165354191E-3</v>
      </c>
      <c r="AL211" s="14">
        <v>41319</v>
      </c>
      <c r="AM211" s="13">
        <v>11.995411000000001</v>
      </c>
      <c r="AN211" s="13">
        <f t="shared" si="99"/>
        <v>2.9102660947814402E-2</v>
      </c>
      <c r="AP211" s="14">
        <v>41663</v>
      </c>
      <c r="AQ211" s="13">
        <v>217.38999899999999</v>
      </c>
      <c r="AR211" s="13">
        <f t="shared" si="100"/>
        <v>2.998957206815569E-3</v>
      </c>
      <c r="AT211" s="14">
        <v>41753</v>
      </c>
      <c r="AU211" s="13">
        <v>45.475149000000002</v>
      </c>
      <c r="AV211" s="13">
        <f t="shared" si="101"/>
        <v>7.2855690972046224E-3</v>
      </c>
      <c r="AX211" s="14">
        <v>41022</v>
      </c>
      <c r="AY211" s="13">
        <v>6.63</v>
      </c>
      <c r="AZ211" s="13">
        <f t="shared" si="102"/>
        <v>-1.5060240963855102E-3</v>
      </c>
      <c r="BB211" s="14">
        <v>36741</v>
      </c>
      <c r="BC211" s="13">
        <v>22.423874000000001</v>
      </c>
      <c r="BD211" s="13">
        <f t="shared" si="103"/>
        <v>-0.16742079667109022</v>
      </c>
      <c r="BF211" s="14">
        <v>40050</v>
      </c>
      <c r="BG211" s="13">
        <v>20.788499999999999</v>
      </c>
      <c r="BH211" s="13">
        <f t="shared" si="104"/>
        <v>0</v>
      </c>
      <c r="BJ211" s="14">
        <v>38527</v>
      </c>
      <c r="BK211" s="13">
        <v>30.5</v>
      </c>
      <c r="BL211" s="13">
        <f t="shared" si="105"/>
        <v>-1.3583441138421788E-2</v>
      </c>
      <c r="BN211" s="14">
        <v>37718</v>
      </c>
      <c r="BO211" s="13">
        <v>17.984000000000002</v>
      </c>
      <c r="BP211" s="13">
        <f t="shared" si="106"/>
        <v>5.4495207482146086E-3</v>
      </c>
      <c r="BR211" s="14">
        <v>40098</v>
      </c>
      <c r="BS211" s="13">
        <v>22.216723999999999</v>
      </c>
      <c r="BT211" s="13">
        <f t="shared" si="107"/>
        <v>-2.6489814116996096E-3</v>
      </c>
      <c r="BV211" s="14">
        <v>39135</v>
      </c>
      <c r="BW211" s="13">
        <v>29.235001</v>
      </c>
      <c r="BX211" s="13">
        <f t="shared" si="108"/>
        <v>-9.6544376693766636E-3</v>
      </c>
      <c r="BZ211" s="14">
        <v>41302</v>
      </c>
      <c r="CA211" s="13">
        <v>18.739999999999998</v>
      </c>
      <c r="CB211" s="13">
        <f t="shared" si="109"/>
        <v>2.1389838428349881E-3</v>
      </c>
      <c r="CD211" s="14">
        <v>41267</v>
      </c>
      <c r="CE211" s="13">
        <v>48.93</v>
      </c>
      <c r="CF211" s="13">
        <f t="shared" si="110"/>
        <v>8.1818369437881605E-4</v>
      </c>
      <c r="CH211" s="14">
        <v>41669</v>
      </c>
      <c r="CI211" s="13">
        <v>49.959999000000003</v>
      </c>
      <c r="CJ211" s="13">
        <f t="shared" si="111"/>
        <v>2.2513261921546145E-2</v>
      </c>
      <c r="CL211" s="14">
        <v>41617</v>
      </c>
      <c r="CM211" s="13">
        <v>39.060001</v>
      </c>
      <c r="CN211" s="13">
        <f t="shared" si="112"/>
        <v>1.7717560768171936E-2</v>
      </c>
      <c r="CP211" s="14">
        <v>37741</v>
      </c>
      <c r="CQ211" s="13">
        <v>12.06</v>
      </c>
      <c r="CR211" s="13">
        <f t="shared" si="113"/>
        <v>5.8381984987489807E-3</v>
      </c>
      <c r="CT211" s="14">
        <v>40548</v>
      </c>
      <c r="CU211" s="13">
        <v>33.290000999999997</v>
      </c>
      <c r="CV211" s="13">
        <f t="shared" si="114"/>
        <v>9.0207461828450985E-4</v>
      </c>
      <c r="CX211" s="14">
        <v>38985</v>
      </c>
      <c r="CY211" s="13">
        <v>37.611015000000002</v>
      </c>
      <c r="CZ211" s="13">
        <f t="shared" si="115"/>
        <v>-1.5988975815801752E-2</v>
      </c>
      <c r="DB211" s="14">
        <v>41800</v>
      </c>
      <c r="DC211" s="13">
        <v>74.319999999999993</v>
      </c>
      <c r="DD211" s="13">
        <f t="shared" si="116"/>
        <v>-6.7235441687428456E-4</v>
      </c>
      <c r="DF211" s="14">
        <v>40217</v>
      </c>
      <c r="DG211" s="13">
        <v>19.739999999999998</v>
      </c>
      <c r="DH211" s="13">
        <f t="shared" si="117"/>
        <v>-2.0833333333333419E-2</v>
      </c>
      <c r="DJ211" s="14">
        <v>37677</v>
      </c>
      <c r="DK211" s="13">
        <v>16.666623000000001</v>
      </c>
      <c r="DL211" s="13">
        <f t="shared" si="118"/>
        <v>6.6343822068291487E-3</v>
      </c>
      <c r="DN211" s="14">
        <v>39385</v>
      </c>
      <c r="DO211" s="13">
        <v>94.833331999999999</v>
      </c>
      <c r="DP211" s="13">
        <f t="shared" si="119"/>
        <v>-1.862714352143599E-2</v>
      </c>
    </row>
    <row r="212" spans="2:120">
      <c r="B212" s="14">
        <v>38750</v>
      </c>
      <c r="C212">
        <v>12.720443</v>
      </c>
      <c r="D212" s="13">
        <f t="shared" si="90"/>
        <v>-1.1869427442553173E-2</v>
      </c>
      <c r="F212" s="14">
        <v>39727</v>
      </c>
      <c r="G212">
        <v>13.181053</v>
      </c>
      <c r="H212" s="13">
        <f t="shared" si="91"/>
        <v>-2.195259060202685E-2</v>
      </c>
      <c r="J212" s="14">
        <v>41285</v>
      </c>
      <c r="K212">
        <v>45.027424000000003</v>
      </c>
      <c r="L212" s="13">
        <f t="shared" si="92"/>
        <v>2.0394740181713653E-2</v>
      </c>
      <c r="N212" s="14">
        <v>38036</v>
      </c>
      <c r="O212">
        <v>11.73333</v>
      </c>
      <c r="P212" s="13">
        <f t="shared" si="93"/>
        <v>-2.2222499999999961E-2</v>
      </c>
      <c r="R212" s="14">
        <v>40044</v>
      </c>
      <c r="S212" s="13">
        <v>18.381682000000001</v>
      </c>
      <c r="T212" s="13">
        <f t="shared" si="94"/>
        <v>7.9662626506562008E-3</v>
      </c>
      <c r="V212" s="14">
        <v>39057</v>
      </c>
      <c r="W212" s="13">
        <v>70.59366</v>
      </c>
      <c r="X212" s="13">
        <f t="shared" si="95"/>
        <v>3.2799780453278339E-2</v>
      </c>
      <c r="Z212" s="14">
        <v>39314</v>
      </c>
      <c r="AA212" s="13">
        <v>24.334871</v>
      </c>
      <c r="AB212" s="13">
        <f t="shared" si="96"/>
        <v>-1.3856773719393008E-2</v>
      </c>
      <c r="AD212" s="14">
        <v>39017</v>
      </c>
      <c r="AE212" s="13">
        <v>17.747257000000001</v>
      </c>
      <c r="AF212" s="13">
        <f t="shared" si="97"/>
        <v>-2.2907900038874891E-2</v>
      </c>
      <c r="AH212" s="14">
        <v>41312</v>
      </c>
      <c r="AI212" s="13">
        <v>20.32</v>
      </c>
      <c r="AJ212" s="13">
        <f t="shared" si="98"/>
        <v>2.367758186397979E-2</v>
      </c>
      <c r="AL212" s="14">
        <v>41318</v>
      </c>
      <c r="AM212" s="13">
        <v>11.656185000000001</v>
      </c>
      <c r="AN212" s="13">
        <f t="shared" si="99"/>
        <v>-4.8270585755336099E-3</v>
      </c>
      <c r="AP212" s="14">
        <v>41662</v>
      </c>
      <c r="AQ212" s="13">
        <v>216.740005</v>
      </c>
      <c r="AR212" s="13">
        <f t="shared" si="100"/>
        <v>-1.6962949328065136E-2</v>
      </c>
      <c r="AT212" s="14">
        <v>41752</v>
      </c>
      <c r="AU212" s="13">
        <v>45.146233000000002</v>
      </c>
      <c r="AV212" s="13">
        <f t="shared" si="101"/>
        <v>2.9227362717133818E-3</v>
      </c>
      <c r="AX212" s="14">
        <v>41019</v>
      </c>
      <c r="AY212" s="13">
        <v>6.64</v>
      </c>
      <c r="AZ212" s="13">
        <f t="shared" si="102"/>
        <v>-5.2781740370898736E-2</v>
      </c>
      <c r="BB212" s="14">
        <v>36740</v>
      </c>
      <c r="BC212" s="13">
        <v>26.933022000000001</v>
      </c>
      <c r="BD212" s="13">
        <f t="shared" si="103"/>
        <v>5.6572243624423545E-4</v>
      </c>
      <c r="BF212" s="14">
        <v>40049</v>
      </c>
      <c r="BG212" s="13">
        <v>20.788499999999999</v>
      </c>
      <c r="BH212" s="13">
        <f t="shared" si="104"/>
        <v>9.4223434544409655E-3</v>
      </c>
      <c r="BJ212" s="14">
        <v>38526</v>
      </c>
      <c r="BK212" s="13">
        <v>30.92</v>
      </c>
      <c r="BL212" s="13">
        <f t="shared" si="105"/>
        <v>2.2690437601296689E-3</v>
      </c>
      <c r="BN212" s="14">
        <v>37715</v>
      </c>
      <c r="BO212" s="13">
        <v>17.886527000000001</v>
      </c>
      <c r="BP212" s="13">
        <f t="shared" si="106"/>
        <v>-2.0244721262467739E-2</v>
      </c>
      <c r="BR212" s="14">
        <v>40095</v>
      </c>
      <c r="BS212" s="13">
        <v>22.275732000000001</v>
      </c>
      <c r="BT212" s="13">
        <f t="shared" si="107"/>
        <v>1.7690818034615126E-3</v>
      </c>
      <c r="BV212" s="14">
        <v>39134</v>
      </c>
      <c r="BW212" s="13">
        <v>29.52</v>
      </c>
      <c r="BX212" s="13">
        <f t="shared" si="108"/>
        <v>3.325166258312913E-2</v>
      </c>
      <c r="BZ212" s="14">
        <v>41299</v>
      </c>
      <c r="CA212" s="13">
        <v>18.700001</v>
      </c>
      <c r="CB212" s="13">
        <f t="shared" si="109"/>
        <v>2.4657589041095909E-2</v>
      </c>
      <c r="CD212" s="14">
        <v>41264</v>
      </c>
      <c r="CE212" s="13">
        <v>48.889999000000003</v>
      </c>
      <c r="CF212" s="13">
        <f t="shared" si="110"/>
        <v>-2.6519991840065283E-3</v>
      </c>
      <c r="CH212" s="14">
        <v>41668</v>
      </c>
      <c r="CI212" s="13">
        <v>48.860000999999997</v>
      </c>
      <c r="CJ212" s="13">
        <f t="shared" si="111"/>
        <v>-2.1429981974764728E-2</v>
      </c>
      <c r="CL212" s="14">
        <v>41614</v>
      </c>
      <c r="CM212" s="13">
        <v>38.380001</v>
      </c>
      <c r="CN212" s="13">
        <f t="shared" si="112"/>
        <v>-5.6994044403836323E-3</v>
      </c>
      <c r="CP212" s="14">
        <v>37740</v>
      </c>
      <c r="CQ212" s="13">
        <v>11.99</v>
      </c>
      <c r="CR212" s="13">
        <f t="shared" si="113"/>
        <v>7.5630252100840215E-3</v>
      </c>
      <c r="CT212" s="14">
        <v>40547</v>
      </c>
      <c r="CU212" s="13">
        <v>33.259998000000003</v>
      </c>
      <c r="CV212" s="13">
        <f t="shared" si="114"/>
        <v>-1.6558308693080934E-2</v>
      </c>
      <c r="CX212" s="14">
        <v>38982</v>
      </c>
      <c r="CY212" s="13">
        <v>38.222147999999997</v>
      </c>
      <c r="CZ212" s="13">
        <f t="shared" si="115"/>
        <v>-1.1408358528370909E-3</v>
      </c>
      <c r="DB212" s="14">
        <v>41799</v>
      </c>
      <c r="DC212" s="13">
        <v>74.370002999999997</v>
      </c>
      <c r="DD212" s="13">
        <f t="shared" si="116"/>
        <v>4.864220919761587E-3</v>
      </c>
      <c r="DF212" s="14">
        <v>40214</v>
      </c>
      <c r="DG212" s="13">
        <v>20.16</v>
      </c>
      <c r="DH212" s="13">
        <f t="shared" si="117"/>
        <v>-8.3620265617313418E-3</v>
      </c>
      <c r="DJ212" s="14">
        <v>37676</v>
      </c>
      <c r="DK212" s="13">
        <v>16.556778999999999</v>
      </c>
      <c r="DL212" s="13">
        <f t="shared" si="118"/>
        <v>1.0770322642903009E-3</v>
      </c>
      <c r="DN212" s="14">
        <v>39384</v>
      </c>
      <c r="DO212" s="13">
        <v>96.633335000000002</v>
      </c>
      <c r="DP212" s="13">
        <f t="shared" si="119"/>
        <v>3.4249073644276665E-2</v>
      </c>
    </row>
    <row r="213" spans="2:120">
      <c r="B213" s="14">
        <v>38749</v>
      </c>
      <c r="C213">
        <v>12.873241</v>
      </c>
      <c r="D213" s="13">
        <f t="shared" si="90"/>
        <v>5.9701448216677461E-3</v>
      </c>
      <c r="F213" s="14">
        <v>39724</v>
      </c>
      <c r="G213">
        <v>13.476906</v>
      </c>
      <c r="H213" s="13">
        <f t="shared" si="91"/>
        <v>6.3952882718696829E-3</v>
      </c>
      <c r="J213" s="14">
        <v>41284</v>
      </c>
      <c r="K213">
        <v>44.127456000000002</v>
      </c>
      <c r="L213" s="13">
        <f t="shared" si="92"/>
        <v>6.4003040767629093E-3</v>
      </c>
      <c r="N213" s="14">
        <v>38035</v>
      </c>
      <c r="O213">
        <v>12</v>
      </c>
      <c r="P213" s="13">
        <f t="shared" si="93"/>
        <v>8.968892648232191E-3</v>
      </c>
      <c r="R213" s="14">
        <v>40043</v>
      </c>
      <c r="S213" s="13">
        <v>18.236405999999999</v>
      </c>
      <c r="T213" s="13">
        <f t="shared" si="94"/>
        <v>1.4740790580993354E-2</v>
      </c>
      <c r="V213" s="14">
        <v>39056</v>
      </c>
      <c r="W213" s="13">
        <v>68.351737999999997</v>
      </c>
      <c r="X213" s="13">
        <f t="shared" si="95"/>
        <v>-1.4411168451753549E-3</v>
      </c>
      <c r="Z213" s="14">
        <v>39311</v>
      </c>
      <c r="AA213" s="13">
        <v>24.676812000000002</v>
      </c>
      <c r="AB213" s="13">
        <f t="shared" si="96"/>
        <v>2.8096533738025779E-2</v>
      </c>
      <c r="AD213" s="14">
        <v>39016</v>
      </c>
      <c r="AE213" s="13">
        <v>18.163340999999999</v>
      </c>
      <c r="AF213" s="13">
        <f t="shared" si="97"/>
        <v>2.7871238441334423E-2</v>
      </c>
      <c r="AH213" s="14">
        <v>41311</v>
      </c>
      <c r="AI213" s="13">
        <v>19.850000000000001</v>
      </c>
      <c r="AJ213" s="13">
        <f t="shared" si="98"/>
        <v>9.6642929806714795E-3</v>
      </c>
      <c r="AL213" s="14">
        <v>41317</v>
      </c>
      <c r="AM213" s="13">
        <v>11.712723</v>
      </c>
      <c r="AN213" s="13">
        <f t="shared" si="99"/>
        <v>-6.3948356080273131E-3</v>
      </c>
      <c r="AP213" s="14">
        <v>41661</v>
      </c>
      <c r="AQ213" s="13">
        <v>220.479996</v>
      </c>
      <c r="AR213" s="13">
        <f t="shared" si="100"/>
        <v>-2.2626482444139421E-3</v>
      </c>
      <c r="AT213" s="14">
        <v>41751</v>
      </c>
      <c r="AU213" s="13">
        <v>45.014667000000003</v>
      </c>
      <c r="AV213" s="13">
        <f t="shared" si="101"/>
        <v>6.3025880264196846E-3</v>
      </c>
      <c r="AX213" s="14">
        <v>41018</v>
      </c>
      <c r="AY213" s="13">
        <v>7.01</v>
      </c>
      <c r="AZ213" s="13">
        <f t="shared" si="102"/>
        <v>-8.4865629420085558E-3</v>
      </c>
      <c r="BB213" s="14">
        <v>36739</v>
      </c>
      <c r="BC213" s="13">
        <v>26.917794000000001</v>
      </c>
      <c r="BD213" s="13">
        <f t="shared" si="103"/>
        <v>-5.6089566347017589E-2</v>
      </c>
      <c r="BF213" s="14">
        <v>40046</v>
      </c>
      <c r="BG213" s="13">
        <v>20.594452</v>
      </c>
      <c r="BH213" s="13">
        <f t="shared" si="104"/>
        <v>3.1263204100605922E-2</v>
      </c>
      <c r="BJ213" s="14">
        <v>38525</v>
      </c>
      <c r="BK213" s="13">
        <v>30.85</v>
      </c>
      <c r="BL213" s="13">
        <f t="shared" si="105"/>
        <v>-6.121166039910848E-3</v>
      </c>
      <c r="BN213" s="14">
        <v>37714</v>
      </c>
      <c r="BO213" s="13">
        <v>18.256117</v>
      </c>
      <c r="BP213" s="13">
        <f t="shared" si="106"/>
        <v>-7.9452447538159825E-3</v>
      </c>
      <c r="BR213" s="14">
        <v>40094</v>
      </c>
      <c r="BS213" s="13">
        <v>22.236394000000001</v>
      </c>
      <c r="BT213" s="13">
        <f t="shared" si="107"/>
        <v>-1.9862975272265729E-3</v>
      </c>
      <c r="BV213" s="14">
        <v>39133</v>
      </c>
      <c r="BW213" s="13">
        <v>28.57</v>
      </c>
      <c r="BX213" s="13">
        <f t="shared" si="108"/>
        <v>1.564169980951648E-2</v>
      </c>
      <c r="BZ213" s="14">
        <v>41298</v>
      </c>
      <c r="CA213" s="13">
        <v>18.25</v>
      </c>
      <c r="CB213" s="13">
        <f t="shared" si="109"/>
        <v>-7.0728513097308397E-3</v>
      </c>
      <c r="CD213" s="14">
        <v>41263</v>
      </c>
      <c r="CE213" s="13">
        <v>49.02</v>
      </c>
      <c r="CF213" s="13">
        <f t="shared" si="110"/>
        <v>6.5708212203117369E-3</v>
      </c>
      <c r="CH213" s="14">
        <v>41667</v>
      </c>
      <c r="CI213" s="13">
        <v>49.93</v>
      </c>
      <c r="CJ213" s="13">
        <f t="shared" si="111"/>
        <v>6.1437052265368858E-2</v>
      </c>
      <c r="CL213" s="14">
        <v>41613</v>
      </c>
      <c r="CM213" s="13">
        <v>38.599997999999999</v>
      </c>
      <c r="CN213" s="13">
        <f t="shared" si="112"/>
        <v>-2.5840567807737511E-3</v>
      </c>
      <c r="CP213" s="14">
        <v>37739</v>
      </c>
      <c r="CQ213" s="13">
        <v>11.9</v>
      </c>
      <c r="CR213" s="13">
        <f t="shared" si="113"/>
        <v>1.8835616438356219E-2</v>
      </c>
      <c r="CT213" s="14">
        <v>40546</v>
      </c>
      <c r="CU213" s="13">
        <v>33.82</v>
      </c>
      <c r="CV213" s="13">
        <f t="shared" si="114"/>
        <v>3.0155282963430827E-2</v>
      </c>
      <c r="CX213" s="14">
        <v>38981</v>
      </c>
      <c r="CY213" s="13">
        <v>38.265802999999998</v>
      </c>
      <c r="CZ213" s="13">
        <f t="shared" si="115"/>
        <v>1.4818317254641569E-2</v>
      </c>
      <c r="DB213" s="14">
        <v>41796</v>
      </c>
      <c r="DC213" s="13">
        <v>74.010002</v>
      </c>
      <c r="DD213" s="13">
        <f t="shared" si="116"/>
        <v>9.467135259205588E-4</v>
      </c>
      <c r="DF213" s="14">
        <v>40213</v>
      </c>
      <c r="DG213" s="13">
        <v>20.329999999999998</v>
      </c>
      <c r="DH213" s="13">
        <f t="shared" si="117"/>
        <v>-7.0416137612430846E-2</v>
      </c>
      <c r="DJ213" s="14">
        <v>37673</v>
      </c>
      <c r="DK213" s="13">
        <v>16.538965999999999</v>
      </c>
      <c r="DL213" s="13">
        <f t="shared" si="118"/>
        <v>5.0513978592767765E-3</v>
      </c>
      <c r="DN213" s="14">
        <v>39381</v>
      </c>
      <c r="DO213" s="13">
        <v>93.433329999999998</v>
      </c>
      <c r="DP213" s="13">
        <f t="shared" si="119"/>
        <v>1.1183170390521137E-2</v>
      </c>
    </row>
    <row r="214" spans="2:120">
      <c r="B214" s="14">
        <v>38748</v>
      </c>
      <c r="C214">
        <v>12.796842</v>
      </c>
      <c r="D214" s="13">
        <f t="shared" si="90"/>
        <v>-1.9033679901762707E-2</v>
      </c>
      <c r="F214" s="14">
        <v>39723</v>
      </c>
      <c r="G214">
        <v>13.391265000000001</v>
      </c>
      <c r="H214" s="13">
        <f t="shared" si="91"/>
        <v>-7.1274315282086415E-2</v>
      </c>
      <c r="J214" s="14">
        <v>41283</v>
      </c>
      <c r="K214">
        <v>43.846823000000001</v>
      </c>
      <c r="L214" s="13">
        <f t="shared" si="92"/>
        <v>4.4336186322398259E-3</v>
      </c>
      <c r="N214" s="14">
        <v>38034</v>
      </c>
      <c r="O214">
        <v>11.893330000000001</v>
      </c>
      <c r="P214" s="13">
        <f t="shared" si="93"/>
        <v>4.9411779238758641E-2</v>
      </c>
      <c r="R214" s="14">
        <v>40042</v>
      </c>
      <c r="S214" s="13">
        <v>17.971492000000001</v>
      </c>
      <c r="T214" s="13">
        <f t="shared" si="94"/>
        <v>-2.1405268432060337E-2</v>
      </c>
      <c r="V214" s="14">
        <v>39055</v>
      </c>
      <c r="W214" s="13">
        <v>68.450383000000002</v>
      </c>
      <c r="X214" s="13">
        <f t="shared" si="95"/>
        <v>2.0045442360386075E-2</v>
      </c>
      <c r="Z214" s="14">
        <v>39310</v>
      </c>
      <c r="AA214" s="13">
        <v>24.002427000000001</v>
      </c>
      <c r="AB214" s="13">
        <f t="shared" si="96"/>
        <v>4.59437044608388E-2</v>
      </c>
      <c r="AD214" s="14">
        <v>39015</v>
      </c>
      <c r="AE214" s="13">
        <v>17.670832999999998</v>
      </c>
      <c r="AF214" s="13">
        <f t="shared" si="97"/>
        <v>2.6640262282311793E-2</v>
      </c>
      <c r="AH214" s="14">
        <v>41310</v>
      </c>
      <c r="AI214" s="13">
        <v>19.66</v>
      </c>
      <c r="AJ214" s="13">
        <f t="shared" si="98"/>
        <v>1.6546018614270956E-2</v>
      </c>
      <c r="AL214" s="14">
        <v>41316</v>
      </c>
      <c r="AM214" s="13">
        <v>11.788106000000001</v>
      </c>
      <c r="AN214" s="13">
        <f t="shared" si="99"/>
        <v>1.1317682414958253E-2</v>
      </c>
      <c r="AP214" s="14">
        <v>41660</v>
      </c>
      <c r="AQ214" s="13">
        <v>220.979996</v>
      </c>
      <c r="AR214" s="13">
        <f t="shared" si="100"/>
        <v>4.7742601437722222E-3</v>
      </c>
      <c r="AT214" s="14">
        <v>41750</v>
      </c>
      <c r="AU214" s="13">
        <v>44.732734999999998</v>
      </c>
      <c r="AV214" s="13">
        <f t="shared" si="101"/>
        <v>5.7045569502660346E-3</v>
      </c>
      <c r="AX214" s="14">
        <v>41017</v>
      </c>
      <c r="AY214" s="13">
        <v>7.07</v>
      </c>
      <c r="AZ214" s="13">
        <f t="shared" si="102"/>
        <v>-2.3480662983425403E-2</v>
      </c>
      <c r="BB214" s="14">
        <v>36738</v>
      </c>
      <c r="BC214" s="13">
        <v>28.517318</v>
      </c>
      <c r="BD214" s="13">
        <f t="shared" si="103"/>
        <v>4.4642864665474638E-2</v>
      </c>
      <c r="BF214" s="14">
        <v>40045</v>
      </c>
      <c r="BG214" s="13">
        <v>19.970122</v>
      </c>
      <c r="BH214" s="13">
        <f t="shared" si="104"/>
        <v>8.4567685421448123E-4</v>
      </c>
      <c r="BJ214" s="14">
        <v>38524</v>
      </c>
      <c r="BK214" s="13">
        <v>31.040001</v>
      </c>
      <c r="BL214" s="13">
        <f t="shared" si="105"/>
        <v>-5.7654710366903342E-3</v>
      </c>
      <c r="BN214" s="14">
        <v>37713</v>
      </c>
      <c r="BO214" s="13">
        <v>18.402328000000001</v>
      </c>
      <c r="BP214" s="13">
        <f t="shared" si="106"/>
        <v>3.9220236163417688E-2</v>
      </c>
      <c r="BR214" s="14">
        <v>40093</v>
      </c>
      <c r="BS214" s="13">
        <v>22.280650000000001</v>
      </c>
      <c r="BT214" s="13">
        <f t="shared" si="107"/>
        <v>-8.9676470736063472E-3</v>
      </c>
      <c r="BV214" s="14">
        <v>39129</v>
      </c>
      <c r="BW214" s="13">
        <v>28.129999000000002</v>
      </c>
      <c r="BX214" s="13">
        <f t="shared" si="108"/>
        <v>4.6428214285714831E-3</v>
      </c>
      <c r="BZ214" s="14">
        <v>41297</v>
      </c>
      <c r="CA214" s="13">
        <v>18.379999000000002</v>
      </c>
      <c r="CB214" s="13">
        <f t="shared" si="109"/>
        <v>-4.1710166840458716E-2</v>
      </c>
      <c r="CD214" s="14">
        <v>41262</v>
      </c>
      <c r="CE214" s="13">
        <v>48.700001</v>
      </c>
      <c r="CF214" s="13">
        <f t="shared" si="110"/>
        <v>-1.1568885731682622E-2</v>
      </c>
      <c r="CH214" s="14">
        <v>41666</v>
      </c>
      <c r="CI214" s="13">
        <v>47.040000999999997</v>
      </c>
      <c r="CJ214" s="13">
        <f t="shared" si="111"/>
        <v>-2.8500558798040494E-2</v>
      </c>
      <c r="CL214" s="14">
        <v>41612</v>
      </c>
      <c r="CM214" s="13">
        <v>38.700001</v>
      </c>
      <c r="CN214" s="13">
        <f t="shared" si="112"/>
        <v>-4.2553119374226574E-2</v>
      </c>
      <c r="CP214" s="14">
        <v>37736</v>
      </c>
      <c r="CQ214" s="13">
        <v>11.68</v>
      </c>
      <c r="CR214" s="13">
        <f t="shared" si="113"/>
        <v>-1.709401709401673E-3</v>
      </c>
      <c r="CT214" s="14">
        <v>40543</v>
      </c>
      <c r="CU214" s="13">
        <v>32.830002</v>
      </c>
      <c r="CV214" s="13">
        <f t="shared" si="114"/>
        <v>-1.6476901843112578E-2</v>
      </c>
      <c r="CX214" s="14">
        <v>38980</v>
      </c>
      <c r="CY214" s="13">
        <v>37.707048</v>
      </c>
      <c r="CZ214" s="13">
        <f t="shared" si="115"/>
        <v>-4.3799621523868456E-3</v>
      </c>
      <c r="DB214" s="14">
        <v>41795</v>
      </c>
      <c r="DC214" s="13">
        <v>73.940002000000007</v>
      </c>
      <c r="DD214" s="13">
        <f t="shared" si="116"/>
        <v>2.7061689043877046E-4</v>
      </c>
      <c r="DF214" s="14">
        <v>40212</v>
      </c>
      <c r="DG214" s="13">
        <v>21.870000999999998</v>
      </c>
      <c r="DH214" s="13">
        <f t="shared" si="117"/>
        <v>3.2111010647293513E-3</v>
      </c>
      <c r="DJ214" s="14">
        <v>37672</v>
      </c>
      <c r="DK214" s="13">
        <v>16.455840999999999</v>
      </c>
      <c r="DL214" s="13">
        <f t="shared" si="118"/>
        <v>6.7199327150249044E-3</v>
      </c>
      <c r="DN214" s="14">
        <v>39380</v>
      </c>
      <c r="DO214" s="13">
        <v>92.400004999999993</v>
      </c>
      <c r="DP214" s="13">
        <f t="shared" si="119"/>
        <v>1.9880787065062007E-3</v>
      </c>
    </row>
    <row r="215" spans="2:120">
      <c r="B215" s="14">
        <v>38747</v>
      </c>
      <c r="C215">
        <v>13.045139000000001</v>
      </c>
      <c r="D215" s="13">
        <f t="shared" si="90"/>
        <v>2.200977375621345E-3</v>
      </c>
      <c r="F215" s="14">
        <v>39722</v>
      </c>
      <c r="G215">
        <v>14.418967</v>
      </c>
      <c r="H215" s="13">
        <f t="shared" si="91"/>
        <v>-1.121189121399508E-2</v>
      </c>
      <c r="J215" s="14">
        <v>41282</v>
      </c>
      <c r="K215">
        <v>43.653281</v>
      </c>
      <c r="L215" s="13">
        <f t="shared" si="92"/>
        <v>-3.9744024461006609E-3</v>
      </c>
      <c r="N215" s="14">
        <v>38030</v>
      </c>
      <c r="O215">
        <v>11.33333</v>
      </c>
      <c r="P215" s="13">
        <f t="shared" si="93"/>
        <v>-3.4090918775829225E-2</v>
      </c>
      <c r="R215" s="14">
        <v>40039</v>
      </c>
      <c r="S215" s="13">
        <v>18.364591000000001</v>
      </c>
      <c r="T215" s="13">
        <f t="shared" si="94"/>
        <v>-2.760184383292567E-2</v>
      </c>
      <c r="V215" s="14">
        <v>39052</v>
      </c>
      <c r="W215" s="13">
        <v>67.105228999999994</v>
      </c>
      <c r="X215" s="13">
        <f t="shared" si="95"/>
        <v>-2.1957927879521413E-2</v>
      </c>
      <c r="Z215" s="14">
        <v>39309</v>
      </c>
      <c r="AA215" s="13">
        <v>22.948105999999999</v>
      </c>
      <c r="AB215" s="13">
        <f t="shared" si="96"/>
        <v>3.1156620949331915E-2</v>
      </c>
      <c r="AD215" s="14">
        <v>39014</v>
      </c>
      <c r="AE215" s="13">
        <v>17.212292999999999</v>
      </c>
      <c r="AF215" s="13">
        <f t="shared" si="97"/>
        <v>-1.2183191789988619E-2</v>
      </c>
      <c r="AH215" s="14">
        <v>41309</v>
      </c>
      <c r="AI215" s="13">
        <v>19.34</v>
      </c>
      <c r="AJ215" s="13">
        <f t="shared" si="98"/>
        <v>-2.1255060728745025E-2</v>
      </c>
      <c r="AL215" s="14">
        <v>41313</v>
      </c>
      <c r="AM215" s="13">
        <v>11.656185000000001</v>
      </c>
      <c r="AN215" s="13">
        <f t="shared" si="99"/>
        <v>6.5093942983737874E-3</v>
      </c>
      <c r="AP215" s="14">
        <v>41656</v>
      </c>
      <c r="AQ215" s="13">
        <v>219.929993</v>
      </c>
      <c r="AR215" s="13">
        <f t="shared" si="100"/>
        <v>-4.6105157408962205E-2</v>
      </c>
      <c r="AT215" s="14">
        <v>41746</v>
      </c>
      <c r="AU215" s="13">
        <v>44.479002000000001</v>
      </c>
      <c r="AV215" s="13">
        <f t="shared" si="101"/>
        <v>1.894513033752929E-2</v>
      </c>
      <c r="AX215" s="14">
        <v>41016</v>
      </c>
      <c r="AY215" s="13">
        <v>7.24</v>
      </c>
      <c r="AZ215" s="13">
        <f t="shared" si="102"/>
        <v>1.6853932584269676E-2</v>
      </c>
      <c r="BB215" s="14">
        <v>36735</v>
      </c>
      <c r="BC215" s="13">
        <v>27.298628999999998</v>
      </c>
      <c r="BD215" s="13">
        <f t="shared" si="103"/>
        <v>3.2258058417169326E-2</v>
      </c>
      <c r="BF215" s="14">
        <v>40044</v>
      </c>
      <c r="BG215" s="13">
        <v>19.953247999999999</v>
      </c>
      <c r="BH215" s="13">
        <f t="shared" si="104"/>
        <v>2.9686054069052465E-3</v>
      </c>
      <c r="BJ215" s="14">
        <v>38523</v>
      </c>
      <c r="BK215" s="13">
        <v>31.219999000000001</v>
      </c>
      <c r="BL215" s="13">
        <f t="shared" si="105"/>
        <v>1.199348460291734E-2</v>
      </c>
      <c r="BN215" s="14">
        <v>37712</v>
      </c>
      <c r="BO215" s="13">
        <v>17.707823000000001</v>
      </c>
      <c r="BP215" s="13">
        <f t="shared" si="106"/>
        <v>4.6818645665135689E-2</v>
      </c>
      <c r="BR215" s="14">
        <v>40092</v>
      </c>
      <c r="BS215" s="13">
        <v>22.482263</v>
      </c>
      <c r="BT215" s="13">
        <f t="shared" si="107"/>
        <v>1.6000028199297238E-2</v>
      </c>
      <c r="BV215" s="14">
        <v>39128</v>
      </c>
      <c r="BW215" s="13">
        <v>28</v>
      </c>
      <c r="BX215" s="13">
        <f t="shared" si="108"/>
        <v>1.2515644555694668E-3</v>
      </c>
      <c r="BZ215" s="14">
        <v>41296</v>
      </c>
      <c r="CA215" s="13">
        <v>19.18</v>
      </c>
      <c r="CB215" s="13">
        <f t="shared" si="109"/>
        <v>0</v>
      </c>
      <c r="CD215" s="14">
        <v>41261</v>
      </c>
      <c r="CE215" s="13">
        <v>49.27</v>
      </c>
      <c r="CF215" s="13">
        <f t="shared" si="110"/>
        <v>-8.6519314154540391E-3</v>
      </c>
      <c r="CH215" s="14">
        <v>41663</v>
      </c>
      <c r="CI215" s="13">
        <v>48.419998</v>
      </c>
      <c r="CJ215" s="13">
        <f t="shared" si="111"/>
        <v>-3.4881404619549715E-2</v>
      </c>
      <c r="CL215" s="14">
        <v>41611</v>
      </c>
      <c r="CM215" s="13">
        <v>40.419998</v>
      </c>
      <c r="CN215" s="13">
        <f t="shared" si="112"/>
        <v>3.7474307943385632E-2</v>
      </c>
      <c r="CP215" s="14">
        <v>37735</v>
      </c>
      <c r="CQ215" s="13">
        <v>11.7</v>
      </c>
      <c r="CR215" s="13">
        <f t="shared" si="113"/>
        <v>1.4744145706851687E-2</v>
      </c>
      <c r="CT215" s="14">
        <v>40542</v>
      </c>
      <c r="CU215" s="13">
        <v>33.380001</v>
      </c>
      <c r="CV215" s="13">
        <f t="shared" si="114"/>
        <v>1.8007503001200404E-3</v>
      </c>
      <c r="CX215" s="14">
        <v>38979</v>
      </c>
      <c r="CY215" s="13">
        <v>37.872929999999997</v>
      </c>
      <c r="CZ215" s="13">
        <f t="shared" si="115"/>
        <v>-3.2128472079092363E-2</v>
      </c>
      <c r="DB215" s="14">
        <v>41794</v>
      </c>
      <c r="DC215" s="13">
        <v>73.919998000000007</v>
      </c>
      <c r="DD215" s="13">
        <f t="shared" si="116"/>
        <v>5.3039440405813565E-3</v>
      </c>
      <c r="DF215" s="14">
        <v>40211</v>
      </c>
      <c r="DG215" s="13">
        <v>21.799999</v>
      </c>
      <c r="DH215" s="13">
        <f t="shared" si="117"/>
        <v>2.2034646038443573E-2</v>
      </c>
      <c r="DJ215" s="14">
        <v>37671</v>
      </c>
      <c r="DK215" s="13">
        <v>16.345997000000001</v>
      </c>
      <c r="DL215" s="13">
        <f t="shared" si="118"/>
        <v>7.2700571233641194E-4</v>
      </c>
      <c r="DN215" s="14">
        <v>39379</v>
      </c>
      <c r="DO215" s="13">
        <v>92.216671000000005</v>
      </c>
      <c r="DP215" s="13">
        <f t="shared" si="119"/>
        <v>5.8172079919000235E-3</v>
      </c>
    </row>
    <row r="216" spans="2:120">
      <c r="B216" s="14">
        <v>38744</v>
      </c>
      <c r="C216">
        <v>13.016489999999999</v>
      </c>
      <c r="D216" s="13">
        <f t="shared" si="90"/>
        <v>-5.8351521959744967E-3</v>
      </c>
      <c r="F216" s="14">
        <v>39721</v>
      </c>
      <c r="G216">
        <v>14.582464</v>
      </c>
      <c r="H216" s="13">
        <f t="shared" si="91"/>
        <v>8.4539636423783676E-2</v>
      </c>
      <c r="J216" s="14">
        <v>41281</v>
      </c>
      <c r="K216">
        <v>43.827469000000001</v>
      </c>
      <c r="L216" s="13">
        <f t="shared" si="92"/>
        <v>-3.7395000456560039E-3</v>
      </c>
      <c r="N216" s="14">
        <v>38029</v>
      </c>
      <c r="O216">
        <v>11.73333</v>
      </c>
      <c r="P216" s="13">
        <f t="shared" si="93"/>
        <v>-6.5321313149578661E-2</v>
      </c>
      <c r="R216" s="14">
        <v>40038</v>
      </c>
      <c r="S216" s="13">
        <v>18.885876</v>
      </c>
      <c r="T216" s="13">
        <f t="shared" si="94"/>
        <v>1.3296722924516027E-2</v>
      </c>
      <c r="V216" s="14">
        <v>39051</v>
      </c>
      <c r="W216" s="13">
        <v>68.611801999999997</v>
      </c>
      <c r="X216" s="13">
        <f t="shared" si="95"/>
        <v>2.4778986025673511E-2</v>
      </c>
      <c r="Z216" s="14">
        <v>39308</v>
      </c>
      <c r="AA216" s="13">
        <v>22.254724</v>
      </c>
      <c r="AB216" s="13">
        <f t="shared" si="96"/>
        <v>-2.9813623817697452E-2</v>
      </c>
      <c r="AD216" s="14">
        <v>39013</v>
      </c>
      <c r="AE216" s="13">
        <v>17.424579999999999</v>
      </c>
      <c r="AF216" s="13">
        <f t="shared" si="97"/>
        <v>-3.3997328188978748E-3</v>
      </c>
      <c r="AH216" s="14">
        <v>41306</v>
      </c>
      <c r="AI216" s="13">
        <v>19.760000000000002</v>
      </c>
      <c r="AJ216" s="13">
        <f t="shared" si="98"/>
        <v>6.6225678360961725E-3</v>
      </c>
      <c r="AL216" s="14">
        <v>41312</v>
      </c>
      <c r="AM216" s="13">
        <v>11.580800999999999</v>
      </c>
      <c r="AN216" s="13">
        <f t="shared" si="99"/>
        <v>-4.0518868557359346E-3</v>
      </c>
      <c r="AP216" s="14">
        <v>41655</v>
      </c>
      <c r="AQ216" s="13">
        <v>230.55999800000001</v>
      </c>
      <c r="AR216" s="13">
        <f t="shared" si="100"/>
        <v>6.7407398148148182E-2</v>
      </c>
      <c r="AT216" s="14">
        <v>41745</v>
      </c>
      <c r="AU216" s="13">
        <v>43.652009</v>
      </c>
      <c r="AV216" s="13">
        <f t="shared" si="101"/>
        <v>-1.526388044062541E-2</v>
      </c>
      <c r="AX216" s="14">
        <v>41015</v>
      </c>
      <c r="AY216" s="13">
        <v>7.12</v>
      </c>
      <c r="AZ216" s="13">
        <f t="shared" si="102"/>
        <v>2.2988505747126457E-2</v>
      </c>
      <c r="BB216" s="14">
        <v>36734</v>
      </c>
      <c r="BC216" s="13">
        <v>26.445547000000001</v>
      </c>
      <c r="BD216" s="13">
        <f t="shared" si="103"/>
        <v>-5.6521724239472965E-2</v>
      </c>
      <c r="BF216" s="14">
        <v>40043</v>
      </c>
      <c r="BG216" s="13">
        <v>19.894189999999998</v>
      </c>
      <c r="BH216" s="13">
        <f t="shared" si="104"/>
        <v>1.9896141175162866E-2</v>
      </c>
      <c r="BJ216" s="14">
        <v>38520</v>
      </c>
      <c r="BK216" s="13">
        <v>30.85</v>
      </c>
      <c r="BL216" s="13">
        <f t="shared" si="105"/>
        <v>-1.6889707357861931E-2</v>
      </c>
      <c r="BN216" s="14">
        <v>37711</v>
      </c>
      <c r="BO216" s="13">
        <v>16.915845999999998</v>
      </c>
      <c r="BP216" s="13">
        <f t="shared" si="106"/>
        <v>-3.588433745272979E-3</v>
      </c>
      <c r="BR216" s="14">
        <v>40091</v>
      </c>
      <c r="BS216" s="13">
        <v>22.128211</v>
      </c>
      <c r="BT216" s="13">
        <f t="shared" si="107"/>
        <v>1.1008779125791861E-2</v>
      </c>
      <c r="BV216" s="14">
        <v>39127</v>
      </c>
      <c r="BW216" s="13">
        <v>27.965</v>
      </c>
      <c r="BX216" s="13">
        <f t="shared" si="108"/>
        <v>3.0587801732080276E-2</v>
      </c>
      <c r="BZ216" s="14">
        <v>41292</v>
      </c>
      <c r="CA216" s="13">
        <v>19.18</v>
      </c>
      <c r="CB216" s="13">
        <f t="shared" si="109"/>
        <v>-1.5616346466233604E-3</v>
      </c>
      <c r="CD216" s="14">
        <v>41260</v>
      </c>
      <c r="CE216" s="13">
        <v>49.700001</v>
      </c>
      <c r="CF216" s="13">
        <f t="shared" si="110"/>
        <v>5.869277474195583E-3</v>
      </c>
      <c r="CH216" s="14">
        <v>41662</v>
      </c>
      <c r="CI216" s="13">
        <v>50.169998</v>
      </c>
      <c r="CJ216" s="13">
        <f t="shared" si="111"/>
        <v>-1.5309185175482149E-2</v>
      </c>
      <c r="CL216" s="14">
        <v>41610</v>
      </c>
      <c r="CM216" s="13">
        <v>38.959999000000003</v>
      </c>
      <c r="CN216" s="13">
        <f t="shared" si="112"/>
        <v>-1.02566666666658E-3</v>
      </c>
      <c r="CP216" s="14">
        <v>37734</v>
      </c>
      <c r="CQ216" s="13">
        <v>11.53</v>
      </c>
      <c r="CR216" s="13">
        <f t="shared" si="113"/>
        <v>4.4384057971014516E-2</v>
      </c>
      <c r="CT216" s="14">
        <v>40541</v>
      </c>
      <c r="CU216" s="13">
        <v>33.32</v>
      </c>
      <c r="CV216" s="13">
        <f t="shared" si="114"/>
        <v>-5.3731343283582008E-3</v>
      </c>
      <c r="CX216" s="14">
        <v>38978</v>
      </c>
      <c r="CY216" s="13">
        <v>39.130121000000003</v>
      </c>
      <c r="CZ216" s="13">
        <f t="shared" si="115"/>
        <v>1.5175490558754577E-2</v>
      </c>
      <c r="DB216" s="14">
        <v>41793</v>
      </c>
      <c r="DC216" s="13">
        <v>73.529999000000004</v>
      </c>
      <c r="DD216" s="13">
        <f t="shared" si="116"/>
        <v>2.1391874465672353E-2</v>
      </c>
      <c r="DF216" s="14">
        <v>40210</v>
      </c>
      <c r="DG216" s="13">
        <v>21.33</v>
      </c>
      <c r="DH216" s="13">
        <f t="shared" si="117"/>
        <v>1.5714285714285632E-2</v>
      </c>
      <c r="DJ216" s="14">
        <v>37670</v>
      </c>
      <c r="DK216" s="13">
        <v>16.334122000000001</v>
      </c>
      <c r="DL216" s="13">
        <f t="shared" si="118"/>
        <v>9.5413117115682265E-3</v>
      </c>
      <c r="DN216" s="14">
        <v>39378</v>
      </c>
      <c r="DO216" s="13">
        <v>91.683329999999998</v>
      </c>
      <c r="DP216" s="13">
        <f t="shared" si="119"/>
        <v>2.2300688433402285E-2</v>
      </c>
    </row>
    <row r="217" spans="2:120">
      <c r="B217" s="14">
        <v>38743</v>
      </c>
      <c r="C217">
        <v>13.092889</v>
      </c>
      <c r="D217" s="13">
        <f t="shared" si="90"/>
        <v>-1.0822492997768142E-2</v>
      </c>
      <c r="F217" s="14">
        <v>39720</v>
      </c>
      <c r="G217">
        <v>13.445764</v>
      </c>
      <c r="H217" s="13">
        <f t="shared" si="91"/>
        <v>-0.1005208654925959</v>
      </c>
      <c r="J217" s="14">
        <v>41278</v>
      </c>
      <c r="K217">
        <v>43.991976999999999</v>
      </c>
      <c r="L217" s="13">
        <f t="shared" si="92"/>
        <v>1.7457434248640737E-2</v>
      </c>
      <c r="N217" s="14">
        <v>38028</v>
      </c>
      <c r="O217">
        <v>12.553330000000001</v>
      </c>
      <c r="P217" s="13">
        <f t="shared" si="93"/>
        <v>3.0086972076867703E-2</v>
      </c>
      <c r="R217" s="14">
        <v>40037</v>
      </c>
      <c r="S217" s="13">
        <v>18.638051000000001</v>
      </c>
      <c r="T217" s="13">
        <f t="shared" si="94"/>
        <v>2.3463149743978506E-2</v>
      </c>
      <c r="V217" s="14">
        <v>39050</v>
      </c>
      <c r="W217" s="13">
        <v>66.952780000000004</v>
      </c>
      <c r="X217" s="13">
        <f t="shared" si="95"/>
        <v>1.8276103218704966E-2</v>
      </c>
      <c r="Z217" s="14">
        <v>39307</v>
      </c>
      <c r="AA217" s="13">
        <v>22.938607000000001</v>
      </c>
      <c r="AB217" s="13">
        <f t="shared" si="96"/>
        <v>2.9411775265134485E-2</v>
      </c>
      <c r="AD217" s="14">
        <v>39010</v>
      </c>
      <c r="AE217" s="13">
        <v>17.484020999999998</v>
      </c>
      <c r="AF217" s="13">
        <f t="shared" si="97"/>
        <v>-1.9388644333887481E-3</v>
      </c>
      <c r="AH217" s="14">
        <v>41305</v>
      </c>
      <c r="AI217" s="13">
        <v>19.629999000000002</v>
      </c>
      <c r="AJ217" s="13">
        <f t="shared" si="98"/>
        <v>-2.4353974932704872E-2</v>
      </c>
      <c r="AL217" s="14">
        <v>41311</v>
      </c>
      <c r="AM217" s="13">
        <v>11.627916000000001</v>
      </c>
      <c r="AN217" s="13">
        <f t="shared" si="99"/>
        <v>-8.0385458463445528E-3</v>
      </c>
      <c r="AP217" s="14">
        <v>41654</v>
      </c>
      <c r="AQ217" s="13">
        <v>216</v>
      </c>
      <c r="AR217" s="13">
        <f t="shared" si="100"/>
        <v>-1.0174868142748567E-3</v>
      </c>
      <c r="AT217" s="14">
        <v>41744</v>
      </c>
      <c r="AU217" s="13">
        <v>44.328636000000003</v>
      </c>
      <c r="AV217" s="13">
        <f t="shared" si="101"/>
        <v>1.2231757466283837E-2</v>
      </c>
      <c r="AX217" s="14">
        <v>41012</v>
      </c>
      <c r="AY217" s="13">
        <v>6.96</v>
      </c>
      <c r="AZ217" s="13">
        <f t="shared" si="102"/>
        <v>-2.6573426573426626E-2</v>
      </c>
      <c r="BB217" s="14">
        <v>36733</v>
      </c>
      <c r="BC217" s="13">
        <v>28.029841999999999</v>
      </c>
      <c r="BD217" s="13">
        <f t="shared" si="103"/>
        <v>-3.3613444508981696E-2</v>
      </c>
      <c r="BF217" s="14">
        <v>40042</v>
      </c>
      <c r="BG217" s="13">
        <v>19.506094000000001</v>
      </c>
      <c r="BH217" s="13">
        <f t="shared" si="104"/>
        <v>-1.8573258126869555E-2</v>
      </c>
      <c r="BJ217" s="14">
        <v>38519</v>
      </c>
      <c r="BK217" s="13">
        <v>31.379999000000002</v>
      </c>
      <c r="BL217" s="13">
        <f t="shared" si="105"/>
        <v>4.8030419468460166E-3</v>
      </c>
      <c r="BN217" s="14">
        <v>37708</v>
      </c>
      <c r="BO217" s="13">
        <v>16.976766000000001</v>
      </c>
      <c r="BP217" s="13">
        <f t="shared" si="106"/>
        <v>-2.9486922674818086E-2</v>
      </c>
      <c r="BR217" s="14">
        <v>40088</v>
      </c>
      <c r="BS217" s="13">
        <v>21.887259</v>
      </c>
      <c r="BT217" s="13">
        <f t="shared" si="107"/>
        <v>-1.7439292230666141E-2</v>
      </c>
      <c r="BV217" s="14">
        <v>39126</v>
      </c>
      <c r="BW217" s="13">
        <v>27.135000000000002</v>
      </c>
      <c r="BX217" s="13">
        <f t="shared" si="108"/>
        <v>1.2122380161222695E-2</v>
      </c>
      <c r="BZ217" s="14">
        <v>41291</v>
      </c>
      <c r="CA217" s="13">
        <v>19.209999</v>
      </c>
      <c r="CB217" s="13">
        <f t="shared" si="109"/>
        <v>1.5864569011105219E-2</v>
      </c>
      <c r="CD217" s="14">
        <v>41257</v>
      </c>
      <c r="CE217" s="13">
        <v>49.41</v>
      </c>
      <c r="CF217" s="13">
        <f t="shared" si="110"/>
        <v>8.1022890034890673E-4</v>
      </c>
      <c r="CH217" s="14">
        <v>41661</v>
      </c>
      <c r="CI217" s="13">
        <v>50.950001</v>
      </c>
      <c r="CJ217" s="13">
        <f t="shared" si="111"/>
        <v>6.1458354166666673E-2</v>
      </c>
      <c r="CL217" s="14">
        <v>41607</v>
      </c>
      <c r="CM217" s="13">
        <v>39</v>
      </c>
      <c r="CN217" s="13">
        <f t="shared" si="112"/>
        <v>5.6730532664532422E-3</v>
      </c>
      <c r="CP217" s="14">
        <v>37733</v>
      </c>
      <c r="CQ217" s="13">
        <v>11.04</v>
      </c>
      <c r="CR217" s="13">
        <f t="shared" si="113"/>
        <v>3.6619718309859044E-2</v>
      </c>
      <c r="CT217" s="14">
        <v>40540</v>
      </c>
      <c r="CU217" s="13">
        <v>33.5</v>
      </c>
      <c r="CV217" s="13">
        <f t="shared" si="114"/>
        <v>-5.6396261691785817E-3</v>
      </c>
      <c r="CX217" s="14">
        <v>38975</v>
      </c>
      <c r="CY217" s="13">
        <v>38.545178999999997</v>
      </c>
      <c r="CZ217" s="13">
        <f t="shared" si="115"/>
        <v>2.2661664233384251E-4</v>
      </c>
      <c r="DB217" s="14">
        <v>41792</v>
      </c>
      <c r="DC217" s="13">
        <v>71.989998</v>
      </c>
      <c r="DD217" s="13">
        <f t="shared" si="116"/>
        <v>1.9485038816563442E-3</v>
      </c>
      <c r="DF217" s="14">
        <v>40207</v>
      </c>
      <c r="DG217" s="13">
        <v>21</v>
      </c>
      <c r="DH217" s="13">
        <f t="shared" si="117"/>
        <v>2.6894815310766963E-2</v>
      </c>
      <c r="DJ217" s="14">
        <v>37666</v>
      </c>
      <c r="DK217" s="13">
        <v>16.179746000000002</v>
      </c>
      <c r="DL217" s="13">
        <f t="shared" si="118"/>
        <v>1.3199478688786686E-2</v>
      </c>
      <c r="DN217" s="14">
        <v>39377</v>
      </c>
      <c r="DO217" s="13">
        <v>89.683329999999998</v>
      </c>
      <c r="DP217" s="13">
        <f t="shared" si="119"/>
        <v>7.7492955857000181E-2</v>
      </c>
    </row>
    <row r="218" spans="2:120">
      <c r="B218" s="14">
        <v>38742</v>
      </c>
      <c r="C218">
        <v>13.236136999999999</v>
      </c>
      <c r="D218" s="13">
        <f t="shared" si="90"/>
        <v>1.5384651970846848E-2</v>
      </c>
      <c r="F218" s="14">
        <v>39717</v>
      </c>
      <c r="G218">
        <v>14.948389000000001</v>
      </c>
      <c r="H218" s="13">
        <f t="shared" si="91"/>
        <v>3.3925757098509715E-2</v>
      </c>
      <c r="J218" s="14">
        <v>41277</v>
      </c>
      <c r="K218">
        <v>43.237166999999999</v>
      </c>
      <c r="L218" s="13">
        <f t="shared" si="92"/>
        <v>-1.3411176856869447E-3</v>
      </c>
      <c r="N218" s="14">
        <v>38027</v>
      </c>
      <c r="O218">
        <v>12.186669999999999</v>
      </c>
      <c r="P218" s="13">
        <f t="shared" si="93"/>
        <v>-3.8141699766131572E-3</v>
      </c>
      <c r="R218" s="14">
        <v>40036</v>
      </c>
      <c r="S218" s="13">
        <v>18.210768999999999</v>
      </c>
      <c r="T218" s="13">
        <f t="shared" si="94"/>
        <v>-9.2980065698015178E-3</v>
      </c>
      <c r="V218" s="14">
        <v>39049</v>
      </c>
      <c r="W218" s="13">
        <v>65.751105999999993</v>
      </c>
      <c r="X218" s="13">
        <f t="shared" si="95"/>
        <v>-8.5192324731919924E-3</v>
      </c>
      <c r="Z218" s="14">
        <v>39304</v>
      </c>
      <c r="AA218" s="13">
        <v>22.283218000000002</v>
      </c>
      <c r="AB218" s="13">
        <f t="shared" si="96"/>
        <v>2.5640877975337309E-3</v>
      </c>
      <c r="AD218" s="14">
        <v>39009</v>
      </c>
      <c r="AE218" s="13">
        <v>17.517986000000001</v>
      </c>
      <c r="AF218" s="13">
        <f t="shared" si="97"/>
        <v>-9.6015805681389926E-3</v>
      </c>
      <c r="AH218" s="14">
        <v>41304</v>
      </c>
      <c r="AI218" s="13">
        <v>20.120000999999998</v>
      </c>
      <c r="AJ218" s="13">
        <f t="shared" si="98"/>
        <v>2.1319795872091485E-2</v>
      </c>
      <c r="AL218" s="14">
        <v>41310</v>
      </c>
      <c r="AM218" s="13">
        <v>11.722144999999999</v>
      </c>
      <c r="AN218" s="13">
        <f t="shared" si="99"/>
        <v>2.3026271865912305E-2</v>
      </c>
      <c r="AP218" s="14">
        <v>41653</v>
      </c>
      <c r="AQ218" s="13">
        <v>216.220001</v>
      </c>
      <c r="AR218" s="13">
        <f t="shared" si="100"/>
        <v>1.2550379731444435E-2</v>
      </c>
      <c r="AT218" s="14">
        <v>41743</v>
      </c>
      <c r="AU218" s="13">
        <v>43.792971000000001</v>
      </c>
      <c r="AV218" s="13">
        <f t="shared" si="101"/>
        <v>3.0133249262134236E-3</v>
      </c>
      <c r="AX218" s="14">
        <v>41011</v>
      </c>
      <c r="AY218" s="13">
        <v>7.15</v>
      </c>
      <c r="AZ218" s="13">
        <f t="shared" si="102"/>
        <v>-2.7894002789399684E-3</v>
      </c>
      <c r="BB218" s="14">
        <v>36732</v>
      </c>
      <c r="BC218" s="13">
        <v>29.004792999999999</v>
      </c>
      <c r="BD218" s="13">
        <f t="shared" si="103"/>
        <v>6.013363590639214E-2</v>
      </c>
      <c r="BF218" s="14">
        <v>40039</v>
      </c>
      <c r="BG218" s="13">
        <v>19.875242</v>
      </c>
      <c r="BH218" s="13">
        <f t="shared" si="104"/>
        <v>2.9635888532159871E-3</v>
      </c>
      <c r="BJ218" s="14">
        <v>38518</v>
      </c>
      <c r="BK218" s="13">
        <v>31.23</v>
      </c>
      <c r="BL218" s="13">
        <f t="shared" si="105"/>
        <v>2.246469833119393E-3</v>
      </c>
      <c r="BN218" s="14">
        <v>37707</v>
      </c>
      <c r="BO218" s="13">
        <v>17.492567999999999</v>
      </c>
      <c r="BP218" s="13">
        <f t="shared" si="106"/>
        <v>9.2960063335974653E-4</v>
      </c>
      <c r="BR218" s="14">
        <v>40087</v>
      </c>
      <c r="BS218" s="13">
        <v>22.275732000000001</v>
      </c>
      <c r="BT218" s="13">
        <f t="shared" si="107"/>
        <v>-2.5806467977659904E-2</v>
      </c>
      <c r="BV218" s="14">
        <v>39125</v>
      </c>
      <c r="BW218" s="13">
        <v>26.809999000000001</v>
      </c>
      <c r="BX218" s="13">
        <f t="shared" si="108"/>
        <v>-1.3037810133649155E-3</v>
      </c>
      <c r="BZ218" s="14">
        <v>41290</v>
      </c>
      <c r="CA218" s="13">
        <v>18.91</v>
      </c>
      <c r="CB218" s="13">
        <f t="shared" si="109"/>
        <v>-3.2241605310050908E-2</v>
      </c>
      <c r="CD218" s="14">
        <v>41256</v>
      </c>
      <c r="CE218" s="13">
        <v>49.369999</v>
      </c>
      <c r="CF218" s="13">
        <f t="shared" si="110"/>
        <v>-1.5945765036705795E-2</v>
      </c>
      <c r="CH218" s="14">
        <v>41660</v>
      </c>
      <c r="CI218" s="13">
        <v>48</v>
      </c>
      <c r="CJ218" s="13">
        <f t="shared" si="111"/>
        <v>1.824355151131838E-2</v>
      </c>
      <c r="CL218" s="14">
        <v>41605</v>
      </c>
      <c r="CM218" s="13">
        <v>38.779998999999997</v>
      </c>
      <c r="CN218" s="13">
        <f t="shared" si="112"/>
        <v>-1.9469027040936289E-2</v>
      </c>
      <c r="CP218" s="14">
        <v>37732</v>
      </c>
      <c r="CQ218" s="13">
        <v>10.65</v>
      </c>
      <c r="CR218" s="13">
        <f t="shared" si="113"/>
        <v>1.428571428571432E-2</v>
      </c>
      <c r="CT218" s="14">
        <v>40539</v>
      </c>
      <c r="CU218" s="13">
        <v>33.689999</v>
      </c>
      <c r="CV218" s="13">
        <f t="shared" si="114"/>
        <v>5.6716119402985153E-3</v>
      </c>
      <c r="CX218" s="14">
        <v>38974</v>
      </c>
      <c r="CY218" s="13">
        <v>38.536445999999998</v>
      </c>
      <c r="CZ218" s="13">
        <f t="shared" si="115"/>
        <v>-3.4980379421911019E-2</v>
      </c>
      <c r="DB218" s="14">
        <v>41789</v>
      </c>
      <c r="DC218" s="13">
        <v>71.849997999999999</v>
      </c>
      <c r="DD218" s="13">
        <f t="shared" si="116"/>
        <v>-1.1963737459244493E-2</v>
      </c>
      <c r="DF218" s="14">
        <v>40206</v>
      </c>
      <c r="DG218" s="13">
        <v>20.450001</v>
      </c>
      <c r="DH218" s="13">
        <f t="shared" si="117"/>
        <v>3.0226750629722864E-2</v>
      </c>
      <c r="DJ218" s="14">
        <v>37665</v>
      </c>
      <c r="DK218" s="13">
        <v>15.968964</v>
      </c>
      <c r="DL218" s="13">
        <f t="shared" si="118"/>
        <v>1.9522407357739142E-2</v>
      </c>
      <c r="DN218" s="14">
        <v>39374</v>
      </c>
      <c r="DO218" s="13">
        <v>83.233333000000002</v>
      </c>
      <c r="DP218" s="13">
        <f t="shared" si="119"/>
        <v>-1.2653296845554133E-2</v>
      </c>
    </row>
    <row r="219" spans="2:120">
      <c r="B219" s="14">
        <v>38741</v>
      </c>
      <c r="C219">
        <v>13.035589</v>
      </c>
      <c r="D219" s="13">
        <f t="shared" si="90"/>
        <v>2.9411732189099246E-2</v>
      </c>
      <c r="F219" s="14">
        <v>39716</v>
      </c>
      <c r="G219">
        <v>14.457894</v>
      </c>
      <c r="H219" s="13">
        <f t="shared" si="91"/>
        <v>-6.9519368906392192E-3</v>
      </c>
      <c r="J219" s="14">
        <v>41276</v>
      </c>
      <c r="K219">
        <v>43.295231000000001</v>
      </c>
      <c r="L219" s="13">
        <f t="shared" si="92"/>
        <v>2.85057903890014E-2</v>
      </c>
      <c r="N219" s="14">
        <v>38026</v>
      </c>
      <c r="O219">
        <v>12.23333</v>
      </c>
      <c r="P219" s="13">
        <f t="shared" si="93"/>
        <v>2.7435042711354257E-2</v>
      </c>
      <c r="R219" s="14">
        <v>40035</v>
      </c>
      <c r="S219" s="13">
        <v>18.381682000000001</v>
      </c>
      <c r="T219" s="13">
        <f t="shared" si="94"/>
        <v>3.2648972432552823E-3</v>
      </c>
      <c r="V219" s="14">
        <v>39048</v>
      </c>
      <c r="W219" s="13">
        <v>66.316068000000001</v>
      </c>
      <c r="X219" s="13">
        <f t="shared" si="95"/>
        <v>-2.7229678646982877E-2</v>
      </c>
      <c r="Z219" s="14">
        <v>39303</v>
      </c>
      <c r="AA219" s="13">
        <v>22.226227999999999</v>
      </c>
      <c r="AB219" s="13">
        <f t="shared" si="96"/>
        <v>-4.6454798984686074E-2</v>
      </c>
      <c r="AD219" s="14">
        <v>39008</v>
      </c>
      <c r="AE219" s="13">
        <v>17.687816999999999</v>
      </c>
      <c r="AF219" s="13">
        <f t="shared" si="97"/>
        <v>9.694664672068953E-3</v>
      </c>
      <c r="AH219" s="14">
        <v>41303</v>
      </c>
      <c r="AI219" s="13">
        <v>19.700001</v>
      </c>
      <c r="AJ219" s="13">
        <f t="shared" si="98"/>
        <v>-3.0034368785542574E-2</v>
      </c>
      <c r="AL219" s="14">
        <v>41309</v>
      </c>
      <c r="AM219" s="13">
        <v>11.458303000000001</v>
      </c>
      <c r="AN219" s="13">
        <f t="shared" si="99"/>
        <v>-1.6976566518118911E-2</v>
      </c>
      <c r="AP219" s="14">
        <v>41652</v>
      </c>
      <c r="AQ219" s="13">
        <v>213.53999300000001</v>
      </c>
      <c r="AR219" s="13">
        <f t="shared" si="100"/>
        <v>-2.3817174857142812E-2</v>
      </c>
      <c r="AT219" s="14">
        <v>41740</v>
      </c>
      <c r="AU219" s="13">
        <v>43.661405000000002</v>
      </c>
      <c r="AV219" s="13">
        <f t="shared" si="101"/>
        <v>-1.0647366798978656E-2</v>
      </c>
      <c r="AX219" s="14">
        <v>41010</v>
      </c>
      <c r="AY219" s="13">
        <v>7.17</v>
      </c>
      <c r="AZ219" s="13">
        <f t="shared" si="102"/>
        <v>2.7972027972027374E-3</v>
      </c>
      <c r="BB219" s="14">
        <v>36731</v>
      </c>
      <c r="BC219" s="13">
        <v>27.359563000000001</v>
      </c>
      <c r="BD219" s="13">
        <f t="shared" si="103"/>
        <v>6.9047588811785063E-2</v>
      </c>
      <c r="BF219" s="14">
        <v>40038</v>
      </c>
      <c r="BG219" s="13">
        <v>19.816514000000002</v>
      </c>
      <c r="BH219" s="13">
        <f t="shared" si="104"/>
        <v>3.8248808685393695E-3</v>
      </c>
      <c r="BJ219" s="14">
        <v>38517</v>
      </c>
      <c r="BK219" s="13">
        <v>31.16</v>
      </c>
      <c r="BL219" s="13">
        <f t="shared" si="105"/>
        <v>6.4229289153158297E-4</v>
      </c>
      <c r="BN219" s="14">
        <v>37706</v>
      </c>
      <c r="BO219" s="13">
        <v>17.476322</v>
      </c>
      <c r="BP219" s="13">
        <f t="shared" si="106"/>
        <v>2.0635662791834451E-2</v>
      </c>
      <c r="BR219" s="14">
        <v>40086</v>
      </c>
      <c r="BS219" s="13">
        <v>22.865818000000001</v>
      </c>
      <c r="BT219" s="13">
        <f t="shared" si="107"/>
        <v>4.3030308519228778E-4</v>
      </c>
      <c r="BV219" s="14">
        <v>39122</v>
      </c>
      <c r="BW219" s="13">
        <v>26.844999000000001</v>
      </c>
      <c r="BX219" s="13">
        <f t="shared" si="108"/>
        <v>-2.6473326329163105E-2</v>
      </c>
      <c r="BZ219" s="14">
        <v>41289</v>
      </c>
      <c r="CA219" s="13">
        <v>19.540001</v>
      </c>
      <c r="CB219" s="13">
        <f t="shared" si="109"/>
        <v>1.6649428545755844E-2</v>
      </c>
      <c r="CD219" s="14">
        <v>41255</v>
      </c>
      <c r="CE219" s="13">
        <v>50.169998</v>
      </c>
      <c r="CF219" s="13">
        <f t="shared" si="110"/>
        <v>1.1899878503433688E-2</v>
      </c>
      <c r="CH219" s="14">
        <v>41656</v>
      </c>
      <c r="CI219" s="13">
        <v>47.139999000000003</v>
      </c>
      <c r="CJ219" s="13">
        <f t="shared" si="111"/>
        <v>-1.1947181134923105E-2</v>
      </c>
      <c r="CL219" s="14">
        <v>41604</v>
      </c>
      <c r="CM219" s="13">
        <v>39.549999</v>
      </c>
      <c r="CN219" s="13">
        <f t="shared" si="112"/>
        <v>3.6697167145626861E-2</v>
      </c>
      <c r="CP219" s="14">
        <v>37728</v>
      </c>
      <c r="CQ219" s="13">
        <v>10.5</v>
      </c>
      <c r="CR219" s="13">
        <f t="shared" si="113"/>
        <v>2.1400778210116794E-2</v>
      </c>
      <c r="CT219" s="14">
        <v>40535</v>
      </c>
      <c r="CU219" s="13">
        <v>33.5</v>
      </c>
      <c r="CV219" s="13">
        <f t="shared" si="114"/>
        <v>8.9629516294297549E-4</v>
      </c>
      <c r="CX219" s="14">
        <v>38973</v>
      </c>
      <c r="CY219" s="13">
        <v>39.933329000000001</v>
      </c>
      <c r="CZ219" s="13">
        <f t="shared" si="115"/>
        <v>1.1275734100160625E-2</v>
      </c>
      <c r="DB219" s="14">
        <v>41788</v>
      </c>
      <c r="DC219" s="13">
        <v>72.720000999999996</v>
      </c>
      <c r="DD219" s="13">
        <f t="shared" si="116"/>
        <v>1.6778580122143918E-2</v>
      </c>
      <c r="DF219" s="14">
        <v>40205</v>
      </c>
      <c r="DG219" s="13">
        <v>19.850000000000001</v>
      </c>
      <c r="DH219" s="13">
        <f t="shared" si="117"/>
        <v>1.4307613694430309E-2</v>
      </c>
      <c r="DJ219" s="14">
        <v>37664</v>
      </c>
      <c r="DK219" s="13">
        <v>15.663181</v>
      </c>
      <c r="DL219" s="13">
        <f t="shared" si="118"/>
        <v>-1.8418647661863644E-2</v>
      </c>
      <c r="DN219" s="14">
        <v>39373</v>
      </c>
      <c r="DO219" s="13">
        <v>84.300005999999996</v>
      </c>
      <c r="DP219" s="13">
        <f t="shared" si="119"/>
        <v>3.6050804683273791E-2</v>
      </c>
    </row>
    <row r="220" spans="2:120">
      <c r="B220" s="14">
        <v>38740</v>
      </c>
      <c r="C220">
        <v>12.663144000000001</v>
      </c>
      <c r="D220" s="13">
        <f t="shared" si="90"/>
        <v>1.510592655324647E-3</v>
      </c>
      <c r="F220" s="14">
        <v>39715</v>
      </c>
      <c r="G220">
        <v>14.559108</v>
      </c>
      <c r="H220" s="13">
        <f t="shared" si="91"/>
        <v>3.7574958080560288E-3</v>
      </c>
      <c r="J220" s="14">
        <v>41274</v>
      </c>
      <c r="K220">
        <v>42.095272000000001</v>
      </c>
      <c r="L220" s="13">
        <f t="shared" si="92"/>
        <v>1.9212744292300261E-2</v>
      </c>
      <c r="N220" s="14">
        <v>38023</v>
      </c>
      <c r="O220">
        <v>11.90667</v>
      </c>
      <c r="P220" s="13">
        <f t="shared" si="93"/>
        <v>-5.5903764942296654E-4</v>
      </c>
      <c r="R220" s="14">
        <v>40032</v>
      </c>
      <c r="S220" s="13">
        <v>18.321863</v>
      </c>
      <c r="T220" s="13">
        <f t="shared" si="94"/>
        <v>-8.3256453008371881E-3</v>
      </c>
      <c r="V220" s="14">
        <v>39045</v>
      </c>
      <c r="W220" s="13">
        <v>68.172380000000004</v>
      </c>
      <c r="X220" s="13">
        <f t="shared" si="95"/>
        <v>-1.1957448317663601E-2</v>
      </c>
      <c r="Z220" s="14">
        <v>39302</v>
      </c>
      <c r="AA220" s="13">
        <v>23.309045000000001</v>
      </c>
      <c r="AB220" s="13">
        <f t="shared" si="96"/>
        <v>-3.6540167147625607E-3</v>
      </c>
      <c r="AD220" s="14">
        <v>39007</v>
      </c>
      <c r="AE220" s="13">
        <v>17.517986000000001</v>
      </c>
      <c r="AF220" s="13">
        <f t="shared" si="97"/>
        <v>-1.7619109011560198E-2</v>
      </c>
      <c r="AH220" s="14">
        <v>41302</v>
      </c>
      <c r="AI220" s="13">
        <v>20.309999000000001</v>
      </c>
      <c r="AJ220" s="13">
        <f t="shared" si="98"/>
        <v>-2.9456061391453653E-3</v>
      </c>
      <c r="AL220" s="14">
        <v>41306</v>
      </c>
      <c r="AM220" s="13">
        <v>11.656185000000001</v>
      </c>
      <c r="AN220" s="13">
        <f t="shared" si="99"/>
        <v>8.9722314578110536E-3</v>
      </c>
      <c r="AP220" s="14">
        <v>41649</v>
      </c>
      <c r="AQ220" s="13">
        <v>218.75</v>
      </c>
      <c r="AR220" s="13">
        <f t="shared" si="100"/>
        <v>1.6260162601626018E-2</v>
      </c>
      <c r="AT220" s="14">
        <v>41739</v>
      </c>
      <c r="AU220" s="13">
        <v>44.131287</v>
      </c>
      <c r="AV220" s="13">
        <f t="shared" si="101"/>
        <v>-2.7944577936945835E-2</v>
      </c>
      <c r="AX220" s="14">
        <v>41009</v>
      </c>
      <c r="AY220" s="13">
        <v>7.15</v>
      </c>
      <c r="AZ220" s="13">
        <f t="shared" si="102"/>
        <v>-2.7210884353741402E-2</v>
      </c>
      <c r="BB220" s="14">
        <v>36728</v>
      </c>
      <c r="BC220" s="13">
        <v>25.592465000000001</v>
      </c>
      <c r="BD220" s="13">
        <f t="shared" si="103"/>
        <v>-9.2872539955044908E-2</v>
      </c>
      <c r="BF220" s="14">
        <v>40037</v>
      </c>
      <c r="BG220" s="13">
        <v>19.741007</v>
      </c>
      <c r="BH220" s="13">
        <f t="shared" si="104"/>
        <v>1.7293624764672659E-2</v>
      </c>
      <c r="BJ220" s="14">
        <v>38516</v>
      </c>
      <c r="BK220" s="13">
        <v>31.139999</v>
      </c>
      <c r="BL220" s="13">
        <f t="shared" si="105"/>
        <v>5.164590058101973E-3</v>
      </c>
      <c r="BN220" s="14">
        <v>37705</v>
      </c>
      <c r="BO220" s="13">
        <v>17.122978</v>
      </c>
      <c r="BP220" s="13">
        <f t="shared" si="106"/>
        <v>3.5363423428751081E-2</v>
      </c>
      <c r="BR220" s="14">
        <v>40085</v>
      </c>
      <c r="BS220" s="13">
        <v>22.855982999999998</v>
      </c>
      <c r="BT220" s="13">
        <f t="shared" si="107"/>
        <v>-1.2744315835319131E-2</v>
      </c>
      <c r="BV220" s="14">
        <v>39121</v>
      </c>
      <c r="BW220" s="13">
        <v>27.575001</v>
      </c>
      <c r="BX220" s="13">
        <f t="shared" si="108"/>
        <v>-1.1117052178590684E-2</v>
      </c>
      <c r="BZ220" s="14">
        <v>41288</v>
      </c>
      <c r="CA220" s="13">
        <v>19.219999000000001</v>
      </c>
      <c r="CB220" s="13">
        <f t="shared" si="109"/>
        <v>5.6043843074514176E-2</v>
      </c>
      <c r="CD220" s="14">
        <v>41254</v>
      </c>
      <c r="CE220" s="13">
        <v>49.580002</v>
      </c>
      <c r="CF220" s="13">
        <f t="shared" si="110"/>
        <v>2.65010978571656E-2</v>
      </c>
      <c r="CH220" s="14">
        <v>41655</v>
      </c>
      <c r="CI220" s="13">
        <v>47.709999000000003</v>
      </c>
      <c r="CJ220" s="13">
        <f t="shared" si="111"/>
        <v>1.0490767939573392E-3</v>
      </c>
      <c r="CL220" s="14">
        <v>41603</v>
      </c>
      <c r="CM220" s="13">
        <v>38.150002000000001</v>
      </c>
      <c r="CN220" s="13">
        <f t="shared" si="112"/>
        <v>3.724858720088612E-2</v>
      </c>
      <c r="CP220" s="14">
        <v>37727</v>
      </c>
      <c r="CQ220" s="13">
        <v>10.28</v>
      </c>
      <c r="CR220" s="13">
        <f t="shared" si="113"/>
        <v>-1.0587102983638229E-2</v>
      </c>
      <c r="CT220" s="14">
        <v>40534</v>
      </c>
      <c r="CU220" s="13">
        <v>33.470001000000003</v>
      </c>
      <c r="CV220" s="13">
        <f t="shared" si="114"/>
        <v>-5.3492121634939925E-3</v>
      </c>
      <c r="CX220" s="14">
        <v>38972</v>
      </c>
      <c r="CY220" s="13">
        <v>39.488072000000003</v>
      </c>
      <c r="CZ220" s="13">
        <f t="shared" si="115"/>
        <v>-7.461045091242925E-3</v>
      </c>
      <c r="DB220" s="14">
        <v>41787</v>
      </c>
      <c r="DC220" s="13">
        <v>71.519997000000004</v>
      </c>
      <c r="DD220" s="13">
        <f t="shared" si="116"/>
        <v>1.8209553413777258E-3</v>
      </c>
      <c r="DF220" s="14">
        <v>40204</v>
      </c>
      <c r="DG220" s="13">
        <v>19.57</v>
      </c>
      <c r="DH220" s="13">
        <f t="shared" si="117"/>
        <v>1.53526092450047E-3</v>
      </c>
      <c r="DJ220" s="14">
        <v>37663</v>
      </c>
      <c r="DK220" s="13">
        <v>15.957089</v>
      </c>
      <c r="DL220" s="13">
        <f t="shared" si="118"/>
        <v>-2.0590381167255603E-2</v>
      </c>
      <c r="DN220" s="14">
        <v>39372</v>
      </c>
      <c r="DO220" s="13">
        <v>81.366671999999994</v>
      </c>
      <c r="DP220" s="13">
        <f t="shared" si="119"/>
        <v>-2.2622593779366137E-2</v>
      </c>
    </row>
    <row r="221" spans="2:120">
      <c r="B221" s="14">
        <v>38737</v>
      </c>
      <c r="C221">
        <v>12.644043999999999</v>
      </c>
      <c r="D221" s="13">
        <f t="shared" si="90"/>
        <v>-3.428158598152023E-2</v>
      </c>
      <c r="F221" s="14">
        <v>39714</v>
      </c>
      <c r="G221">
        <v>14.504607</v>
      </c>
      <c r="H221" s="13">
        <f t="shared" si="91"/>
        <v>7.0269544090126182E-3</v>
      </c>
      <c r="J221" s="14">
        <v>41271</v>
      </c>
      <c r="K221">
        <v>41.301752</v>
      </c>
      <c r="L221" s="13">
        <f t="shared" si="92"/>
        <v>-1.2494239295969297E-2</v>
      </c>
      <c r="N221" s="14">
        <v>38022</v>
      </c>
      <c r="O221">
        <v>11.91333</v>
      </c>
      <c r="P221" s="13">
        <f t="shared" si="93"/>
        <v>2.6421014813034303E-2</v>
      </c>
      <c r="R221" s="14">
        <v>40031</v>
      </c>
      <c r="S221" s="13">
        <v>18.475684999999999</v>
      </c>
      <c r="T221" s="13">
        <f t="shared" si="94"/>
        <v>-1.3686112585411239E-2</v>
      </c>
      <c r="V221" s="14">
        <v>39043</v>
      </c>
      <c r="W221" s="13">
        <v>68.997412999999995</v>
      </c>
      <c r="X221" s="13">
        <f t="shared" si="95"/>
        <v>6.4094935337296174E-3</v>
      </c>
      <c r="Z221" s="14">
        <v>39301</v>
      </c>
      <c r="AA221" s="13">
        <v>23.394528999999999</v>
      </c>
      <c r="AB221" s="13">
        <f t="shared" si="96"/>
        <v>6.2553866820146117E-2</v>
      </c>
      <c r="AD221" s="14">
        <v>39006</v>
      </c>
      <c r="AE221" s="13">
        <v>17.832173000000001</v>
      </c>
      <c r="AF221" s="13">
        <f t="shared" si="97"/>
        <v>1.4492734659473488E-2</v>
      </c>
      <c r="AH221" s="14">
        <v>41299</v>
      </c>
      <c r="AI221" s="13">
        <v>20.370000999999998</v>
      </c>
      <c r="AJ221" s="13">
        <f t="shared" si="98"/>
        <v>-3.4246573666997515E-3</v>
      </c>
      <c r="AL221" s="14">
        <v>41305</v>
      </c>
      <c r="AM221" s="13">
        <v>11.552533</v>
      </c>
      <c r="AN221" s="13">
        <f t="shared" si="99"/>
        <v>-4.8700714182961019E-3</v>
      </c>
      <c r="AP221" s="14">
        <v>41648</v>
      </c>
      <c r="AQ221" s="13">
        <v>215.25</v>
      </c>
      <c r="AR221" s="13">
        <f t="shared" si="100"/>
        <v>2.9608734617896593E-2</v>
      </c>
      <c r="AT221" s="14">
        <v>41738</v>
      </c>
      <c r="AU221" s="13">
        <v>45.399970000000003</v>
      </c>
      <c r="AV221" s="13">
        <f t="shared" si="101"/>
        <v>1.5129259467858614E-2</v>
      </c>
      <c r="AX221" s="14">
        <v>41008</v>
      </c>
      <c r="AY221" s="13">
        <v>7.35</v>
      </c>
      <c r="AZ221" s="13">
        <f t="shared" si="102"/>
        <v>-3.162055335968382E-2</v>
      </c>
      <c r="BB221" s="14">
        <v>36727</v>
      </c>
      <c r="BC221" s="13">
        <v>28.212644999999998</v>
      </c>
      <c r="BD221" s="13">
        <f t="shared" si="103"/>
        <v>-7.4000023631956E-2</v>
      </c>
      <c r="BF221" s="14">
        <v>40036</v>
      </c>
      <c r="BG221" s="13">
        <v>19.405417</v>
      </c>
      <c r="BH221" s="13">
        <f t="shared" si="104"/>
        <v>-1.2382588401818963E-2</v>
      </c>
      <c r="BJ221" s="14">
        <v>38513</v>
      </c>
      <c r="BK221" s="13">
        <v>30.98</v>
      </c>
      <c r="BL221" s="13">
        <f t="shared" si="105"/>
        <v>1.7405549510490989E-2</v>
      </c>
      <c r="BN221" s="14">
        <v>37704</v>
      </c>
      <c r="BO221" s="13">
        <v>16.538132999999998</v>
      </c>
      <c r="BP221" s="13">
        <f t="shared" si="106"/>
        <v>-2.4437013310033662E-2</v>
      </c>
      <c r="BR221" s="14">
        <v>40084</v>
      </c>
      <c r="BS221" s="13">
        <v>23.151026999999999</v>
      </c>
      <c r="BT221" s="13">
        <f t="shared" si="107"/>
        <v>1.9047642523557087E-2</v>
      </c>
      <c r="BV221" s="14">
        <v>39120</v>
      </c>
      <c r="BW221" s="13">
        <v>27.885000000000002</v>
      </c>
      <c r="BX221" s="13">
        <f t="shared" si="108"/>
        <v>9.4117647058824094E-3</v>
      </c>
      <c r="BZ221" s="14">
        <v>41285</v>
      </c>
      <c r="CA221" s="13">
        <v>18.200001</v>
      </c>
      <c r="CB221" s="13">
        <f t="shared" si="109"/>
        <v>-4.0084284814571956E-2</v>
      </c>
      <c r="CD221" s="14">
        <v>41253</v>
      </c>
      <c r="CE221" s="13">
        <v>48.299999</v>
      </c>
      <c r="CF221" s="13">
        <f t="shared" si="110"/>
        <v>2.8534923946655029E-2</v>
      </c>
      <c r="CH221" s="14">
        <v>41654</v>
      </c>
      <c r="CI221" s="13">
        <v>47.66</v>
      </c>
      <c r="CJ221" s="13">
        <f t="shared" si="111"/>
        <v>-2.1556128547652129E-2</v>
      </c>
      <c r="CL221" s="14">
        <v>41600</v>
      </c>
      <c r="CM221" s="13">
        <v>36.779998999999997</v>
      </c>
      <c r="CN221" s="13">
        <f t="shared" si="112"/>
        <v>-5.434782756380816E-4</v>
      </c>
      <c r="CP221" s="14">
        <v>37726</v>
      </c>
      <c r="CQ221" s="13">
        <v>10.39</v>
      </c>
      <c r="CR221" s="13">
        <f t="shared" si="113"/>
        <v>-5.4595086442220164E-2</v>
      </c>
      <c r="CT221" s="14">
        <v>40533</v>
      </c>
      <c r="CU221" s="13">
        <v>33.650002000000001</v>
      </c>
      <c r="CV221" s="13">
        <f t="shared" si="114"/>
        <v>1.7846369696117095E-2</v>
      </c>
      <c r="CX221" s="14">
        <v>38971</v>
      </c>
      <c r="CY221" s="13">
        <v>39.784908999999999</v>
      </c>
      <c r="CZ221" s="13">
        <f t="shared" si="115"/>
        <v>-5.4368099676033864E-2</v>
      </c>
      <c r="DB221" s="14">
        <v>41786</v>
      </c>
      <c r="DC221" s="13">
        <v>71.389999000000003</v>
      </c>
      <c r="DD221" s="13">
        <f t="shared" si="116"/>
        <v>-4.2003641613100659E-4</v>
      </c>
      <c r="DF221" s="14">
        <v>40203</v>
      </c>
      <c r="DG221" s="13">
        <v>19.540001</v>
      </c>
      <c r="DH221" s="13">
        <f t="shared" si="117"/>
        <v>7.7360499090278773E-3</v>
      </c>
      <c r="DJ221" s="14">
        <v>37662</v>
      </c>
      <c r="DK221" s="13">
        <v>16.292559000000001</v>
      </c>
      <c r="DL221" s="13">
        <f t="shared" si="118"/>
        <v>1.6672875571671786E-2</v>
      </c>
      <c r="DN221" s="14">
        <v>39371</v>
      </c>
      <c r="DO221" s="13">
        <v>83.250003000000007</v>
      </c>
      <c r="DP221" s="13">
        <f t="shared" si="119"/>
        <v>1.1338237086514172E-2</v>
      </c>
    </row>
    <row r="222" spans="2:120">
      <c r="B222" s="14">
        <v>38736</v>
      </c>
      <c r="C222">
        <v>13.092889</v>
      </c>
      <c r="D222" s="13">
        <f t="shared" si="90"/>
        <v>2.6197613649037776E-2</v>
      </c>
      <c r="F222" s="14">
        <v>39713</v>
      </c>
      <c r="G222">
        <v>14.403395</v>
      </c>
      <c r="H222" s="13">
        <f t="shared" si="91"/>
        <v>-3.7961506825022771E-2</v>
      </c>
      <c r="J222" s="14">
        <v>41270</v>
      </c>
      <c r="K222">
        <v>41.824314999999999</v>
      </c>
      <c r="L222" s="13">
        <f t="shared" si="92"/>
        <v>-8.0330126328026913E-3</v>
      </c>
      <c r="N222" s="14">
        <v>38021</v>
      </c>
      <c r="O222">
        <v>11.606669999999999</v>
      </c>
      <c r="P222" s="13">
        <f t="shared" si="93"/>
        <v>-5.9427066450567299E-2</v>
      </c>
      <c r="R222" s="14">
        <v>40030</v>
      </c>
      <c r="S222" s="13">
        <v>18.732054000000002</v>
      </c>
      <c r="T222" s="13">
        <f t="shared" si="94"/>
        <v>-1.2167621361122764E-2</v>
      </c>
      <c r="V222" s="14">
        <v>39042</v>
      </c>
      <c r="W222" s="13">
        <v>68.557991000000001</v>
      </c>
      <c r="X222" s="13">
        <f t="shared" si="95"/>
        <v>2.507368418943616E-2</v>
      </c>
      <c r="Z222" s="14">
        <v>39300</v>
      </c>
      <c r="AA222" s="13">
        <v>22.017264000000001</v>
      </c>
      <c r="AB222" s="13">
        <f t="shared" si="96"/>
        <v>9.1423987490580321E-3</v>
      </c>
      <c r="AD222" s="14">
        <v>39003</v>
      </c>
      <c r="AE222" s="13">
        <v>17.577428000000001</v>
      </c>
      <c r="AF222" s="13">
        <f t="shared" si="97"/>
        <v>-1.3345971238362894E-2</v>
      </c>
      <c r="AH222" s="14">
        <v>41298</v>
      </c>
      <c r="AI222" s="13">
        <v>20.440000999999999</v>
      </c>
      <c r="AJ222" s="13">
        <f t="shared" si="98"/>
        <v>1.6409745578829075E-2</v>
      </c>
      <c r="AL222" s="14">
        <v>41304</v>
      </c>
      <c r="AM222" s="13">
        <v>11.609069999999999</v>
      </c>
      <c r="AN222" s="13">
        <f t="shared" si="99"/>
        <v>-1.6207547422944656E-3</v>
      </c>
      <c r="AP222" s="14">
        <v>41647</v>
      </c>
      <c r="AQ222" s="13">
        <v>209.05999800000001</v>
      </c>
      <c r="AR222" s="13">
        <f t="shared" si="100"/>
        <v>-2.7666523696176014E-3</v>
      </c>
      <c r="AT222" s="14">
        <v>41737</v>
      </c>
      <c r="AU222" s="13">
        <v>44.723339000000003</v>
      </c>
      <c r="AV222" s="13">
        <f t="shared" si="101"/>
        <v>1.4495863935593064E-2</v>
      </c>
      <c r="AX222" s="14">
        <v>41004</v>
      </c>
      <c r="AY222" s="13">
        <v>7.59</v>
      </c>
      <c r="AZ222" s="13">
        <f t="shared" si="102"/>
        <v>-9.1383812010444234E-3</v>
      </c>
      <c r="BB222" s="14">
        <v>36726</v>
      </c>
      <c r="BC222" s="13">
        <v>30.467220000000001</v>
      </c>
      <c r="BD222" s="13">
        <f t="shared" si="103"/>
        <v>-0.11660777282703728</v>
      </c>
      <c r="BF222" s="14">
        <v>40035</v>
      </c>
      <c r="BG222" s="13">
        <v>19.648719</v>
      </c>
      <c r="BH222" s="13">
        <f t="shared" si="104"/>
        <v>-5.9422725944701322E-3</v>
      </c>
      <c r="BJ222" s="14">
        <v>38512</v>
      </c>
      <c r="BK222" s="13">
        <v>30.450001</v>
      </c>
      <c r="BL222" s="13">
        <f t="shared" si="105"/>
        <v>-1.3118727451622866E-3</v>
      </c>
      <c r="BN222" s="14">
        <v>37701</v>
      </c>
      <c r="BO222" s="13">
        <v>16.952399</v>
      </c>
      <c r="BP222" s="13">
        <f t="shared" si="106"/>
        <v>4.5853217412848708E-2</v>
      </c>
      <c r="BR222" s="14">
        <v>40081</v>
      </c>
      <c r="BS222" s="13">
        <v>22.718297</v>
      </c>
      <c r="BT222" s="13">
        <f t="shared" si="107"/>
        <v>4.3478435782503952E-3</v>
      </c>
      <c r="BV222" s="14">
        <v>39119</v>
      </c>
      <c r="BW222" s="13">
        <v>27.625</v>
      </c>
      <c r="BX222" s="13">
        <f t="shared" si="108"/>
        <v>-5.7585027892747935E-3</v>
      </c>
      <c r="BZ222" s="14">
        <v>41284</v>
      </c>
      <c r="CA222" s="13">
        <v>18.959999</v>
      </c>
      <c r="CB222" s="13">
        <f t="shared" si="109"/>
        <v>-1.812532460514376E-2</v>
      </c>
      <c r="CD222" s="14">
        <v>41250</v>
      </c>
      <c r="CE222" s="13">
        <v>46.959999000000003</v>
      </c>
      <c r="CF222" s="13">
        <f t="shared" si="110"/>
        <v>-1.8804888867428014E-2</v>
      </c>
      <c r="CH222" s="14">
        <v>41653</v>
      </c>
      <c r="CI222" s="13">
        <v>48.709999000000003</v>
      </c>
      <c r="CJ222" s="13">
        <f t="shared" si="111"/>
        <v>3.1554383067463297E-2</v>
      </c>
      <c r="CL222" s="14">
        <v>41599</v>
      </c>
      <c r="CM222" s="13">
        <v>36.799999</v>
      </c>
      <c r="CN222" s="13">
        <f t="shared" si="112"/>
        <v>2.1654608550805012E-2</v>
      </c>
      <c r="CP222" s="14">
        <v>37725</v>
      </c>
      <c r="CQ222" s="13">
        <v>10.99</v>
      </c>
      <c r="CR222" s="13">
        <f t="shared" si="113"/>
        <v>3.3866415804327317E-2</v>
      </c>
      <c r="CT222" s="14">
        <v>40532</v>
      </c>
      <c r="CU222" s="13">
        <v>33.060001</v>
      </c>
      <c r="CV222" s="13">
        <f t="shared" si="114"/>
        <v>0</v>
      </c>
      <c r="CX222" s="14">
        <v>38968</v>
      </c>
      <c r="CY222" s="13">
        <v>42.072299999999998</v>
      </c>
      <c r="CZ222" s="13">
        <f t="shared" si="115"/>
        <v>-2.0130158821766712E-2</v>
      </c>
      <c r="DB222" s="14">
        <v>41782</v>
      </c>
      <c r="DC222" s="13">
        <v>71.419998000000007</v>
      </c>
      <c r="DD222" s="13">
        <f t="shared" si="116"/>
        <v>-6.8141562055815483E-3</v>
      </c>
      <c r="DF222" s="14">
        <v>40200</v>
      </c>
      <c r="DG222" s="13">
        <v>19.389999</v>
      </c>
      <c r="DH222" s="13">
        <f t="shared" si="117"/>
        <v>-8.1841436411326744E-3</v>
      </c>
      <c r="DJ222" s="14">
        <v>37659</v>
      </c>
      <c r="DK222" s="13">
        <v>16.025369999999999</v>
      </c>
      <c r="DL222" s="13">
        <f t="shared" si="118"/>
        <v>-1.295139171061107E-3</v>
      </c>
      <c r="DN222" s="14">
        <v>39370</v>
      </c>
      <c r="DO222" s="13">
        <v>82.316676999999999</v>
      </c>
      <c r="DP222" s="13">
        <f t="shared" si="119"/>
        <v>2.8427817720654896E-3</v>
      </c>
    </row>
    <row r="223" spans="2:120">
      <c r="B223" s="14">
        <v>38735</v>
      </c>
      <c r="C223">
        <v>12.758642999999999</v>
      </c>
      <c r="D223" s="13">
        <f t="shared" si="90"/>
        <v>3.0030400670794082E-3</v>
      </c>
      <c r="F223" s="14">
        <v>39710</v>
      </c>
      <c r="G223">
        <v>14.971745</v>
      </c>
      <c r="H223" s="13">
        <f t="shared" si="91"/>
        <v>-1.5576419553530855E-3</v>
      </c>
      <c r="J223" s="14">
        <v>41269</v>
      </c>
      <c r="K223">
        <v>42.163010999999997</v>
      </c>
      <c r="L223" s="13">
        <f t="shared" si="92"/>
        <v>-1.3807163903298003E-2</v>
      </c>
      <c r="N223" s="14">
        <v>38020</v>
      </c>
      <c r="O223">
        <v>12.34</v>
      </c>
      <c r="P223" s="13">
        <f t="shared" si="93"/>
        <v>-2.2187004754358114E-2</v>
      </c>
      <c r="R223" s="14">
        <v>40029</v>
      </c>
      <c r="S223" s="13">
        <v>18.962786000000001</v>
      </c>
      <c r="T223" s="13">
        <f t="shared" si="94"/>
        <v>2.7113116450610637E-3</v>
      </c>
      <c r="V223" s="14">
        <v>39041</v>
      </c>
      <c r="W223" s="13">
        <v>66.881037000000006</v>
      </c>
      <c r="X223" s="13">
        <f t="shared" si="95"/>
        <v>2.9257562232644304E-2</v>
      </c>
      <c r="Z223" s="14">
        <v>39297</v>
      </c>
      <c r="AA223" s="13">
        <v>21.817796999999999</v>
      </c>
      <c r="AB223" s="13">
        <f t="shared" si="96"/>
        <v>-0.19993034804123763</v>
      </c>
      <c r="AD223" s="14">
        <v>39002</v>
      </c>
      <c r="AE223" s="13">
        <v>17.815189</v>
      </c>
      <c r="AF223" s="13">
        <f t="shared" si="97"/>
        <v>3.1972443644852057E-2</v>
      </c>
      <c r="AH223" s="14">
        <v>41297</v>
      </c>
      <c r="AI223" s="13">
        <v>20.110001</v>
      </c>
      <c r="AJ223" s="13">
        <f t="shared" si="98"/>
        <v>1.0552814070351853E-2</v>
      </c>
      <c r="AL223" s="14">
        <v>41303</v>
      </c>
      <c r="AM223" s="13">
        <v>11.627916000000001</v>
      </c>
      <c r="AN223" s="13">
        <f t="shared" si="99"/>
        <v>-2.1411532329293749E-2</v>
      </c>
      <c r="AP223" s="14">
        <v>41646</v>
      </c>
      <c r="AQ223" s="13">
        <v>209.63999899999999</v>
      </c>
      <c r="AR223" s="13">
        <f t="shared" si="100"/>
        <v>2.8050220949884457E-2</v>
      </c>
      <c r="AT223" s="14">
        <v>41736</v>
      </c>
      <c r="AU223" s="13">
        <v>44.084299000000001</v>
      </c>
      <c r="AV223" s="13">
        <f t="shared" si="101"/>
        <v>-5.7227839320623261E-3</v>
      </c>
      <c r="AX223" s="14">
        <v>41003</v>
      </c>
      <c r="AY223" s="13">
        <v>7.66</v>
      </c>
      <c r="AZ223" s="13">
        <f t="shared" si="102"/>
        <v>-4.1301627033792247E-2</v>
      </c>
      <c r="BB223" s="14">
        <v>36725</v>
      </c>
      <c r="BC223" s="13">
        <v>34.488892999999997</v>
      </c>
      <c r="BD223" s="13">
        <f t="shared" si="103"/>
        <v>-0.10725552246447845</v>
      </c>
      <c r="BF223" s="14">
        <v>40032</v>
      </c>
      <c r="BG223" s="13">
        <v>19.766175</v>
      </c>
      <c r="BH223" s="13">
        <f t="shared" si="104"/>
        <v>4.2625655424641563E-3</v>
      </c>
      <c r="BJ223" s="14">
        <v>38511</v>
      </c>
      <c r="BK223" s="13">
        <v>30.49</v>
      </c>
      <c r="BL223" s="13">
        <f t="shared" si="105"/>
        <v>3.2808398950124706E-4</v>
      </c>
      <c r="BN223" s="14">
        <v>37700</v>
      </c>
      <c r="BO223" s="13">
        <v>16.209157000000001</v>
      </c>
      <c r="BP223" s="13">
        <f t="shared" si="106"/>
        <v>-5.9776292247227577E-3</v>
      </c>
      <c r="BR223" s="14">
        <v>40080</v>
      </c>
      <c r="BS223" s="13">
        <v>22.619948999999998</v>
      </c>
      <c r="BT223" s="13">
        <f t="shared" si="107"/>
        <v>2.6154937420384467E-3</v>
      </c>
      <c r="BV223" s="14">
        <v>39118</v>
      </c>
      <c r="BW223" s="13">
        <v>27.785</v>
      </c>
      <c r="BX223" s="13">
        <f t="shared" si="108"/>
        <v>-6.6141940155236053E-3</v>
      </c>
      <c r="BZ223" s="14">
        <v>41283</v>
      </c>
      <c r="CA223" s="13">
        <v>19.309999000000001</v>
      </c>
      <c r="CB223" s="13">
        <f t="shared" si="109"/>
        <v>2.7127661017428861E-2</v>
      </c>
      <c r="CD223" s="14">
        <v>41249</v>
      </c>
      <c r="CE223" s="13">
        <v>47.860000999999997</v>
      </c>
      <c r="CF223" s="13">
        <f t="shared" si="110"/>
        <v>-6.2639383224890406E-4</v>
      </c>
      <c r="CH223" s="14">
        <v>41652</v>
      </c>
      <c r="CI223" s="13">
        <v>47.220001000000003</v>
      </c>
      <c r="CJ223" s="13">
        <f t="shared" si="111"/>
        <v>-7.9831305875264092E-3</v>
      </c>
      <c r="CL223" s="14">
        <v>41598</v>
      </c>
      <c r="CM223" s="13">
        <v>36.020000000000003</v>
      </c>
      <c r="CN223" s="13">
        <f t="shared" si="112"/>
        <v>5.8642556307106327E-3</v>
      </c>
      <c r="CP223" s="14">
        <v>37722</v>
      </c>
      <c r="CQ223" s="13">
        <v>10.63</v>
      </c>
      <c r="CR223" s="13">
        <f t="shared" si="113"/>
        <v>-3.5390199637023487E-2</v>
      </c>
      <c r="CT223" s="14">
        <v>40529</v>
      </c>
      <c r="CU223" s="13">
        <v>33.060001</v>
      </c>
      <c r="CV223" s="13">
        <f t="shared" si="114"/>
        <v>3.2157415927487332E-2</v>
      </c>
      <c r="CX223" s="14">
        <v>38967</v>
      </c>
      <c r="CY223" s="13">
        <v>42.936621000000002</v>
      </c>
      <c r="CZ223" s="13">
        <f t="shared" si="115"/>
        <v>-3.3981530091188573E-2</v>
      </c>
      <c r="DB223" s="14">
        <v>41781</v>
      </c>
      <c r="DC223" s="13">
        <v>71.910004000000001</v>
      </c>
      <c r="DD223" s="13">
        <f t="shared" si="116"/>
        <v>-1.2225260485222824E-2</v>
      </c>
      <c r="DF223" s="14">
        <v>40199</v>
      </c>
      <c r="DG223" s="13">
        <v>19.549999</v>
      </c>
      <c r="DH223" s="13">
        <f t="shared" si="117"/>
        <v>8.7719302771892896E-3</v>
      </c>
      <c r="DJ223" s="14">
        <v>37658</v>
      </c>
      <c r="DK223" s="13">
        <v>16.046151999999999</v>
      </c>
      <c r="DL223" s="13">
        <f t="shared" si="118"/>
        <v>-1.0978978540678509E-2</v>
      </c>
      <c r="DN223" s="14">
        <v>39367</v>
      </c>
      <c r="DO223" s="13">
        <v>82.083331999999999</v>
      </c>
      <c r="DP223" s="13">
        <f t="shared" si="119"/>
        <v>8.5997810813603831E-2</v>
      </c>
    </row>
    <row r="224" spans="2:120">
      <c r="B224" s="14">
        <v>38734</v>
      </c>
      <c r="C224">
        <v>12.720443</v>
      </c>
      <c r="D224" s="13">
        <f t="shared" si="90"/>
        <v>-2.1307893353973362E-2</v>
      </c>
      <c r="F224" s="14">
        <v>39709</v>
      </c>
      <c r="G224">
        <v>14.995101999999999</v>
      </c>
      <c r="H224" s="13">
        <f t="shared" si="91"/>
        <v>3.8275008686276243E-2</v>
      </c>
      <c r="J224" s="14">
        <v>41267</v>
      </c>
      <c r="K224">
        <v>42.753312999999999</v>
      </c>
      <c r="L224" s="13">
        <f t="shared" si="92"/>
        <v>-3.1588206811425184E-3</v>
      </c>
      <c r="N224" s="14">
        <v>38019</v>
      </c>
      <c r="O224">
        <v>12.62</v>
      </c>
      <c r="P224" s="13">
        <f t="shared" si="93"/>
        <v>5.3109413996125692E-3</v>
      </c>
      <c r="R224" s="14">
        <v>40028</v>
      </c>
      <c r="S224" s="13">
        <v>18.911511000000001</v>
      </c>
      <c r="T224" s="13">
        <f t="shared" si="94"/>
        <v>2.6914076531295201E-2</v>
      </c>
      <c r="V224" s="14">
        <v>39038</v>
      </c>
      <c r="W224" s="13">
        <v>64.979883999999998</v>
      </c>
      <c r="X224" s="13">
        <f t="shared" si="95"/>
        <v>2.3516123999045204E-3</v>
      </c>
      <c r="Z224" s="14">
        <v>39296</v>
      </c>
      <c r="AA224" s="13">
        <v>27.269871999999999</v>
      </c>
      <c r="AB224" s="13">
        <f t="shared" si="96"/>
        <v>-1.3062917335289286E-2</v>
      </c>
      <c r="AD224" s="14">
        <v>39001</v>
      </c>
      <c r="AE224" s="13">
        <v>17.263241000000001</v>
      </c>
      <c r="AF224" s="13">
        <f t="shared" si="97"/>
        <v>-3.4313970550287555E-3</v>
      </c>
      <c r="AH224" s="14">
        <v>41296</v>
      </c>
      <c r="AI224" s="13">
        <v>19.899999999999999</v>
      </c>
      <c r="AJ224" s="13">
        <f t="shared" si="98"/>
        <v>-5.9940059940060434E-3</v>
      </c>
      <c r="AL224" s="14">
        <v>41302</v>
      </c>
      <c r="AM224" s="13">
        <v>11.882334999999999</v>
      </c>
      <c r="AN224" s="13">
        <f t="shared" si="99"/>
        <v>1.6115955384172324E-2</v>
      </c>
      <c r="AP224" s="14">
        <v>41645</v>
      </c>
      <c r="AQ224" s="13">
        <v>203.91999799999999</v>
      </c>
      <c r="AR224" s="13">
        <f t="shared" si="100"/>
        <v>-1.6873975671333294E-2</v>
      </c>
      <c r="AT224" s="14">
        <v>41733</v>
      </c>
      <c r="AU224" s="13">
        <v>44.338036000000002</v>
      </c>
      <c r="AV224" s="13">
        <f t="shared" si="101"/>
        <v>-2.8618465575969056E-2</v>
      </c>
      <c r="AX224" s="14">
        <v>41002</v>
      </c>
      <c r="AY224" s="13">
        <v>7.99</v>
      </c>
      <c r="AZ224" s="13">
        <f t="shared" si="102"/>
        <v>-1.3580246913580177E-2</v>
      </c>
      <c r="BB224" s="14">
        <v>36724</v>
      </c>
      <c r="BC224" s="13">
        <v>38.632435000000001</v>
      </c>
      <c r="BD224" s="13">
        <f t="shared" si="103"/>
        <v>4.4481057706306761E-2</v>
      </c>
      <c r="BF224" s="14">
        <v>40031</v>
      </c>
      <c r="BG224" s="13">
        <v>19.682278</v>
      </c>
      <c r="BH224" s="13">
        <f t="shared" si="104"/>
        <v>-1.4699699908660012E-2</v>
      </c>
      <c r="BJ224" s="14">
        <v>38510</v>
      </c>
      <c r="BK224" s="13">
        <v>30.48</v>
      </c>
      <c r="BL224" s="13">
        <f t="shared" si="105"/>
        <v>5.2770448548812715E-3</v>
      </c>
      <c r="BN224" s="14">
        <v>37699</v>
      </c>
      <c r="BO224" s="13">
        <v>16.306632</v>
      </c>
      <c r="BP224" s="13">
        <f t="shared" si="106"/>
        <v>2.6066980838472985E-2</v>
      </c>
      <c r="BR224" s="14">
        <v>40079</v>
      </c>
      <c r="BS224" s="13">
        <v>22.560941</v>
      </c>
      <c r="BT224" s="13">
        <f t="shared" si="107"/>
        <v>-5.4194444291374719E-3</v>
      </c>
      <c r="BV224" s="14">
        <v>39115</v>
      </c>
      <c r="BW224" s="13">
        <v>27.969999000000001</v>
      </c>
      <c r="BX224" s="13">
        <f t="shared" si="108"/>
        <v>-2.1343631910426764E-2</v>
      </c>
      <c r="BZ224" s="14">
        <v>41282</v>
      </c>
      <c r="CA224" s="13">
        <v>18.799999</v>
      </c>
      <c r="CB224" s="13">
        <f t="shared" si="109"/>
        <v>5.086640865659077E-2</v>
      </c>
      <c r="CD224" s="14">
        <v>41248</v>
      </c>
      <c r="CE224" s="13">
        <v>47.889999000000003</v>
      </c>
      <c r="CF224" s="13">
        <f t="shared" si="110"/>
        <v>-4.1588895820336928E-3</v>
      </c>
      <c r="CH224" s="14">
        <v>41649</v>
      </c>
      <c r="CI224" s="13">
        <v>47.599997999999999</v>
      </c>
      <c r="CJ224" s="13">
        <f t="shared" si="111"/>
        <v>3.1419196904910185E-2</v>
      </c>
      <c r="CL224" s="14">
        <v>41597</v>
      </c>
      <c r="CM224" s="13">
        <v>35.810001</v>
      </c>
      <c r="CN224" s="13">
        <f t="shared" si="112"/>
        <v>-4.7248193440799649E-3</v>
      </c>
      <c r="CP224" s="14">
        <v>37721</v>
      </c>
      <c r="CQ224" s="13">
        <v>11.02</v>
      </c>
      <c r="CR224" s="13">
        <f t="shared" si="113"/>
        <v>-4.5167118337850684E-3</v>
      </c>
      <c r="CT224" s="14">
        <v>40528</v>
      </c>
      <c r="CU224" s="13">
        <v>32.029998999999997</v>
      </c>
      <c r="CV224" s="13">
        <f t="shared" si="114"/>
        <v>9.7730141794769645E-3</v>
      </c>
      <c r="CX224" s="14">
        <v>38966</v>
      </c>
      <c r="CY224" s="13">
        <v>44.446998000000001</v>
      </c>
      <c r="CZ224" s="13">
        <f t="shared" si="115"/>
        <v>-1.9830553091734829E-2</v>
      </c>
      <c r="DB224" s="14">
        <v>41780</v>
      </c>
      <c r="DC224" s="13">
        <v>72.800003000000004</v>
      </c>
      <c r="DD224" s="13">
        <f t="shared" si="116"/>
        <v>2.6943208166782463E-2</v>
      </c>
      <c r="DF224" s="14">
        <v>40198</v>
      </c>
      <c r="DG224" s="13">
        <v>19.379999000000002</v>
      </c>
      <c r="DH224" s="13">
        <f t="shared" si="117"/>
        <v>-8.1884335625161241E-3</v>
      </c>
      <c r="DJ224" s="14">
        <v>37657</v>
      </c>
      <c r="DK224" s="13">
        <v>16.224278000000002</v>
      </c>
      <c r="DL224" s="13">
        <f t="shared" si="118"/>
        <v>2.3844528288086775E-3</v>
      </c>
      <c r="DN224" s="14">
        <v>39366</v>
      </c>
      <c r="DO224" s="13">
        <v>75.583331000000001</v>
      </c>
      <c r="DP224" s="13">
        <f t="shared" si="119"/>
        <v>5.6370715049276238E-2</v>
      </c>
    </row>
    <row r="225" spans="2:120">
      <c r="B225" s="14">
        <v>38730</v>
      </c>
      <c r="C225">
        <v>12.997389999999999</v>
      </c>
      <c r="D225" s="13">
        <f t="shared" si="90"/>
        <v>7.3530317589368664E-4</v>
      </c>
      <c r="F225" s="14">
        <v>39708</v>
      </c>
      <c r="G225">
        <v>14.442322000000001</v>
      </c>
      <c r="H225" s="13">
        <f t="shared" si="91"/>
        <v>-4.774130420663851E-2</v>
      </c>
      <c r="J225" s="14">
        <v>41264</v>
      </c>
      <c r="K225">
        <v>42.888790999999998</v>
      </c>
      <c r="L225" s="13">
        <f t="shared" si="92"/>
        <v>2.034802451061541E-3</v>
      </c>
      <c r="N225" s="14">
        <v>38016</v>
      </c>
      <c r="O225">
        <v>12.553330000000001</v>
      </c>
      <c r="P225" s="13">
        <f t="shared" si="93"/>
        <v>2.2258143322475686E-2</v>
      </c>
      <c r="R225" s="14">
        <v>40025</v>
      </c>
      <c r="S225" s="13">
        <v>18.415865</v>
      </c>
      <c r="T225" s="13">
        <f t="shared" si="94"/>
        <v>2.3106215824595295E-3</v>
      </c>
      <c r="V225" s="14">
        <v>39037</v>
      </c>
      <c r="W225" s="13">
        <v>64.827434999999994</v>
      </c>
      <c r="X225" s="13">
        <f t="shared" si="95"/>
        <v>-1.0810092986614809E-2</v>
      </c>
      <c r="Z225" s="14">
        <v>39295</v>
      </c>
      <c r="AA225" s="13">
        <v>27.630811000000001</v>
      </c>
      <c r="AB225" s="13">
        <f t="shared" si="96"/>
        <v>2.6464357210702397E-2</v>
      </c>
      <c r="AD225" s="14">
        <v>39000</v>
      </c>
      <c r="AE225" s="13">
        <v>17.322682</v>
      </c>
      <c r="AF225" s="13">
        <f t="shared" si="97"/>
        <v>-1.956944681945471E-3</v>
      </c>
      <c r="AH225" s="14">
        <v>41292</v>
      </c>
      <c r="AI225" s="13">
        <v>20.02</v>
      </c>
      <c r="AJ225" s="13">
        <f t="shared" si="98"/>
        <v>-5.4644314686752814E-3</v>
      </c>
      <c r="AL225" s="14">
        <v>41299</v>
      </c>
      <c r="AM225" s="13">
        <v>11.693877000000001</v>
      </c>
      <c r="AN225" s="13">
        <f t="shared" si="99"/>
        <v>1.8047683682101551E-2</v>
      </c>
      <c r="AP225" s="14">
        <v>41642</v>
      </c>
      <c r="AQ225" s="13">
        <v>207.41999799999999</v>
      </c>
      <c r="AR225" s="13">
        <f t="shared" si="100"/>
        <v>-1.0595309240008055E-3</v>
      </c>
      <c r="AT225" s="14">
        <v>41732</v>
      </c>
      <c r="AU225" s="13">
        <v>45.644306</v>
      </c>
      <c r="AV225" s="13">
        <f t="shared" si="101"/>
        <v>6.2150180927463862E-3</v>
      </c>
      <c r="AX225" s="14">
        <v>41001</v>
      </c>
      <c r="AY225" s="13">
        <v>8.1</v>
      </c>
      <c r="AZ225" s="13">
        <f t="shared" si="102"/>
        <v>0</v>
      </c>
      <c r="BB225" s="14">
        <v>36721</v>
      </c>
      <c r="BC225" s="13">
        <v>36.987205000000003</v>
      </c>
      <c r="BD225" s="13">
        <f t="shared" si="103"/>
        <v>4.6551727796763059E-2</v>
      </c>
      <c r="BF225" s="14">
        <v>40030</v>
      </c>
      <c r="BG225" s="13">
        <v>19.975918</v>
      </c>
      <c r="BH225" s="13">
        <f t="shared" si="104"/>
        <v>1.6827496845909565E-3</v>
      </c>
      <c r="BJ225" s="14">
        <v>38509</v>
      </c>
      <c r="BK225" s="13">
        <v>30.32</v>
      </c>
      <c r="BL225" s="13">
        <f t="shared" si="105"/>
        <v>-1.6463944140139538E-3</v>
      </c>
      <c r="BN225" s="14">
        <v>37698</v>
      </c>
      <c r="BO225" s="13">
        <v>15.892366000000001</v>
      </c>
      <c r="BP225" s="13">
        <f t="shared" si="106"/>
        <v>4.3634961333338879E-3</v>
      </c>
      <c r="BR225" s="14">
        <v>40078</v>
      </c>
      <c r="BS225" s="13">
        <v>22.683875</v>
      </c>
      <c r="BT225" s="13">
        <f t="shared" si="107"/>
        <v>-1.0722710205573992E-2</v>
      </c>
      <c r="BV225" s="14">
        <v>39114</v>
      </c>
      <c r="BW225" s="13">
        <v>28.58</v>
      </c>
      <c r="BX225" s="13">
        <f t="shared" si="108"/>
        <v>3.0838593327321796E-2</v>
      </c>
      <c r="BZ225" s="14">
        <v>41281</v>
      </c>
      <c r="CA225" s="13">
        <v>17.889999</v>
      </c>
      <c r="CB225" s="13">
        <f t="shared" si="109"/>
        <v>3.5300808142314399E-2</v>
      </c>
      <c r="CD225" s="14">
        <v>41247</v>
      </c>
      <c r="CE225" s="13">
        <v>48.09</v>
      </c>
      <c r="CF225" s="13">
        <f t="shared" si="110"/>
        <v>-1.232283861825499E-2</v>
      </c>
      <c r="CH225" s="14">
        <v>41648</v>
      </c>
      <c r="CI225" s="13">
        <v>46.150002000000001</v>
      </c>
      <c r="CJ225" s="13">
        <f t="shared" si="111"/>
        <v>9.5418962843129312E-2</v>
      </c>
      <c r="CL225" s="14">
        <v>41596</v>
      </c>
      <c r="CM225" s="13">
        <v>35.979999999999997</v>
      </c>
      <c r="CN225" s="13">
        <f t="shared" si="112"/>
        <v>-4.63821892393321E-2</v>
      </c>
      <c r="CP225" s="14">
        <v>37720</v>
      </c>
      <c r="CQ225" s="13">
        <v>11.07</v>
      </c>
      <c r="CR225" s="13">
        <f t="shared" si="113"/>
        <v>-5.5460750853242348E-2</v>
      </c>
      <c r="CT225" s="14">
        <v>40527</v>
      </c>
      <c r="CU225" s="13">
        <v>31.719999000000001</v>
      </c>
      <c r="CV225" s="13">
        <f t="shared" si="114"/>
        <v>3.6262592738889522E-2</v>
      </c>
      <c r="CX225" s="14">
        <v>38965</v>
      </c>
      <c r="CY225" s="13">
        <v>45.346238999999997</v>
      </c>
      <c r="CZ225" s="13">
        <f t="shared" si="115"/>
        <v>1.6239441298497276E-2</v>
      </c>
      <c r="DB225" s="14">
        <v>41779</v>
      </c>
      <c r="DC225" s="13">
        <v>70.889999000000003</v>
      </c>
      <c r="DD225" s="13">
        <f t="shared" si="116"/>
        <v>-8.1153210002052924E-3</v>
      </c>
      <c r="DF225" s="14">
        <v>40197</v>
      </c>
      <c r="DG225" s="13">
        <v>19.540001</v>
      </c>
      <c r="DH225" s="13">
        <f t="shared" si="117"/>
        <v>3.7705841741901322E-2</v>
      </c>
      <c r="DJ225" s="14">
        <v>37656</v>
      </c>
      <c r="DK225" s="13">
        <v>16.185683999999998</v>
      </c>
      <c r="DL225" s="13">
        <f t="shared" si="118"/>
        <v>-9.4476403053380467E-3</v>
      </c>
      <c r="DN225" s="14">
        <v>39365</v>
      </c>
      <c r="DO225" s="13">
        <v>71.550005999999996</v>
      </c>
      <c r="DP225" s="13">
        <f t="shared" si="119"/>
        <v>3.6706101437257041E-2</v>
      </c>
    </row>
    <row r="226" spans="2:120">
      <c r="B226" s="14">
        <v>38729</v>
      </c>
      <c r="C226">
        <v>12.98784</v>
      </c>
      <c r="D226" s="13">
        <f t="shared" si="90"/>
        <v>6.6617366400010189E-3</v>
      </c>
      <c r="F226" s="14">
        <v>39707</v>
      </c>
      <c r="G226">
        <v>15.166385</v>
      </c>
      <c r="H226" s="13">
        <f t="shared" si="91"/>
        <v>6.1982521149297302E-3</v>
      </c>
      <c r="J226" s="14">
        <v>41263</v>
      </c>
      <c r="K226">
        <v>42.801698000000002</v>
      </c>
      <c r="L226" s="13">
        <f t="shared" si="92"/>
        <v>8.4359150381210935E-3</v>
      </c>
      <c r="N226" s="14">
        <v>38015</v>
      </c>
      <c r="O226">
        <v>12.28</v>
      </c>
      <c r="P226" s="13">
        <f t="shared" si="93"/>
        <v>-5.4286474691690322E-4</v>
      </c>
      <c r="R226" s="14">
        <v>40024</v>
      </c>
      <c r="S226" s="13">
        <v>18.373411000000001</v>
      </c>
      <c r="T226" s="13">
        <f t="shared" si="94"/>
        <v>6.5115838274797085E-3</v>
      </c>
      <c r="V226" s="14">
        <v>39036</v>
      </c>
      <c r="W226" s="13">
        <v>65.535883999999996</v>
      </c>
      <c r="X226" s="13">
        <f t="shared" si="95"/>
        <v>8.0000300234915316E-3</v>
      </c>
      <c r="Z226" s="14">
        <v>39294</v>
      </c>
      <c r="AA226" s="13">
        <v>26.918431999999999</v>
      </c>
      <c r="AB226" s="13">
        <f t="shared" si="96"/>
        <v>-5.2807475740764831E-2</v>
      </c>
      <c r="AD226" s="14">
        <v>38999</v>
      </c>
      <c r="AE226" s="13">
        <v>17.356648</v>
      </c>
      <c r="AF226" s="13">
        <f t="shared" si="97"/>
        <v>7.3927656623529138E-3</v>
      </c>
      <c r="AH226" s="14">
        <v>41291</v>
      </c>
      <c r="AI226" s="13">
        <v>20.129999000000002</v>
      </c>
      <c r="AJ226" s="13">
        <f t="shared" si="98"/>
        <v>2.9894867962133157E-3</v>
      </c>
      <c r="AL226" s="14">
        <v>41298</v>
      </c>
      <c r="AM226" s="13">
        <v>11.486571</v>
      </c>
      <c r="AN226" s="13">
        <f t="shared" si="99"/>
        <v>4.9463544902841501E-3</v>
      </c>
      <c r="AP226" s="14">
        <v>41641</v>
      </c>
      <c r="AQ226" s="13">
        <v>207.63999899999999</v>
      </c>
      <c r="AR226" s="13">
        <f t="shared" si="100"/>
        <v>-4.2383447471443632E-2</v>
      </c>
      <c r="AT226" s="14">
        <v>41731</v>
      </c>
      <c r="AU226" s="13">
        <v>45.362378</v>
      </c>
      <c r="AV226" s="13">
        <f t="shared" si="101"/>
        <v>8.7774605029622248E-3</v>
      </c>
      <c r="AX226" s="14">
        <v>40998</v>
      </c>
      <c r="AY226" s="13">
        <v>8.1</v>
      </c>
      <c r="AZ226" s="13">
        <f t="shared" si="102"/>
        <v>-3.8004750593824264E-2</v>
      </c>
      <c r="BB226" s="14">
        <v>36720</v>
      </c>
      <c r="BC226" s="13">
        <v>35.341974999999998</v>
      </c>
      <c r="BD226" s="13">
        <f t="shared" si="103"/>
        <v>6.9444513694519889E-3</v>
      </c>
      <c r="BF226" s="14">
        <v>40029</v>
      </c>
      <c r="BG226" s="13">
        <v>19.942360000000001</v>
      </c>
      <c r="BH226" s="13">
        <f t="shared" si="104"/>
        <v>-2.5178192558102958E-3</v>
      </c>
      <c r="BJ226" s="14">
        <v>38506</v>
      </c>
      <c r="BK226" s="13">
        <v>30.370000999999998</v>
      </c>
      <c r="BL226" s="13">
        <f t="shared" si="105"/>
        <v>-1.9717055537299129E-3</v>
      </c>
      <c r="BN226" s="14">
        <v>37697</v>
      </c>
      <c r="BO226" s="13">
        <v>15.823321</v>
      </c>
      <c r="BP226" s="13">
        <f t="shared" si="106"/>
        <v>2.2572194794920356E-2</v>
      </c>
      <c r="BR226" s="14">
        <v>40077</v>
      </c>
      <c r="BS226" s="13">
        <v>22.929743999999999</v>
      </c>
      <c r="BT226" s="13">
        <f t="shared" si="107"/>
        <v>1.9012279435040507E-2</v>
      </c>
      <c r="BV226" s="14">
        <v>39113</v>
      </c>
      <c r="BW226" s="13">
        <v>27.725000000000001</v>
      </c>
      <c r="BX226" s="13">
        <f t="shared" si="108"/>
        <v>0.13836994456990354</v>
      </c>
      <c r="BZ226" s="14">
        <v>41278</v>
      </c>
      <c r="CA226" s="13">
        <v>17.280000999999999</v>
      </c>
      <c r="CB226" s="13">
        <f t="shared" si="109"/>
        <v>1.0526374269005682E-2</v>
      </c>
      <c r="CD226" s="14">
        <v>41246</v>
      </c>
      <c r="CE226" s="13">
        <v>48.689999</v>
      </c>
      <c r="CF226" s="13">
        <f t="shared" si="110"/>
        <v>3.9175051546391807E-3</v>
      </c>
      <c r="CH226" s="14">
        <v>41647</v>
      </c>
      <c r="CI226" s="13">
        <v>42.130001</v>
      </c>
      <c r="CJ226" s="13">
        <f t="shared" si="111"/>
        <v>7.6117467375863723E-2</v>
      </c>
      <c r="CL226" s="14">
        <v>41593</v>
      </c>
      <c r="CM226" s="13">
        <v>37.729999999999997</v>
      </c>
      <c r="CN226" s="13">
        <f t="shared" si="112"/>
        <v>4.8929634447327182E-2</v>
      </c>
      <c r="CP226" s="14">
        <v>37719</v>
      </c>
      <c r="CQ226" s="13">
        <v>11.72</v>
      </c>
      <c r="CR226" s="13">
        <f t="shared" si="113"/>
        <v>-3.3003300330032889E-2</v>
      </c>
      <c r="CT226" s="14">
        <v>40526</v>
      </c>
      <c r="CU226" s="13">
        <v>30.610001</v>
      </c>
      <c r="CV226" s="13">
        <f t="shared" si="114"/>
        <v>-1.630756686236128E-3</v>
      </c>
      <c r="CX226" s="14">
        <v>38961</v>
      </c>
      <c r="CY226" s="13">
        <v>44.621608999999999</v>
      </c>
      <c r="CZ226" s="13">
        <f t="shared" si="115"/>
        <v>-7.8051410429630754E-4</v>
      </c>
      <c r="DB226" s="14">
        <v>41778</v>
      </c>
      <c r="DC226" s="13">
        <v>71.470000999999996</v>
      </c>
      <c r="DD226" s="13">
        <f t="shared" si="116"/>
        <v>3.6512007253363403E-3</v>
      </c>
      <c r="DF226" s="14">
        <v>40193</v>
      </c>
      <c r="DG226" s="13">
        <v>18.829999999999998</v>
      </c>
      <c r="DH226" s="13">
        <f t="shared" si="117"/>
        <v>2.3926102442963632E-2</v>
      </c>
      <c r="DJ226" s="14">
        <v>37655</v>
      </c>
      <c r="DK226" s="13">
        <v>16.340059</v>
      </c>
      <c r="DL226" s="13">
        <f t="shared" si="118"/>
        <v>1.5685572232325976E-2</v>
      </c>
      <c r="DN226" s="14">
        <v>39364</v>
      </c>
      <c r="DO226" s="13">
        <v>69.016672999999997</v>
      </c>
      <c r="DP226" s="13">
        <f t="shared" si="119"/>
        <v>1.0492927335906838E-2</v>
      </c>
    </row>
    <row r="227" spans="2:120">
      <c r="B227" s="14">
        <v>38728</v>
      </c>
      <c r="C227">
        <v>12.901891000000001</v>
      </c>
      <c r="D227" s="13">
        <f t="shared" si="90"/>
        <v>1.5026244416797214E-2</v>
      </c>
      <c r="F227" s="14">
        <v>39706</v>
      </c>
      <c r="G227">
        <v>15.072959000000001</v>
      </c>
      <c r="H227" s="13">
        <f t="shared" si="91"/>
        <v>-3.968250630996497E-2</v>
      </c>
      <c r="J227" s="14">
        <v>41262</v>
      </c>
      <c r="K227">
        <v>42.443646999999999</v>
      </c>
      <c r="L227" s="13">
        <f t="shared" si="92"/>
        <v>-1.3660627795491758E-3</v>
      </c>
      <c r="N227" s="14">
        <v>38014</v>
      </c>
      <c r="O227">
        <v>12.286670000000001</v>
      </c>
      <c r="P227" s="13">
        <f t="shared" si="93"/>
        <v>-4.3591062898011602E-2</v>
      </c>
      <c r="R227" s="14">
        <v>40023</v>
      </c>
      <c r="S227" s="13">
        <v>18.254545</v>
      </c>
      <c r="T227" s="13">
        <f t="shared" si="94"/>
        <v>-1.1039576360076638E-2</v>
      </c>
      <c r="V227" s="14">
        <v>39035</v>
      </c>
      <c r="W227" s="13">
        <v>65.015755999999996</v>
      </c>
      <c r="X227" s="13">
        <f t="shared" si="95"/>
        <v>3.5862293910172309E-2</v>
      </c>
      <c r="Z227" s="14">
        <v>39293</v>
      </c>
      <c r="AA227" s="13">
        <v>28.419177000000001</v>
      </c>
      <c r="AB227" s="13">
        <f t="shared" si="96"/>
        <v>2.3255799718628963E-2</v>
      </c>
      <c r="AD227" s="14">
        <v>38996</v>
      </c>
      <c r="AE227" s="13">
        <v>17.229275999999999</v>
      </c>
      <c r="AF227" s="13">
        <f t="shared" si="97"/>
        <v>-1.5526423512616737E-2</v>
      </c>
      <c r="AH227" s="14">
        <v>41290</v>
      </c>
      <c r="AI227" s="13">
        <v>20.07</v>
      </c>
      <c r="AJ227" s="13">
        <f t="shared" si="98"/>
        <v>2.817622950819676E-2</v>
      </c>
      <c r="AL227" s="14">
        <v>41297</v>
      </c>
      <c r="AM227" s="13">
        <v>11.430033999999999</v>
      </c>
      <c r="AN227" s="13">
        <f t="shared" si="99"/>
        <v>1.6515370704610177E-3</v>
      </c>
      <c r="AP227" s="14">
        <v>41639</v>
      </c>
      <c r="AQ227" s="13">
        <v>216.83000200000001</v>
      </c>
      <c r="AR227" s="13">
        <f t="shared" si="100"/>
        <v>1.0156105571566031E-2</v>
      </c>
      <c r="AT227" s="14">
        <v>41730</v>
      </c>
      <c r="AU227" s="13">
        <v>44.967675999999997</v>
      </c>
      <c r="AV227" s="13">
        <f t="shared" si="101"/>
        <v>1.8844287861864337E-3</v>
      </c>
      <c r="AX227" s="14">
        <v>40997</v>
      </c>
      <c r="AY227" s="13">
        <v>8.42</v>
      </c>
      <c r="AZ227" s="13">
        <f t="shared" si="102"/>
        <v>-2.5462962962963034E-2</v>
      </c>
      <c r="BB227" s="14">
        <v>36719</v>
      </c>
      <c r="BC227" s="13">
        <v>35.098236999999997</v>
      </c>
      <c r="BD227" s="13">
        <f t="shared" si="103"/>
        <v>1.0526326396820428E-2</v>
      </c>
      <c r="BF227" s="14">
        <v>40028</v>
      </c>
      <c r="BG227" s="13">
        <v>19.992698000000001</v>
      </c>
      <c r="BH227" s="13">
        <f t="shared" si="104"/>
        <v>1.3180258857707497E-2</v>
      </c>
      <c r="BJ227" s="14">
        <v>38505</v>
      </c>
      <c r="BK227" s="13">
        <v>30.43</v>
      </c>
      <c r="BL227" s="13">
        <f t="shared" si="105"/>
        <v>2.3056323351240749E-3</v>
      </c>
      <c r="BN227" s="14">
        <v>37694</v>
      </c>
      <c r="BO227" s="13">
        <v>15.474038</v>
      </c>
      <c r="BP227" s="13">
        <f t="shared" si="106"/>
        <v>1.8172096718084247E-2</v>
      </c>
      <c r="BR227" s="14">
        <v>40074</v>
      </c>
      <c r="BS227" s="13">
        <v>22.501930999999999</v>
      </c>
      <c r="BT227" s="13">
        <f t="shared" si="107"/>
        <v>-1.5274431702661537E-3</v>
      </c>
      <c r="BV227" s="14">
        <v>39112</v>
      </c>
      <c r="BW227" s="13">
        <v>24.355</v>
      </c>
      <c r="BX227" s="13">
        <f t="shared" si="108"/>
        <v>-1.5959595959595941E-2</v>
      </c>
      <c r="BZ227" s="14">
        <v>41277</v>
      </c>
      <c r="CA227" s="13">
        <v>17.100000000000001</v>
      </c>
      <c r="CB227" s="13">
        <f t="shared" si="109"/>
        <v>5.8823529411765538E-3</v>
      </c>
      <c r="CD227" s="14">
        <v>41243</v>
      </c>
      <c r="CE227" s="13">
        <v>48.5</v>
      </c>
      <c r="CF227" s="13">
        <f t="shared" si="110"/>
        <v>-1.1213027751539805E-2</v>
      </c>
      <c r="CH227" s="14">
        <v>41646</v>
      </c>
      <c r="CI227" s="13">
        <v>39.150002000000001</v>
      </c>
      <c r="CJ227" s="13">
        <f t="shared" si="111"/>
        <v>1.5300855412322237E-2</v>
      </c>
      <c r="CL227" s="14">
        <v>41592</v>
      </c>
      <c r="CM227" s="13">
        <v>35.970001000000003</v>
      </c>
      <c r="CN227" s="13">
        <f t="shared" si="112"/>
        <v>5.563282181828903E-4</v>
      </c>
      <c r="CP227" s="14">
        <v>37718</v>
      </c>
      <c r="CQ227" s="13">
        <v>12.12</v>
      </c>
      <c r="CR227" s="13">
        <f t="shared" si="113"/>
        <v>1.6778523489932827E-2</v>
      </c>
      <c r="CT227" s="14">
        <v>40525</v>
      </c>
      <c r="CU227" s="13">
        <v>30.66</v>
      </c>
      <c r="CV227" s="13">
        <f t="shared" si="114"/>
        <v>1.523175446252468E-2</v>
      </c>
      <c r="CX227" s="14">
        <v>38960</v>
      </c>
      <c r="CY227" s="13">
        <v>44.656464</v>
      </c>
      <c r="CZ227" s="13">
        <f t="shared" si="115"/>
        <v>-5.4337106718776807E-3</v>
      </c>
      <c r="DB227" s="14">
        <v>41775</v>
      </c>
      <c r="DC227" s="13">
        <v>71.209998999999996</v>
      </c>
      <c r="DD227" s="13">
        <f t="shared" si="116"/>
        <v>-1.0834824582159367E-2</v>
      </c>
      <c r="DF227" s="14">
        <v>40192</v>
      </c>
      <c r="DG227" s="13">
        <v>18.389999</v>
      </c>
      <c r="DH227" s="13">
        <f t="shared" si="117"/>
        <v>2.7262268266084887E-3</v>
      </c>
      <c r="DJ227" s="14">
        <v>37652</v>
      </c>
      <c r="DK227" s="13">
        <v>16.087713999999998</v>
      </c>
      <c r="DL227" s="13">
        <f t="shared" si="118"/>
        <v>1.7652549860199897E-2</v>
      </c>
      <c r="DN227" s="14">
        <v>39363</v>
      </c>
      <c r="DO227" s="13">
        <v>68.300005999999996</v>
      </c>
      <c r="DP227" s="13">
        <f t="shared" si="119"/>
        <v>-6.8636252183880822E-2</v>
      </c>
    </row>
    <row r="228" spans="2:120">
      <c r="B228" s="14">
        <v>38727</v>
      </c>
      <c r="C228">
        <v>12.710894</v>
      </c>
      <c r="D228" s="13">
        <f t="shared" si="90"/>
        <v>-2.1323484120531248E-2</v>
      </c>
      <c r="F228" s="14">
        <v>39703</v>
      </c>
      <c r="G228">
        <v>15.695808</v>
      </c>
      <c r="H228" s="13">
        <f t="shared" si="91"/>
        <v>-1.4858931756235613E-3</v>
      </c>
      <c r="J228" s="14">
        <v>41261</v>
      </c>
      <c r="K228">
        <v>42.501707000000003</v>
      </c>
      <c r="L228" s="13">
        <f t="shared" si="92"/>
        <v>2.9294581553219699E-2</v>
      </c>
      <c r="N228" s="14">
        <v>38013</v>
      </c>
      <c r="O228">
        <v>12.84667</v>
      </c>
      <c r="P228" s="13">
        <f t="shared" si="93"/>
        <v>-0.12289482865388519</v>
      </c>
      <c r="R228" s="14">
        <v>40022</v>
      </c>
      <c r="S228" s="13">
        <v>18.458317000000001</v>
      </c>
      <c r="T228" s="13">
        <f t="shared" si="94"/>
        <v>1.3519807964960511E-2</v>
      </c>
      <c r="V228" s="14">
        <v>39034</v>
      </c>
      <c r="W228" s="13">
        <v>62.764864000000003</v>
      </c>
      <c r="X228" s="13">
        <f t="shared" si="95"/>
        <v>-1.4287800459787835E-4</v>
      </c>
      <c r="Z228" s="14">
        <v>39290</v>
      </c>
      <c r="AA228" s="13">
        <v>27.773287</v>
      </c>
      <c r="AB228" s="13">
        <f t="shared" si="96"/>
        <v>-3.657330847568073E-2</v>
      </c>
      <c r="AD228" s="14">
        <v>38995</v>
      </c>
      <c r="AE228" s="13">
        <v>17.501003999999998</v>
      </c>
      <c r="AF228" s="13">
        <f t="shared" si="97"/>
        <v>6.8393260615705765E-3</v>
      </c>
      <c r="AH228" s="14">
        <v>41289</v>
      </c>
      <c r="AI228" s="13">
        <v>19.52</v>
      </c>
      <c r="AJ228" s="13">
        <f t="shared" si="98"/>
        <v>4.6320123520329319E-3</v>
      </c>
      <c r="AL228" s="14">
        <v>41296</v>
      </c>
      <c r="AM228" s="13">
        <v>11.411187999999999</v>
      </c>
      <c r="AN228" s="13">
        <f t="shared" si="99"/>
        <v>-4.9301840661349541E-3</v>
      </c>
      <c r="AP228" s="14">
        <v>41638</v>
      </c>
      <c r="AQ228" s="13">
        <v>214.64999399999999</v>
      </c>
      <c r="AR228" s="13">
        <f t="shared" si="100"/>
        <v>-7.8576933341985445E-3</v>
      </c>
      <c r="AT228" s="14">
        <v>41729</v>
      </c>
      <c r="AU228" s="13">
        <v>44.883096999999999</v>
      </c>
      <c r="AV228" s="13">
        <f t="shared" si="101"/>
        <v>1.7902831686026827E-2</v>
      </c>
      <c r="AX228" s="14">
        <v>40996</v>
      </c>
      <c r="AY228" s="13">
        <v>8.64</v>
      </c>
      <c r="AZ228" s="13">
        <f t="shared" si="102"/>
        <v>6.9930069930070511E-3</v>
      </c>
      <c r="BB228" s="14">
        <v>36718</v>
      </c>
      <c r="BC228" s="13">
        <v>34.73263</v>
      </c>
      <c r="BD228" s="13">
        <f t="shared" si="103"/>
        <v>-3.3898311213560697E-2</v>
      </c>
      <c r="BF228" s="14">
        <v>40025</v>
      </c>
      <c r="BG228" s="13">
        <v>19.732617000000001</v>
      </c>
      <c r="BH228" s="13">
        <f t="shared" si="104"/>
        <v>-1.2179715595548543E-2</v>
      </c>
      <c r="BJ228" s="14">
        <v>38504</v>
      </c>
      <c r="BK228" s="13">
        <v>30.360001</v>
      </c>
      <c r="BL228" s="13">
        <f t="shared" si="105"/>
        <v>9.9801067857653355E-3</v>
      </c>
      <c r="BN228" s="14">
        <v>37693</v>
      </c>
      <c r="BO228" s="13">
        <v>15.197861</v>
      </c>
      <c r="BP228" s="13">
        <f t="shared" si="106"/>
        <v>1.6847792524220306E-2</v>
      </c>
      <c r="BR228" s="14">
        <v>40073</v>
      </c>
      <c r="BS228" s="13">
        <v>22.536353999999999</v>
      </c>
      <c r="BT228" s="13">
        <f t="shared" si="107"/>
        <v>-1.0364920885767452E-2</v>
      </c>
      <c r="BV228" s="14">
        <v>39111</v>
      </c>
      <c r="BW228" s="13">
        <v>24.75</v>
      </c>
      <c r="BX228" s="13">
        <f t="shared" si="108"/>
        <v>-6.2236897721866628E-3</v>
      </c>
      <c r="BZ228" s="14">
        <v>41276</v>
      </c>
      <c r="CA228" s="13">
        <v>17</v>
      </c>
      <c r="CB228" s="13">
        <f t="shared" si="109"/>
        <v>2.3479769808562898E-2</v>
      </c>
      <c r="CD228" s="14">
        <v>41242</v>
      </c>
      <c r="CE228" s="13">
        <v>49.049999</v>
      </c>
      <c r="CF228" s="13">
        <f t="shared" si="110"/>
        <v>-1.6283736692779703E-3</v>
      </c>
      <c r="CH228" s="14">
        <v>41645</v>
      </c>
      <c r="CI228" s="13">
        <v>38.560001</v>
      </c>
      <c r="CJ228" s="13">
        <f t="shared" si="111"/>
        <v>-1.0774730631092796E-2</v>
      </c>
      <c r="CL228" s="14">
        <v>41591</v>
      </c>
      <c r="CM228" s="13">
        <v>35.950001</v>
      </c>
      <c r="CN228" s="13">
        <f t="shared" si="112"/>
        <v>7.0259035427210376E-2</v>
      </c>
      <c r="CP228" s="14">
        <v>37715</v>
      </c>
      <c r="CQ228" s="13">
        <v>11.92</v>
      </c>
      <c r="CR228" s="13">
        <f t="shared" si="113"/>
        <v>-2.6143790849673224E-2</v>
      </c>
      <c r="CT228" s="14">
        <v>40522</v>
      </c>
      <c r="CU228" s="13">
        <v>30.200001</v>
      </c>
      <c r="CV228" s="13">
        <f t="shared" si="114"/>
        <v>3.3222923588039498E-3</v>
      </c>
      <c r="CX228" s="14">
        <v>38959</v>
      </c>
      <c r="CY228" s="13">
        <v>44.900440000000003</v>
      </c>
      <c r="CZ228" s="13">
        <f t="shared" si="115"/>
        <v>1.0986819743131704E-2</v>
      </c>
      <c r="DB228" s="14">
        <v>41774</v>
      </c>
      <c r="DC228" s="13">
        <v>71.989998</v>
      </c>
      <c r="DD228" s="13">
        <f t="shared" si="116"/>
        <v>-1.3871272790748853E-3</v>
      </c>
      <c r="DF228" s="14">
        <v>40191</v>
      </c>
      <c r="DG228" s="13">
        <v>18.34</v>
      </c>
      <c r="DH228" s="13">
        <f t="shared" si="117"/>
        <v>-8.6486486486486557E-3</v>
      </c>
      <c r="DJ228" s="14">
        <v>37651</v>
      </c>
      <c r="DK228" s="13">
        <v>15.808650999999999</v>
      </c>
      <c r="DL228" s="13">
        <f t="shared" si="118"/>
        <v>-1.9156375202405398E-2</v>
      </c>
      <c r="DN228" s="14">
        <v>39360</v>
      </c>
      <c r="DO228" s="13">
        <v>73.333331000000001</v>
      </c>
      <c r="DP228" s="13">
        <f t="shared" si="119"/>
        <v>6.1007857279468863E-2</v>
      </c>
    </row>
    <row r="229" spans="2:120">
      <c r="B229" s="14">
        <v>38726</v>
      </c>
      <c r="C229">
        <v>12.98784</v>
      </c>
      <c r="D229" s="13">
        <f t="shared" si="90"/>
        <v>-9.4682820026985928E-3</v>
      </c>
      <c r="F229" s="14">
        <v>39702</v>
      </c>
      <c r="G229">
        <v>15.719165</v>
      </c>
      <c r="H229" s="13">
        <f t="shared" si="91"/>
        <v>1.488104339706547E-3</v>
      </c>
      <c r="J229" s="14">
        <v>41260</v>
      </c>
      <c r="K229">
        <v>41.292073000000002</v>
      </c>
      <c r="L229" s="13">
        <f t="shared" si="92"/>
        <v>0</v>
      </c>
      <c r="N229" s="14">
        <v>38012</v>
      </c>
      <c r="O229">
        <v>14.64667</v>
      </c>
      <c r="P229" s="13">
        <f t="shared" si="93"/>
        <v>0.11522896325608199</v>
      </c>
      <c r="R229" s="14">
        <v>40021</v>
      </c>
      <c r="S229" s="13">
        <v>18.212092999999999</v>
      </c>
      <c r="T229" s="13">
        <f t="shared" si="94"/>
        <v>-9.3147907191990604E-4</v>
      </c>
      <c r="V229" s="14">
        <v>39031</v>
      </c>
      <c r="W229" s="13">
        <v>62.773833000000003</v>
      </c>
      <c r="X229" s="13">
        <f t="shared" si="95"/>
        <v>-1.4287351904307177E-4</v>
      </c>
      <c r="Z229" s="14">
        <v>39289</v>
      </c>
      <c r="AA229" s="13">
        <v>28.827608000000001</v>
      </c>
      <c r="AB229" s="13">
        <f t="shared" si="96"/>
        <v>-2.3801874733601527E-2</v>
      </c>
      <c r="AD229" s="14">
        <v>38994</v>
      </c>
      <c r="AE229" s="13">
        <v>17.382121999999999</v>
      </c>
      <c r="AF229" s="13">
        <f t="shared" si="97"/>
        <v>2.0947664435618154E-2</v>
      </c>
      <c r="AH229" s="14">
        <v>41288</v>
      </c>
      <c r="AI229" s="13">
        <v>19.43</v>
      </c>
      <c r="AJ229" s="13">
        <f t="shared" si="98"/>
        <v>7.2575942323693781E-3</v>
      </c>
      <c r="AL229" s="14">
        <v>41292</v>
      </c>
      <c r="AM229" s="13">
        <v>11.467726000000001</v>
      </c>
      <c r="AN229" s="13">
        <f t="shared" si="99"/>
        <v>-6.5306490191984375E-3</v>
      </c>
      <c r="AP229" s="14">
        <v>41635</v>
      </c>
      <c r="AQ229" s="13">
        <v>216.35000600000001</v>
      </c>
      <c r="AR229" s="13">
        <f t="shared" si="100"/>
        <v>-1.8820834467120146E-2</v>
      </c>
      <c r="AT229" s="14">
        <v>41726</v>
      </c>
      <c r="AU229" s="13">
        <v>44.093694999999997</v>
      </c>
      <c r="AV229" s="13">
        <f t="shared" si="101"/>
        <v>1.011834300684757E-2</v>
      </c>
      <c r="AX229" s="14">
        <v>40995</v>
      </c>
      <c r="AY229" s="13">
        <v>8.58</v>
      </c>
      <c r="AZ229" s="13">
        <f t="shared" si="102"/>
        <v>4.0000000000000008E-2</v>
      </c>
      <c r="BB229" s="14">
        <v>36717</v>
      </c>
      <c r="BC229" s="13">
        <v>35.951318999999998</v>
      </c>
      <c r="BD229" s="13">
        <f t="shared" si="103"/>
        <v>6.8259454483909302E-3</v>
      </c>
      <c r="BF229" s="14">
        <v>40024</v>
      </c>
      <c r="BG229" s="13">
        <v>19.975918</v>
      </c>
      <c r="BH229" s="13">
        <f t="shared" si="104"/>
        <v>4.2018220783256519E-4</v>
      </c>
      <c r="BJ229" s="14">
        <v>38503</v>
      </c>
      <c r="BK229" s="13">
        <v>30.059999000000001</v>
      </c>
      <c r="BL229" s="13">
        <f t="shared" si="105"/>
        <v>-6.9375949785265385E-3</v>
      </c>
      <c r="BN229" s="14">
        <v>37692</v>
      </c>
      <c r="BO229" s="13">
        <v>14.946052999999999</v>
      </c>
      <c r="BP229" s="13">
        <f t="shared" si="106"/>
        <v>1.0433879282987932E-2</v>
      </c>
      <c r="BR229" s="14">
        <v>40072</v>
      </c>
      <c r="BS229" s="13">
        <v>22.772387999999999</v>
      </c>
      <c r="BT229" s="13">
        <f t="shared" si="107"/>
        <v>4.9912863550130929E-3</v>
      </c>
      <c r="BV229" s="14">
        <v>39108</v>
      </c>
      <c r="BW229" s="13">
        <v>24.905000999999999</v>
      </c>
      <c r="BX229" s="13">
        <f t="shared" si="108"/>
        <v>-4.3972818068072255E-3</v>
      </c>
      <c r="BZ229" s="14">
        <v>41274</v>
      </c>
      <c r="CA229" s="13">
        <v>16.610001</v>
      </c>
      <c r="CB229" s="13">
        <f t="shared" si="109"/>
        <v>3.360304915992534E-2</v>
      </c>
      <c r="CD229" s="14">
        <v>41241</v>
      </c>
      <c r="CE229" s="13">
        <v>49.130001</v>
      </c>
      <c r="CF229" s="13">
        <f t="shared" si="110"/>
        <v>1.8449398074237292E-2</v>
      </c>
      <c r="CH229" s="14">
        <v>41642</v>
      </c>
      <c r="CI229" s="13">
        <v>38.979999999999997</v>
      </c>
      <c r="CJ229" s="13">
        <f t="shared" si="111"/>
        <v>-2.2322523760284093E-2</v>
      </c>
      <c r="CL229" s="14">
        <v>41590</v>
      </c>
      <c r="CM229" s="13">
        <v>33.590000000000003</v>
      </c>
      <c r="CN229" s="13">
        <f t="shared" si="112"/>
        <v>8.4058538455163562E-3</v>
      </c>
      <c r="CP229" s="14">
        <v>37714</v>
      </c>
      <c r="CQ229" s="13">
        <v>12.24</v>
      </c>
      <c r="CR229" s="13">
        <f t="shared" si="113"/>
        <v>3.6409822184589304E-2</v>
      </c>
      <c r="CT229" s="14">
        <v>40521</v>
      </c>
      <c r="CU229" s="13">
        <v>30.1</v>
      </c>
      <c r="CV229" s="13">
        <f t="shared" si="114"/>
        <v>3.3233632436030454E-4</v>
      </c>
      <c r="CX229" s="14">
        <v>38958</v>
      </c>
      <c r="CY229" s="13">
        <v>44.412488000000003</v>
      </c>
      <c r="CZ229" s="13">
        <f t="shared" si="115"/>
        <v>-8.1727702422584453E-3</v>
      </c>
      <c r="DB229" s="14">
        <v>41773</v>
      </c>
      <c r="DC229" s="13">
        <v>72.089995999999999</v>
      </c>
      <c r="DD229" s="13">
        <f t="shared" si="116"/>
        <v>4.4586737268498934E-3</v>
      </c>
      <c r="DF229" s="14">
        <v>40190</v>
      </c>
      <c r="DG229" s="13">
        <v>18.5</v>
      </c>
      <c r="DH229" s="13">
        <f t="shared" si="117"/>
        <v>-3.5956277438443013E-2</v>
      </c>
      <c r="DJ229" s="14">
        <v>37650</v>
      </c>
      <c r="DK229" s="13">
        <v>16.117401999999998</v>
      </c>
      <c r="DL229" s="13">
        <f t="shared" si="118"/>
        <v>4.4403169058849215E-3</v>
      </c>
      <c r="DN229" s="14">
        <v>39359</v>
      </c>
      <c r="DO229" s="13">
        <v>69.116670999999997</v>
      </c>
      <c r="DP229" s="13">
        <f t="shared" si="119"/>
        <v>-4.0826078338554415E-3</v>
      </c>
    </row>
    <row r="230" spans="2:120">
      <c r="B230" s="14">
        <v>38723</v>
      </c>
      <c r="C230">
        <v>13.111988</v>
      </c>
      <c r="D230" s="13">
        <f t="shared" si="90"/>
        <v>-1.788268585961747E-2</v>
      </c>
      <c r="F230" s="14">
        <v>39701</v>
      </c>
      <c r="G230">
        <v>15.695808</v>
      </c>
      <c r="H230" s="13">
        <f t="shared" si="91"/>
        <v>-8.3619937449469304E-3</v>
      </c>
      <c r="J230" s="14">
        <v>41257</v>
      </c>
      <c r="K230">
        <v>41.292073000000002</v>
      </c>
      <c r="L230" s="13">
        <f t="shared" si="92"/>
        <v>-1.1582101136429539E-2</v>
      </c>
      <c r="N230" s="14">
        <v>38009</v>
      </c>
      <c r="O230">
        <v>13.133330000000001</v>
      </c>
      <c r="P230" s="13">
        <f t="shared" si="93"/>
        <v>0.21604907407407406</v>
      </c>
      <c r="R230" s="14">
        <v>40018</v>
      </c>
      <c r="S230" s="13">
        <v>18.229073</v>
      </c>
      <c r="T230" s="13">
        <f t="shared" si="94"/>
        <v>1.6090836785830259E-2</v>
      </c>
      <c r="V230" s="14">
        <v>39030</v>
      </c>
      <c r="W230" s="13">
        <v>62.782803000000001</v>
      </c>
      <c r="X230" s="13">
        <f t="shared" si="95"/>
        <v>1.7170271591367653E-3</v>
      </c>
      <c r="Z230" s="14">
        <v>39288</v>
      </c>
      <c r="AA230" s="13">
        <v>29.530488999999999</v>
      </c>
      <c r="AB230" s="13">
        <f t="shared" si="96"/>
        <v>7.7795676878118E-3</v>
      </c>
      <c r="AD230" s="14">
        <v>38993</v>
      </c>
      <c r="AE230" s="13">
        <v>17.025478</v>
      </c>
      <c r="AF230" s="13">
        <f t="shared" si="97"/>
        <v>-2.8585321021143049E-2</v>
      </c>
      <c r="AH230" s="14">
        <v>41285</v>
      </c>
      <c r="AI230" s="13">
        <v>19.290001</v>
      </c>
      <c r="AJ230" s="13">
        <f t="shared" si="98"/>
        <v>1.5797840968931109E-2</v>
      </c>
      <c r="AL230" s="14">
        <v>41291</v>
      </c>
      <c r="AM230" s="13">
        <v>11.54311</v>
      </c>
      <c r="AN230" s="13">
        <f t="shared" si="99"/>
        <v>1.3234064318463735E-2</v>
      </c>
      <c r="AP230" s="14">
        <v>41634</v>
      </c>
      <c r="AQ230" s="13">
        <v>220.5</v>
      </c>
      <c r="AR230" s="13">
        <f t="shared" si="100"/>
        <v>9.078392976689892E-4</v>
      </c>
      <c r="AT230" s="14">
        <v>41725</v>
      </c>
      <c r="AU230" s="13">
        <v>43.652009</v>
      </c>
      <c r="AV230" s="13">
        <f t="shared" si="101"/>
        <v>-1.4846249515119002E-2</v>
      </c>
      <c r="AX230" s="14">
        <v>40994</v>
      </c>
      <c r="AY230" s="13">
        <v>8.25</v>
      </c>
      <c r="AZ230" s="13">
        <f t="shared" si="102"/>
        <v>-1.7857142857142898E-2</v>
      </c>
      <c r="BB230" s="14">
        <v>36714</v>
      </c>
      <c r="BC230" s="13">
        <v>35.707580999999998</v>
      </c>
      <c r="BD230" s="13">
        <f t="shared" si="103"/>
        <v>4.2704610331008891E-2</v>
      </c>
      <c r="BF230" s="14">
        <v>40023</v>
      </c>
      <c r="BG230" s="13">
        <v>19.967528000000001</v>
      </c>
      <c r="BH230" s="13">
        <f t="shared" si="104"/>
        <v>1.4060519128173781E-2</v>
      </c>
      <c r="BJ230" s="14">
        <v>38499</v>
      </c>
      <c r="BK230" s="13">
        <v>30.27</v>
      </c>
      <c r="BL230" s="13">
        <f t="shared" si="105"/>
        <v>5.3138158314906441E-3</v>
      </c>
      <c r="BN230" s="14">
        <v>37691</v>
      </c>
      <c r="BO230" s="13">
        <v>14.791717999999999</v>
      </c>
      <c r="BP230" s="13">
        <f t="shared" si="106"/>
        <v>1.7318401558193874E-2</v>
      </c>
      <c r="BR230" s="14">
        <v>40071</v>
      </c>
      <c r="BS230" s="13">
        <v>22.659289000000001</v>
      </c>
      <c r="BT230" s="13">
        <f t="shared" si="107"/>
        <v>-9.6711314447147784E-3</v>
      </c>
      <c r="BV230" s="14">
        <v>39107</v>
      </c>
      <c r="BW230" s="13">
        <v>25.014999</v>
      </c>
      <c r="BX230" s="13">
        <f t="shared" si="108"/>
        <v>-2.4185722644821609E-2</v>
      </c>
      <c r="BZ230" s="14">
        <v>41271</v>
      </c>
      <c r="CA230" s="13">
        <v>16.07</v>
      </c>
      <c r="CB230" s="13">
        <f t="shared" si="109"/>
        <v>-6.2189054726355798E-4</v>
      </c>
      <c r="CD230" s="14">
        <v>41240</v>
      </c>
      <c r="CE230" s="13">
        <v>48.240001999999997</v>
      </c>
      <c r="CF230" s="13">
        <f t="shared" si="110"/>
        <v>-7.203087054949711E-3</v>
      </c>
      <c r="CH230" s="14">
        <v>41641</v>
      </c>
      <c r="CI230" s="13">
        <v>39.869999</v>
      </c>
      <c r="CJ230" s="13">
        <f t="shared" si="111"/>
        <v>7.5298694779107813E-4</v>
      </c>
      <c r="CL230" s="14">
        <v>41589</v>
      </c>
      <c r="CM230" s="13">
        <v>33.310001</v>
      </c>
      <c r="CN230" s="13">
        <f t="shared" si="112"/>
        <v>8.4772027997943086E-3</v>
      </c>
      <c r="CP230" s="14">
        <v>37713</v>
      </c>
      <c r="CQ230" s="13">
        <v>11.81</v>
      </c>
      <c r="CR230" s="13">
        <f t="shared" si="113"/>
        <v>7.363636363636368E-2</v>
      </c>
      <c r="CT230" s="14">
        <v>40520</v>
      </c>
      <c r="CU230" s="13">
        <v>30.09</v>
      </c>
      <c r="CV230" s="13">
        <f t="shared" si="114"/>
        <v>-7.5857519788918347E-3</v>
      </c>
      <c r="CX230" s="14">
        <v>38957</v>
      </c>
      <c r="CY230" s="13">
        <v>44.778452000000001</v>
      </c>
      <c r="CZ230" s="13">
        <f t="shared" si="115"/>
        <v>-2.1329246932062774E-2</v>
      </c>
      <c r="DB230" s="14">
        <v>41772</v>
      </c>
      <c r="DC230" s="13">
        <v>71.769997000000004</v>
      </c>
      <c r="DD230" s="13">
        <f t="shared" si="116"/>
        <v>9.4233335984060685E-3</v>
      </c>
      <c r="DF230" s="14">
        <v>40189</v>
      </c>
      <c r="DG230" s="13">
        <v>19.190000999999999</v>
      </c>
      <c r="DH230" s="13">
        <f t="shared" si="117"/>
        <v>-2.0918316326530746E-2</v>
      </c>
      <c r="DJ230" s="14">
        <v>37649</v>
      </c>
      <c r="DK230" s="13">
        <v>16.046151999999999</v>
      </c>
      <c r="DL230" s="13">
        <f t="shared" si="118"/>
        <v>4.2631163915193018E-2</v>
      </c>
      <c r="DN230" s="14">
        <v>39358</v>
      </c>
      <c r="DO230" s="13">
        <v>69.400003999999996</v>
      </c>
      <c r="DP230" s="13">
        <f t="shared" si="119"/>
        <v>-8.0794685531337132E-2</v>
      </c>
    </row>
    <row r="231" spans="2:120">
      <c r="B231" s="14">
        <v>38722</v>
      </c>
      <c r="C231">
        <v>13.350735</v>
      </c>
      <c r="D231" s="13">
        <f t="shared" si="90"/>
        <v>-1.4285890588776821E-3</v>
      </c>
      <c r="F231" s="14">
        <v>39700</v>
      </c>
      <c r="G231">
        <v>15.828163</v>
      </c>
      <c r="H231" s="13">
        <f t="shared" si="91"/>
        <v>-3.0519754395966991E-2</v>
      </c>
      <c r="J231" s="14">
        <v>41256</v>
      </c>
      <c r="K231">
        <v>41.775925999999998</v>
      </c>
      <c r="L231" s="13">
        <f t="shared" si="92"/>
        <v>-2.5416180433894902E-3</v>
      </c>
      <c r="N231" s="14">
        <v>38008</v>
      </c>
      <c r="O231">
        <v>10.8</v>
      </c>
      <c r="P231" s="13">
        <f t="shared" si="93"/>
        <v>-1.2194820791103815E-2</v>
      </c>
      <c r="R231" s="14">
        <v>40017</v>
      </c>
      <c r="S231" s="13">
        <v>17.940397000000001</v>
      </c>
      <c r="T231" s="13">
        <f t="shared" si="94"/>
        <v>2.8223892001512187E-2</v>
      </c>
      <c r="V231" s="14">
        <v>39029</v>
      </c>
      <c r="W231" s="13">
        <v>62.675187999999999</v>
      </c>
      <c r="X231" s="13">
        <f t="shared" si="95"/>
        <v>8.2227294465947887E-3</v>
      </c>
      <c r="Z231" s="14">
        <v>39287</v>
      </c>
      <c r="AA231" s="13">
        <v>29.302527999999999</v>
      </c>
      <c r="AB231" s="13">
        <f t="shared" si="96"/>
        <v>-1.7202898900703797E-2</v>
      </c>
      <c r="AD231" s="14">
        <v>38992</v>
      </c>
      <c r="AE231" s="13">
        <v>17.526478000000001</v>
      </c>
      <c r="AF231" s="13">
        <f t="shared" si="97"/>
        <v>2.1782150280314994E-2</v>
      </c>
      <c r="AH231" s="14">
        <v>41284</v>
      </c>
      <c r="AI231" s="13">
        <v>18.989999999999998</v>
      </c>
      <c r="AJ231" s="13">
        <f t="shared" si="98"/>
        <v>-1.7080745341615002E-2</v>
      </c>
      <c r="AL231" s="14">
        <v>41290</v>
      </c>
      <c r="AM231" s="13">
        <v>11.392343</v>
      </c>
      <c r="AN231" s="13">
        <f t="shared" si="99"/>
        <v>9.1820220060963263E-3</v>
      </c>
      <c r="AP231" s="14">
        <v>41632</v>
      </c>
      <c r="AQ231" s="13">
        <v>220.300003</v>
      </c>
      <c r="AR231" s="13">
        <f t="shared" si="100"/>
        <v>1.2726070125878358E-3</v>
      </c>
      <c r="AT231" s="14">
        <v>41724</v>
      </c>
      <c r="AU231" s="13">
        <v>44.309843999999998</v>
      </c>
      <c r="AV231" s="13">
        <f t="shared" si="101"/>
        <v>-1.0700767923068481E-2</v>
      </c>
      <c r="AX231" s="14">
        <v>40991</v>
      </c>
      <c r="AY231" s="13">
        <v>8.4</v>
      </c>
      <c r="AZ231" s="13">
        <f t="shared" si="102"/>
        <v>-3.5591274397244597E-2</v>
      </c>
      <c r="BB231" s="14">
        <v>36713</v>
      </c>
      <c r="BC231" s="13">
        <v>34.245154999999997</v>
      </c>
      <c r="BD231" s="13">
        <f t="shared" si="103"/>
        <v>8.4942073321412542E-2</v>
      </c>
      <c r="BF231" s="14">
        <v>40022</v>
      </c>
      <c r="BG231" s="13">
        <v>19.690667000000001</v>
      </c>
      <c r="BH231" s="13">
        <f t="shared" si="104"/>
        <v>1.5577576125895167E-2</v>
      </c>
      <c r="BJ231" s="14">
        <v>38498</v>
      </c>
      <c r="BK231" s="13">
        <v>30.110001</v>
      </c>
      <c r="BL231" s="13">
        <f t="shared" si="105"/>
        <v>1.482982810920117E-2</v>
      </c>
      <c r="BN231" s="14">
        <v>37690</v>
      </c>
      <c r="BO231" s="13">
        <v>14.539910000000001</v>
      </c>
      <c r="BP231" s="13">
        <f t="shared" si="106"/>
        <v>-2.4523195861591105E-2</v>
      </c>
      <c r="BR231" s="14">
        <v>40070</v>
      </c>
      <c r="BS231" s="13">
        <v>22.880569999999999</v>
      </c>
      <c r="BT231" s="13">
        <f t="shared" si="107"/>
        <v>9.3275778391415948E-3</v>
      </c>
      <c r="BV231" s="14">
        <v>39106</v>
      </c>
      <c r="BW231" s="13">
        <v>25.635000000000002</v>
      </c>
      <c r="BX231" s="13">
        <f t="shared" si="108"/>
        <v>1.7060107121602986E-2</v>
      </c>
      <c r="BZ231" s="14">
        <v>41270</v>
      </c>
      <c r="CA231" s="13">
        <v>16.079999999999998</v>
      </c>
      <c r="CB231" s="13">
        <f t="shared" si="109"/>
        <v>1.2453923564999629E-3</v>
      </c>
      <c r="CD231" s="14">
        <v>41239</v>
      </c>
      <c r="CE231" s="13">
        <v>48.59</v>
      </c>
      <c r="CF231" s="13">
        <f t="shared" si="110"/>
        <v>-9.9837404244603935E-3</v>
      </c>
      <c r="CH231" s="14">
        <v>41639</v>
      </c>
      <c r="CI231" s="13">
        <v>39.840000000000003</v>
      </c>
      <c r="CJ231" s="13">
        <f t="shared" si="111"/>
        <v>-2.5037306585810591E-3</v>
      </c>
      <c r="CL231" s="14">
        <v>41586</v>
      </c>
      <c r="CM231" s="13">
        <v>33.029998999999997</v>
      </c>
      <c r="CN231" s="13">
        <f t="shared" si="112"/>
        <v>-1.5205783684979619E-2</v>
      </c>
      <c r="CP231" s="14">
        <v>37712</v>
      </c>
      <c r="CQ231" s="13">
        <v>11</v>
      </c>
      <c r="CR231" s="13">
        <f t="shared" si="113"/>
        <v>-1.2567324955116747E-2</v>
      </c>
      <c r="CT231" s="14">
        <v>40519</v>
      </c>
      <c r="CU231" s="13">
        <v>30.32</v>
      </c>
      <c r="CV231" s="13">
        <f t="shared" si="114"/>
        <v>5.972163436369084E-3</v>
      </c>
      <c r="CX231" s="14">
        <v>38954</v>
      </c>
      <c r="CY231" s="13">
        <v>45.754358000000003</v>
      </c>
      <c r="CZ231" s="13">
        <f t="shared" si="115"/>
        <v>1.5470884373362838E-2</v>
      </c>
      <c r="DB231" s="14">
        <v>41771</v>
      </c>
      <c r="DC231" s="13">
        <v>71.099997999999999</v>
      </c>
      <c r="DD231" s="13">
        <f t="shared" si="116"/>
        <v>1.6876430688684982E-2</v>
      </c>
      <c r="DF231" s="14">
        <v>40186</v>
      </c>
      <c r="DG231" s="13">
        <v>19.600000000000001</v>
      </c>
      <c r="DH231" s="13">
        <f t="shared" si="117"/>
        <v>1.0830377041277922E-2</v>
      </c>
      <c r="DJ231" s="14">
        <v>37648</v>
      </c>
      <c r="DK231" s="13">
        <v>15.390056</v>
      </c>
      <c r="DL231" s="13">
        <f t="shared" si="118"/>
        <v>-3.4277198959759114E-2</v>
      </c>
      <c r="DN231" s="14">
        <v>39357</v>
      </c>
      <c r="DO231" s="13">
        <v>75.500003000000007</v>
      </c>
      <c r="DP231" s="13">
        <f t="shared" si="119"/>
        <v>2.5815244214466796E-2</v>
      </c>
    </row>
    <row r="232" spans="2:120">
      <c r="B232" s="14">
        <v>38721</v>
      </c>
      <c r="C232">
        <v>13.369835</v>
      </c>
      <c r="D232" s="13">
        <f t="shared" si="90"/>
        <v>2.3391794960272813E-2</v>
      </c>
      <c r="F232" s="14">
        <v>39699</v>
      </c>
      <c r="G232">
        <v>16.326442</v>
      </c>
      <c r="H232" s="13">
        <f t="shared" si="91"/>
        <v>1.7467168626813519E-2</v>
      </c>
      <c r="J232" s="14">
        <v>41255</v>
      </c>
      <c r="K232">
        <v>41.882375000000003</v>
      </c>
      <c r="L232" s="13">
        <f t="shared" si="92"/>
        <v>4.1763503170253093E-3</v>
      </c>
      <c r="N232" s="14">
        <v>38007</v>
      </c>
      <c r="O232">
        <v>10.93333</v>
      </c>
      <c r="P232" s="13">
        <f t="shared" si="93"/>
        <v>-2.7860691209042335E-2</v>
      </c>
      <c r="R232" s="14">
        <v>40016</v>
      </c>
      <c r="S232" s="13">
        <v>17.447948</v>
      </c>
      <c r="T232" s="13">
        <f t="shared" si="94"/>
        <v>1.9345182107424138E-2</v>
      </c>
      <c r="V232" s="14">
        <v>39028</v>
      </c>
      <c r="W232" s="13">
        <v>62.164029999999997</v>
      </c>
      <c r="X232" s="13">
        <f t="shared" si="95"/>
        <v>1.3302085574985674E-2</v>
      </c>
      <c r="Z232" s="14">
        <v>39286</v>
      </c>
      <c r="AA232" s="13">
        <v>29.815439999999999</v>
      </c>
      <c r="AB232" s="13">
        <f t="shared" si="96"/>
        <v>-1.4133183400463295E-2</v>
      </c>
      <c r="AD232" s="14">
        <v>38989</v>
      </c>
      <c r="AE232" s="13">
        <v>17.152851999999999</v>
      </c>
      <c r="AF232" s="13">
        <f t="shared" si="97"/>
        <v>-3.6259497165051412E-2</v>
      </c>
      <c r="AH232" s="14">
        <v>41283</v>
      </c>
      <c r="AI232" s="13">
        <v>19.32</v>
      </c>
      <c r="AJ232" s="13">
        <f t="shared" si="98"/>
        <v>-1.7293997965411995E-2</v>
      </c>
      <c r="AL232" s="14">
        <v>41289</v>
      </c>
      <c r="AM232" s="13">
        <v>11.288690000000001</v>
      </c>
      <c r="AN232" s="13">
        <f t="shared" si="99"/>
        <v>-1.8032801858386318E-2</v>
      </c>
      <c r="AP232" s="14">
        <v>41631</v>
      </c>
      <c r="AQ232" s="13">
        <v>220.020004</v>
      </c>
      <c r="AR232" s="13">
        <f t="shared" si="100"/>
        <v>6.2197017063990072E-3</v>
      </c>
      <c r="AT232" s="14">
        <v>41723</v>
      </c>
      <c r="AU232" s="13">
        <v>44.789121999999999</v>
      </c>
      <c r="AV232" s="13">
        <f t="shared" si="101"/>
        <v>2.524176605202206E-3</v>
      </c>
      <c r="AX232" s="14">
        <v>40990</v>
      </c>
      <c r="AY232" s="13">
        <v>8.7100000000000009</v>
      </c>
      <c r="AZ232" s="13">
        <f t="shared" si="102"/>
        <v>-3.4324942791761283E-3</v>
      </c>
      <c r="BB232" s="14">
        <v>36712</v>
      </c>
      <c r="BC232" s="13">
        <v>31.564039999999999</v>
      </c>
      <c r="BD232" s="13">
        <f t="shared" si="103"/>
        <v>-0.17384367903663459</v>
      </c>
      <c r="BF232" s="14">
        <v>40021</v>
      </c>
      <c r="BG232" s="13">
        <v>19.388639000000001</v>
      </c>
      <c r="BH232" s="13">
        <f t="shared" si="104"/>
        <v>-1.4498912746737454E-2</v>
      </c>
      <c r="BJ232" s="14">
        <v>38497</v>
      </c>
      <c r="BK232" s="13">
        <v>29.67</v>
      </c>
      <c r="BL232" s="13">
        <f t="shared" si="105"/>
        <v>-1.4285714285714275E-2</v>
      </c>
      <c r="BN232" s="14">
        <v>37687</v>
      </c>
      <c r="BO232" s="13">
        <v>14.905438999999999</v>
      </c>
      <c r="BP232" s="13">
        <f t="shared" si="106"/>
        <v>-1.3175522865847214E-2</v>
      </c>
      <c r="BR232" s="14">
        <v>40067</v>
      </c>
      <c r="BS232" s="13">
        <v>22.669122000000002</v>
      </c>
      <c r="BT232" s="13">
        <f t="shared" si="107"/>
        <v>-5.1791492921006883E-3</v>
      </c>
      <c r="BV232" s="14">
        <v>39105</v>
      </c>
      <c r="BW232" s="13">
        <v>25.204999999999998</v>
      </c>
      <c r="BX232" s="13">
        <f t="shared" si="108"/>
        <v>1.9876365737373529E-3</v>
      </c>
      <c r="BZ232" s="14">
        <v>41269</v>
      </c>
      <c r="CA232" s="13">
        <v>16.059999000000001</v>
      </c>
      <c r="CB232" s="13">
        <f t="shared" si="109"/>
        <v>-8.6420982319691877E-3</v>
      </c>
      <c r="CD232" s="14">
        <v>41236</v>
      </c>
      <c r="CE232" s="13">
        <v>49.080002</v>
      </c>
      <c r="CF232" s="13">
        <f t="shared" si="110"/>
        <v>3.6809814445406303E-3</v>
      </c>
      <c r="CH232" s="14">
        <v>41638</v>
      </c>
      <c r="CI232" s="13">
        <v>39.939999</v>
      </c>
      <c r="CJ232" s="13">
        <f t="shared" si="111"/>
        <v>-4.7346622293879276E-3</v>
      </c>
      <c r="CL232" s="14">
        <v>41585</v>
      </c>
      <c r="CM232" s="13">
        <v>33.540000999999997</v>
      </c>
      <c r="CN232" s="13">
        <f t="shared" si="112"/>
        <v>-6.5998301308827625E-2</v>
      </c>
      <c r="CP232" s="14">
        <v>37711</v>
      </c>
      <c r="CQ232" s="13">
        <v>11.14</v>
      </c>
      <c r="CR232" s="13">
        <f t="shared" si="113"/>
        <v>-3.2986111111111029E-2</v>
      </c>
      <c r="CT232" s="14">
        <v>40518</v>
      </c>
      <c r="CU232" s="13">
        <v>30.139999</v>
      </c>
      <c r="CV232" s="13">
        <f t="shared" si="114"/>
        <v>5.3368579052701509E-3</v>
      </c>
      <c r="CX232" s="14">
        <v>38953</v>
      </c>
      <c r="CY232" s="13">
        <v>45.057282000000001</v>
      </c>
      <c r="CZ232" s="13">
        <f t="shared" si="115"/>
        <v>-2.2680049310566171E-2</v>
      </c>
      <c r="DB232" s="14">
        <v>41768</v>
      </c>
      <c r="DC232" s="13">
        <v>69.919998000000007</v>
      </c>
      <c r="DD232" s="13">
        <f t="shared" si="116"/>
        <v>8.8010390651001563E-3</v>
      </c>
      <c r="DF232" s="14">
        <v>40185</v>
      </c>
      <c r="DG232" s="13">
        <v>19.389999</v>
      </c>
      <c r="DH232" s="13">
        <f t="shared" si="117"/>
        <v>-1.0304482225657187E-3</v>
      </c>
      <c r="DJ232" s="14">
        <v>37645</v>
      </c>
      <c r="DK232" s="13">
        <v>15.936308</v>
      </c>
      <c r="DL232" s="13">
        <f t="shared" si="118"/>
        <v>-1.3779162217382001E-2</v>
      </c>
      <c r="DN232" s="14">
        <v>39356</v>
      </c>
      <c r="DO232" s="13">
        <v>73.600001000000006</v>
      </c>
      <c r="DP232" s="13">
        <f t="shared" si="119"/>
        <v>-1.7575179357599519E-2</v>
      </c>
    </row>
    <row r="233" spans="2:120">
      <c r="B233" s="14">
        <v>38720</v>
      </c>
      <c r="C233">
        <v>13.064239000000001</v>
      </c>
      <c r="D233" s="13">
        <f t="shared" si="90"/>
        <v>4.4052636515583554E-3</v>
      </c>
      <c r="F233" s="14">
        <v>39696</v>
      </c>
      <c r="G233">
        <v>16.046161000000001</v>
      </c>
      <c r="H233" s="13">
        <f t="shared" si="91"/>
        <v>4.3859918165209521E-3</v>
      </c>
      <c r="J233" s="14">
        <v>41254</v>
      </c>
      <c r="K233">
        <v>41.708187000000002</v>
      </c>
      <c r="L233" s="13">
        <f t="shared" si="92"/>
        <v>7.2446278756381965E-3</v>
      </c>
      <c r="N233" s="14">
        <v>38006</v>
      </c>
      <c r="O233">
        <v>11.24667</v>
      </c>
      <c r="P233" s="13">
        <f t="shared" si="93"/>
        <v>1.9335957503310474E-2</v>
      </c>
      <c r="R233" s="14">
        <v>40015</v>
      </c>
      <c r="S233" s="13">
        <v>17.116820000000001</v>
      </c>
      <c r="T233" s="13">
        <f t="shared" si="94"/>
        <v>9.5143168883253162E-3</v>
      </c>
      <c r="V233" s="14">
        <v>39027</v>
      </c>
      <c r="W233" s="13">
        <v>61.347974000000001</v>
      </c>
      <c r="X233" s="13">
        <f t="shared" si="95"/>
        <v>1.0786111270976785E-2</v>
      </c>
      <c r="Z233" s="14">
        <v>39283</v>
      </c>
      <c r="AA233" s="13">
        <v>30.242868000000001</v>
      </c>
      <c r="AB233" s="13">
        <f t="shared" si="96"/>
        <v>-2.5107170017822318E-2</v>
      </c>
      <c r="AD233" s="14">
        <v>38988</v>
      </c>
      <c r="AE233" s="13">
        <v>17.798206</v>
      </c>
      <c r="AF233" s="13">
        <f t="shared" si="97"/>
        <v>9.5505236309934114E-4</v>
      </c>
      <c r="AH233" s="14">
        <v>41282</v>
      </c>
      <c r="AI233" s="13">
        <v>19.66</v>
      </c>
      <c r="AJ233" s="13">
        <f t="shared" si="98"/>
        <v>1.3402061855670184E-2</v>
      </c>
      <c r="AL233" s="14">
        <v>41288</v>
      </c>
      <c r="AM233" s="13">
        <v>11.495995000000001</v>
      </c>
      <c r="AN233" s="13">
        <f t="shared" si="99"/>
        <v>-8.1900544595597997E-4</v>
      </c>
      <c r="AP233" s="14">
        <v>41628</v>
      </c>
      <c r="AQ233" s="13">
        <v>218.66000399999999</v>
      </c>
      <c r="AR233" s="13">
        <f t="shared" si="100"/>
        <v>-1.871561541512241E-3</v>
      </c>
      <c r="AT233" s="14">
        <v>41722</v>
      </c>
      <c r="AU233" s="13">
        <v>44.676350999999997</v>
      </c>
      <c r="AV233" s="13">
        <f t="shared" si="101"/>
        <v>1.8967400532994734E-3</v>
      </c>
      <c r="AX233" s="14">
        <v>40989</v>
      </c>
      <c r="AY233" s="13">
        <v>8.74</v>
      </c>
      <c r="AZ233" s="13">
        <f t="shared" si="102"/>
        <v>1.9836639439906642E-2</v>
      </c>
      <c r="BB233" s="14">
        <v>36710</v>
      </c>
      <c r="BC233" s="13">
        <v>38.205893000000003</v>
      </c>
      <c r="BD233" s="13">
        <f t="shared" si="103"/>
        <v>4.4999975930415277E-2</v>
      </c>
      <c r="BF233" s="14">
        <v>40018</v>
      </c>
      <c r="BG233" s="13">
        <v>19.673888999999999</v>
      </c>
      <c r="BH233" s="13">
        <f t="shared" si="104"/>
        <v>-8.2550838297437229E-2</v>
      </c>
      <c r="BJ233" s="14">
        <v>38496</v>
      </c>
      <c r="BK233" s="13">
        <v>30.1</v>
      </c>
      <c r="BL233" s="13">
        <f t="shared" si="105"/>
        <v>-9.2165572487346061E-3</v>
      </c>
      <c r="BN233" s="14">
        <v>37686</v>
      </c>
      <c r="BO233" s="13">
        <v>15.104448</v>
      </c>
      <c r="BP233" s="13">
        <f t="shared" si="106"/>
        <v>1.1697539807282185E-2</v>
      </c>
      <c r="BR233" s="14">
        <v>40066</v>
      </c>
      <c r="BS233" s="13">
        <v>22.787140000000001</v>
      </c>
      <c r="BT233" s="13">
        <f t="shared" si="107"/>
        <v>-1.842829569494692E-2</v>
      </c>
      <c r="BV233" s="14">
        <v>39104</v>
      </c>
      <c r="BW233" s="13">
        <v>25.155000999999999</v>
      </c>
      <c r="BX233" s="13">
        <f t="shared" si="108"/>
        <v>-1.3894401989106766E-3</v>
      </c>
      <c r="BZ233" s="14">
        <v>41267</v>
      </c>
      <c r="CA233" s="13">
        <v>16.200001</v>
      </c>
      <c r="CB233" s="13">
        <f t="shared" si="109"/>
        <v>-9.1742507645260606E-3</v>
      </c>
      <c r="CD233" s="14">
        <v>41234</v>
      </c>
      <c r="CE233" s="13">
        <v>48.900002000000001</v>
      </c>
      <c r="CF233" s="13">
        <f t="shared" si="110"/>
        <v>-7.5096001623706611E-3</v>
      </c>
      <c r="CH233" s="14">
        <v>41635</v>
      </c>
      <c r="CI233" s="13">
        <v>40.130001</v>
      </c>
      <c r="CJ233" s="13">
        <f t="shared" si="111"/>
        <v>-2.050280643146685E-2</v>
      </c>
      <c r="CL233" s="14">
        <v>41584</v>
      </c>
      <c r="CM233" s="13">
        <v>35.909999999999997</v>
      </c>
      <c r="CN233" s="13">
        <f t="shared" si="112"/>
        <v>-6.338028169014101E-2</v>
      </c>
      <c r="CP233" s="14">
        <v>37708</v>
      </c>
      <c r="CQ233" s="13">
        <v>11.52</v>
      </c>
      <c r="CR233" s="13">
        <f t="shared" si="113"/>
        <v>1.7391304347825717E-3</v>
      </c>
      <c r="CT233" s="14">
        <v>40515</v>
      </c>
      <c r="CU233" s="13">
        <v>29.98</v>
      </c>
      <c r="CV233" s="13">
        <f t="shared" si="114"/>
        <v>1.6960651289009497E-2</v>
      </c>
      <c r="CX233" s="14">
        <v>38952</v>
      </c>
      <c r="CY233" s="13">
        <v>46.102898000000003</v>
      </c>
      <c r="CZ233" s="13">
        <f t="shared" si="115"/>
        <v>3.2233433003799128E-3</v>
      </c>
      <c r="DB233" s="14">
        <v>41767</v>
      </c>
      <c r="DC233" s="13">
        <v>69.309997999999993</v>
      </c>
      <c r="DD233" s="13">
        <f t="shared" si="116"/>
        <v>-2.9543546052745808E-2</v>
      </c>
      <c r="DF233" s="14">
        <v>40184</v>
      </c>
      <c r="DG233" s="13">
        <v>19.41</v>
      </c>
      <c r="DH233" s="13">
        <f t="shared" si="117"/>
        <v>-5.1493305870244912E-4</v>
      </c>
      <c r="DJ233" s="14">
        <v>37644</v>
      </c>
      <c r="DK233" s="13">
        <v>16.158964999999998</v>
      </c>
      <c r="DL233" s="13">
        <f t="shared" si="118"/>
        <v>2.6981145553903598E-2</v>
      </c>
      <c r="DN233" s="14">
        <v>39353</v>
      </c>
      <c r="DO233" s="13">
        <v>74.916674999999998</v>
      </c>
      <c r="DP233" s="13">
        <f t="shared" si="119"/>
        <v>2.0663091516997769E-2</v>
      </c>
    </row>
    <row r="234" spans="2:120">
      <c r="B234" s="14">
        <v>38716</v>
      </c>
      <c r="C234">
        <v>13.00694</v>
      </c>
      <c r="D234" s="13">
        <f t="shared" si="90"/>
        <v>-8.0115997665647677E-3</v>
      </c>
      <c r="F234" s="14">
        <v>39695</v>
      </c>
      <c r="G234">
        <v>15.976089999999999</v>
      </c>
      <c r="H234" s="13">
        <f t="shared" si="91"/>
        <v>-4.7353809943146835E-2</v>
      </c>
      <c r="J234" s="14">
        <v>41253</v>
      </c>
      <c r="K234">
        <v>41.408200000000001</v>
      </c>
      <c r="L234" s="13">
        <f t="shared" si="92"/>
        <v>1.2781089848251553E-2</v>
      </c>
      <c r="N234" s="14">
        <v>38002</v>
      </c>
      <c r="O234">
        <v>11.033329999999999</v>
      </c>
      <c r="P234" s="13">
        <f t="shared" si="93"/>
        <v>-1.5467574221423613E-2</v>
      </c>
      <c r="R234" s="14">
        <v>40014</v>
      </c>
      <c r="S234" s="13">
        <v>16.955500000000001</v>
      </c>
      <c r="T234" s="13">
        <f t="shared" si="94"/>
        <v>-1.4313971418564071E-2</v>
      </c>
      <c r="V234" s="14">
        <v>39024</v>
      </c>
      <c r="W234" s="13">
        <v>60.693328999999999</v>
      </c>
      <c r="X234" s="13">
        <f t="shared" si="95"/>
        <v>5.6463056413845851E-3</v>
      </c>
      <c r="Z234" s="14">
        <v>39282</v>
      </c>
      <c r="AA234" s="13">
        <v>31.021736000000001</v>
      </c>
      <c r="AB234" s="13">
        <f t="shared" si="96"/>
        <v>4.5789322124393725E-2</v>
      </c>
      <c r="AD234" s="14">
        <v>38987</v>
      </c>
      <c r="AE234" s="13">
        <v>17.781224000000002</v>
      </c>
      <c r="AF234" s="13">
        <f t="shared" si="97"/>
        <v>-1.5514817087714575E-2</v>
      </c>
      <c r="AH234" s="14">
        <v>41281</v>
      </c>
      <c r="AI234" s="13">
        <v>19.399999999999999</v>
      </c>
      <c r="AJ234" s="13">
        <f t="shared" si="98"/>
        <v>-2.3162184130806531E-2</v>
      </c>
      <c r="AL234" s="14">
        <v>41285</v>
      </c>
      <c r="AM234" s="13">
        <v>11.505418000000001</v>
      </c>
      <c r="AN234" s="13">
        <f t="shared" si="99"/>
        <v>-1.6352455684149946E-3</v>
      </c>
      <c r="AP234" s="14">
        <v>41627</v>
      </c>
      <c r="AQ234" s="13">
        <v>219.070007</v>
      </c>
      <c r="AR234" s="13">
        <f t="shared" si="100"/>
        <v>1.6943686908770704E-2</v>
      </c>
      <c r="AT234" s="14">
        <v>41719</v>
      </c>
      <c r="AU234" s="13">
        <v>44.591771999999999</v>
      </c>
      <c r="AV234" s="13">
        <f t="shared" si="101"/>
        <v>-1.3308367936606372E-2</v>
      </c>
      <c r="AX234" s="14">
        <v>40988</v>
      </c>
      <c r="AY234" s="13">
        <v>8.57</v>
      </c>
      <c r="AZ234" s="13">
        <f t="shared" si="102"/>
        <v>-6.9524913093859204E-3</v>
      </c>
      <c r="BB234" s="14">
        <v>36707</v>
      </c>
      <c r="BC234" s="13">
        <v>36.560664000000003</v>
      </c>
      <c r="BD234" s="13">
        <f t="shared" si="103"/>
        <v>-3.3222352262924268E-3</v>
      </c>
      <c r="BF234" s="14">
        <v>40017</v>
      </c>
      <c r="BG234" s="13">
        <v>21.444119000000001</v>
      </c>
      <c r="BH234" s="13">
        <f t="shared" si="104"/>
        <v>3.0645182995698499E-2</v>
      </c>
      <c r="BJ234" s="14">
        <v>38495</v>
      </c>
      <c r="BK234" s="13">
        <v>30.379999000000002</v>
      </c>
      <c r="BL234" s="13">
        <f t="shared" si="105"/>
        <v>1.2666633333333384E-2</v>
      </c>
      <c r="BN234" s="14">
        <v>37685</v>
      </c>
      <c r="BO234" s="13">
        <v>14.929805999999999</v>
      </c>
      <c r="BP234" s="13">
        <f t="shared" si="106"/>
        <v>-9.4314892220034967E-3</v>
      </c>
      <c r="BR234" s="14">
        <v>40065</v>
      </c>
      <c r="BS234" s="13">
        <v>23.214952</v>
      </c>
      <c r="BT234" s="13">
        <f t="shared" si="107"/>
        <v>8.1144369233890224E-3</v>
      </c>
      <c r="BV234" s="14">
        <v>39101</v>
      </c>
      <c r="BW234" s="13">
        <v>25.190000999999999</v>
      </c>
      <c r="BX234" s="13">
        <f t="shared" si="108"/>
        <v>1.860093004448032E-2</v>
      </c>
      <c r="BZ234" s="14">
        <v>41264</v>
      </c>
      <c r="CA234" s="13">
        <v>16.350000000000001</v>
      </c>
      <c r="CB234" s="13">
        <f t="shared" si="109"/>
        <v>-2.2129128117770815E-2</v>
      </c>
      <c r="CD234" s="14">
        <v>41233</v>
      </c>
      <c r="CE234" s="13">
        <v>49.27</v>
      </c>
      <c r="CF234" s="13">
        <f t="shared" si="110"/>
        <v>2.0505406389921561E-2</v>
      </c>
      <c r="CH234" s="14">
        <v>41634</v>
      </c>
      <c r="CI234" s="13">
        <v>40.970001000000003</v>
      </c>
      <c r="CJ234" s="13">
        <f t="shared" si="111"/>
        <v>5.6455323688989149E-3</v>
      </c>
      <c r="CL234" s="14">
        <v>41583</v>
      </c>
      <c r="CM234" s="13">
        <v>38.340000000000003</v>
      </c>
      <c r="CN234" s="13">
        <f t="shared" si="112"/>
        <v>-2.6014308689237178E-3</v>
      </c>
      <c r="CP234" s="14">
        <v>37707</v>
      </c>
      <c r="CQ234" s="13">
        <v>11.5</v>
      </c>
      <c r="CR234" s="13">
        <f t="shared" si="113"/>
        <v>2.313167259786475E-2</v>
      </c>
      <c r="CT234" s="14">
        <v>40514</v>
      </c>
      <c r="CU234" s="13">
        <v>29.48</v>
      </c>
      <c r="CV234" s="13">
        <f t="shared" si="114"/>
        <v>-3.3909799932173654E-4</v>
      </c>
      <c r="CX234" s="14">
        <v>38951</v>
      </c>
      <c r="CY234" s="13">
        <v>45.954770000000003</v>
      </c>
      <c r="CZ234" s="13">
        <f t="shared" si="115"/>
        <v>3.6156332278523078E-3</v>
      </c>
      <c r="DB234" s="14">
        <v>41766</v>
      </c>
      <c r="DC234" s="13">
        <v>71.419998000000007</v>
      </c>
      <c r="DD234" s="13">
        <f t="shared" si="116"/>
        <v>2.8005601456434299E-4</v>
      </c>
      <c r="DF234" s="14">
        <v>40183</v>
      </c>
      <c r="DG234" s="13">
        <v>19.420000000000002</v>
      </c>
      <c r="DH234" s="13">
        <f t="shared" si="117"/>
        <v>1.3041210224308814E-2</v>
      </c>
      <c r="DJ234" s="14">
        <v>37643</v>
      </c>
      <c r="DK234" s="13">
        <v>15.734432</v>
      </c>
      <c r="DL234" s="13">
        <f t="shared" si="118"/>
        <v>-1.4136854273139553E-2</v>
      </c>
      <c r="DN234" s="14">
        <v>39352</v>
      </c>
      <c r="DO234" s="13">
        <v>73.400003999999996</v>
      </c>
      <c r="DP234" s="13">
        <f t="shared" si="119"/>
        <v>-5.290321085535972E-2</v>
      </c>
    </row>
    <row r="235" spans="2:120">
      <c r="B235" s="14">
        <v>38715</v>
      </c>
      <c r="C235">
        <v>13.111988</v>
      </c>
      <c r="D235" s="13">
        <f t="shared" si="90"/>
        <v>4.3891509020245858E-3</v>
      </c>
      <c r="F235" s="14">
        <v>39694</v>
      </c>
      <c r="G235">
        <v>16.770223999999999</v>
      </c>
      <c r="H235" s="13">
        <f t="shared" si="91"/>
        <v>-4.6058382381223908E-2</v>
      </c>
      <c r="J235" s="14">
        <v>41250</v>
      </c>
      <c r="K235">
        <v>40.885637000000003</v>
      </c>
      <c r="L235" s="13">
        <f t="shared" si="92"/>
        <v>2.2507263789934367E-2</v>
      </c>
      <c r="N235" s="14">
        <v>38001</v>
      </c>
      <c r="O235">
        <v>11.206670000000001</v>
      </c>
      <c r="P235" s="13">
        <f t="shared" si="93"/>
        <v>2.385509838998308E-3</v>
      </c>
      <c r="R235" s="14">
        <v>40011</v>
      </c>
      <c r="S235" s="13">
        <v>17.201725</v>
      </c>
      <c r="T235" s="13">
        <f t="shared" si="94"/>
        <v>0</v>
      </c>
      <c r="V235" s="14">
        <v>39023</v>
      </c>
      <c r="W235" s="13">
        <v>60.352559999999997</v>
      </c>
      <c r="X235" s="13">
        <f t="shared" si="95"/>
        <v>4.3277283739387336E-3</v>
      </c>
      <c r="Z235" s="14">
        <v>39281</v>
      </c>
      <c r="AA235" s="13">
        <v>29.663466</v>
      </c>
      <c r="AB235" s="13">
        <f t="shared" si="96"/>
        <v>2.6627203473429232E-2</v>
      </c>
      <c r="AD235" s="14">
        <v>38986</v>
      </c>
      <c r="AE235" s="13">
        <v>18.061444000000002</v>
      </c>
      <c r="AF235" s="13">
        <f t="shared" si="97"/>
        <v>5.6738074377721192E-3</v>
      </c>
      <c r="AH235" s="14">
        <v>41278</v>
      </c>
      <c r="AI235" s="13">
        <v>19.860001</v>
      </c>
      <c r="AJ235" s="13">
        <f t="shared" si="98"/>
        <v>4.0444891787417931E-3</v>
      </c>
      <c r="AL235" s="14">
        <v>41284</v>
      </c>
      <c r="AM235" s="13">
        <v>11.524262999999999</v>
      </c>
      <c r="AN235" s="13">
        <f t="shared" si="99"/>
        <v>1.6379239763387031E-3</v>
      </c>
      <c r="AP235" s="14">
        <v>41626</v>
      </c>
      <c r="AQ235" s="13">
        <v>215.41999799999999</v>
      </c>
      <c r="AR235" s="13">
        <f t="shared" si="100"/>
        <v>-3.6497020873986818E-2</v>
      </c>
      <c r="AT235" s="14">
        <v>41718</v>
      </c>
      <c r="AU235" s="13">
        <v>45.193219999999997</v>
      </c>
      <c r="AV235" s="13">
        <f t="shared" si="101"/>
        <v>1.7347132761094685E-2</v>
      </c>
      <c r="AX235" s="14">
        <v>40987</v>
      </c>
      <c r="AY235" s="13">
        <v>8.6300000000000008</v>
      </c>
      <c r="AZ235" s="13">
        <f t="shared" si="102"/>
        <v>-2.1541950113378627E-2</v>
      </c>
      <c r="BB235" s="14">
        <v>36706</v>
      </c>
      <c r="BC235" s="13">
        <v>36.682532000000002</v>
      </c>
      <c r="BD235" s="13">
        <f t="shared" si="103"/>
        <v>-6.3763608563409166E-2</v>
      </c>
      <c r="BF235" s="14">
        <v>40016</v>
      </c>
      <c r="BG235" s="13">
        <v>20.8065</v>
      </c>
      <c r="BH235" s="13">
        <f t="shared" si="104"/>
        <v>-1.2082564671963049E-3</v>
      </c>
      <c r="BJ235" s="14">
        <v>38492</v>
      </c>
      <c r="BK235" s="13">
        <v>30</v>
      </c>
      <c r="BL235" s="13">
        <f t="shared" si="105"/>
        <v>-1.7681761045128981E-2</v>
      </c>
      <c r="BN235" s="14">
        <v>37684</v>
      </c>
      <c r="BO235" s="13">
        <v>15.071956999999999</v>
      </c>
      <c r="BP235" s="13">
        <f t="shared" si="106"/>
        <v>-1.9550818728142069E-2</v>
      </c>
      <c r="BR235" s="14">
        <v>40064</v>
      </c>
      <c r="BS235" s="13">
        <v>23.028092000000001</v>
      </c>
      <c r="BT235" s="13">
        <f t="shared" si="107"/>
        <v>1.5174523753106576E-2</v>
      </c>
      <c r="BV235" s="14">
        <v>39100</v>
      </c>
      <c r="BW235" s="13">
        <v>24.73</v>
      </c>
      <c r="BX235" s="13">
        <f t="shared" si="108"/>
        <v>8.3588175331295363E-3</v>
      </c>
      <c r="BZ235" s="14">
        <v>41263</v>
      </c>
      <c r="CA235" s="13">
        <v>16.719999000000001</v>
      </c>
      <c r="CB235" s="13">
        <f t="shared" si="109"/>
        <v>3.5294055727554355E-2</v>
      </c>
      <c r="CD235" s="14">
        <v>41232</v>
      </c>
      <c r="CE235" s="13">
        <v>48.279998999999997</v>
      </c>
      <c r="CF235" s="13">
        <f t="shared" si="110"/>
        <v>7.9331311927710556E-3</v>
      </c>
      <c r="CH235" s="14">
        <v>41632</v>
      </c>
      <c r="CI235" s="13">
        <v>40.740001999999997</v>
      </c>
      <c r="CJ235" s="13">
        <f t="shared" si="111"/>
        <v>-2.2552735124760144E-2</v>
      </c>
      <c r="CL235" s="14">
        <v>41582</v>
      </c>
      <c r="CM235" s="13">
        <v>38.439999</v>
      </c>
      <c r="CN235" s="13">
        <f t="shared" si="112"/>
        <v>8.3945437669082912E-3</v>
      </c>
      <c r="CP235" s="14">
        <v>37706</v>
      </c>
      <c r="CQ235" s="13">
        <v>11.24</v>
      </c>
      <c r="CR235" s="13">
        <f t="shared" si="113"/>
        <v>5.3667262969588998E-3</v>
      </c>
      <c r="CT235" s="14">
        <v>40513</v>
      </c>
      <c r="CU235" s="13">
        <v>29.49</v>
      </c>
      <c r="CV235" s="13">
        <f t="shared" si="114"/>
        <v>2.324774462179036E-2</v>
      </c>
      <c r="CX235" s="14">
        <v>38950</v>
      </c>
      <c r="CY235" s="13">
        <v>45.789212999999997</v>
      </c>
      <c r="CZ235" s="13">
        <f t="shared" si="115"/>
        <v>3.6284757297327289E-2</v>
      </c>
      <c r="DB235" s="14">
        <v>41765</v>
      </c>
      <c r="DC235" s="13">
        <v>71.400002000000001</v>
      </c>
      <c r="DD235" s="13">
        <f t="shared" si="116"/>
        <v>-9.2964895240737148E-3</v>
      </c>
      <c r="DF235" s="14">
        <v>40182</v>
      </c>
      <c r="DG235" s="13">
        <v>19.170000000000002</v>
      </c>
      <c r="DH235" s="13">
        <f t="shared" si="117"/>
        <v>5.2718344465587388E-2</v>
      </c>
      <c r="DJ235" s="14">
        <v>37642</v>
      </c>
      <c r="DK235" s="13">
        <v>15.960057000000001</v>
      </c>
      <c r="DL235" s="13">
        <f t="shared" si="118"/>
        <v>-1.3578025266898545E-2</v>
      </c>
      <c r="DN235" s="14">
        <v>39351</v>
      </c>
      <c r="DO235" s="13">
        <v>77.500003000000007</v>
      </c>
      <c r="DP235" s="13">
        <f t="shared" si="119"/>
        <v>-7.2588334617960989E-3</v>
      </c>
    </row>
    <row r="236" spans="2:120">
      <c r="B236" s="14">
        <v>38714</v>
      </c>
      <c r="C236">
        <v>13.054689</v>
      </c>
      <c r="D236" s="13">
        <f t="shared" si="90"/>
        <v>7.3207345663385103E-4</v>
      </c>
      <c r="F236" s="14">
        <v>39693</v>
      </c>
      <c r="G236">
        <v>17.579927000000001</v>
      </c>
      <c r="H236" s="13">
        <f t="shared" si="91"/>
        <v>-1.268042595996292E-2</v>
      </c>
      <c r="J236" s="14">
        <v>41249</v>
      </c>
      <c r="K236">
        <v>39.985669000000001</v>
      </c>
      <c r="L236" s="13">
        <f t="shared" si="92"/>
        <v>3.8190948850406727E-2</v>
      </c>
      <c r="N236" s="14">
        <v>38000</v>
      </c>
      <c r="O236">
        <v>11.18</v>
      </c>
      <c r="P236" s="13">
        <f t="shared" si="93"/>
        <v>-1.9871706641815742E-2</v>
      </c>
      <c r="R236" s="14">
        <v>40010</v>
      </c>
      <c r="S236" s="13">
        <v>17.201725</v>
      </c>
      <c r="T236" s="13">
        <f t="shared" si="94"/>
        <v>-1.9361059221003764E-2</v>
      </c>
      <c r="V236" s="14">
        <v>39022</v>
      </c>
      <c r="W236" s="13">
        <v>60.092495999999997</v>
      </c>
      <c r="X236" s="13">
        <f t="shared" si="95"/>
        <v>-2.0321621133593981E-2</v>
      </c>
      <c r="Z236" s="14">
        <v>39280</v>
      </c>
      <c r="AA236" s="13">
        <v>28.894096999999999</v>
      </c>
      <c r="AB236" s="13">
        <f t="shared" si="96"/>
        <v>3.1886043079222694E-2</v>
      </c>
      <c r="AD236" s="14">
        <v>38985</v>
      </c>
      <c r="AE236" s="13">
        <v>17.959544999999999</v>
      </c>
      <c r="AF236" s="13">
        <f t="shared" si="97"/>
        <v>1.1477747291876955E-2</v>
      </c>
      <c r="AH236" s="14">
        <v>41277</v>
      </c>
      <c r="AI236" s="13">
        <v>19.780000999999999</v>
      </c>
      <c r="AJ236" s="13">
        <f t="shared" si="98"/>
        <v>-1.4940189243027873E-2</v>
      </c>
      <c r="AL236" s="14">
        <v>41283</v>
      </c>
      <c r="AM236" s="13">
        <v>11.505418000000001</v>
      </c>
      <c r="AN236" s="13">
        <f t="shared" si="99"/>
        <v>-2.2417892033993522E-2</v>
      </c>
      <c r="AP236" s="14">
        <v>41625</v>
      </c>
      <c r="AQ236" s="13">
        <v>223.58000200000001</v>
      </c>
      <c r="AR236" s="13">
        <f t="shared" si="100"/>
        <v>-1.977287070494756E-2</v>
      </c>
      <c r="AT236" s="14">
        <v>41717</v>
      </c>
      <c r="AU236" s="13">
        <v>44.422615</v>
      </c>
      <c r="AV236" s="13">
        <f t="shared" si="101"/>
        <v>-2.5321438222662184E-3</v>
      </c>
      <c r="AX236" s="14">
        <v>40984</v>
      </c>
      <c r="AY236" s="13">
        <v>8.82</v>
      </c>
      <c r="AZ236" s="13">
        <f t="shared" si="102"/>
        <v>-1.1325028312570539E-3</v>
      </c>
      <c r="BB236" s="14">
        <v>36705</v>
      </c>
      <c r="BC236" s="13">
        <v>39.180844</v>
      </c>
      <c r="BD236" s="13">
        <f t="shared" si="103"/>
        <v>3.7096771802756105E-2</v>
      </c>
      <c r="BF236" s="14">
        <v>40015</v>
      </c>
      <c r="BG236" s="13">
        <v>20.831669999999999</v>
      </c>
      <c r="BH236" s="13">
        <f t="shared" si="104"/>
        <v>1.2229895861409646E-2</v>
      </c>
      <c r="BJ236" s="14">
        <v>38491</v>
      </c>
      <c r="BK236" s="13">
        <v>30.540001</v>
      </c>
      <c r="BL236" s="13">
        <f t="shared" si="105"/>
        <v>6.9238707550280873E-3</v>
      </c>
      <c r="BN236" s="14">
        <v>37683</v>
      </c>
      <c r="BO236" s="13">
        <v>15.372502000000001</v>
      </c>
      <c r="BP236" s="13">
        <f t="shared" si="106"/>
        <v>1.8528328073538873E-3</v>
      </c>
      <c r="BR236" s="14">
        <v>40060</v>
      </c>
      <c r="BS236" s="13">
        <v>22.683875</v>
      </c>
      <c r="BT236" s="13">
        <f t="shared" si="107"/>
        <v>1.4738255225702624E-2</v>
      </c>
      <c r="BV236" s="14">
        <v>39099</v>
      </c>
      <c r="BW236" s="13">
        <v>24.524999999999999</v>
      </c>
      <c r="BX236" s="13">
        <f t="shared" si="108"/>
        <v>1.6159105034182598E-2</v>
      </c>
      <c r="BZ236" s="14">
        <v>41262</v>
      </c>
      <c r="CA236" s="13">
        <v>16.149999999999999</v>
      </c>
      <c r="CB236" s="13">
        <f t="shared" si="109"/>
        <v>-5.5418719211822575E-3</v>
      </c>
      <c r="CD236" s="14">
        <v>41229</v>
      </c>
      <c r="CE236" s="13">
        <v>47.900002000000001</v>
      </c>
      <c r="CF236" s="13">
        <f t="shared" si="110"/>
        <v>6.3026053068321822E-3</v>
      </c>
      <c r="CH236" s="14">
        <v>41631</v>
      </c>
      <c r="CI236" s="13">
        <v>41.68</v>
      </c>
      <c r="CJ236" s="13">
        <f t="shared" si="111"/>
        <v>6.0342746801834417E-3</v>
      </c>
      <c r="CL236" s="14">
        <v>41579</v>
      </c>
      <c r="CM236" s="13">
        <v>38.119999</v>
      </c>
      <c r="CN236" s="13">
        <f t="shared" si="112"/>
        <v>-9.3555353430352633E-3</v>
      </c>
      <c r="CP236" s="14">
        <v>37705</v>
      </c>
      <c r="CQ236" s="13">
        <v>11.18</v>
      </c>
      <c r="CR236" s="13">
        <f t="shared" si="113"/>
        <v>2.1004566210045702E-2</v>
      </c>
      <c r="CT236" s="14">
        <v>40512</v>
      </c>
      <c r="CU236" s="13">
        <v>28.82</v>
      </c>
      <c r="CV236" s="13">
        <f t="shared" si="114"/>
        <v>4.8814504881450685E-3</v>
      </c>
      <c r="CX236" s="14">
        <v>38947</v>
      </c>
      <c r="CY236" s="13">
        <v>44.185937000000003</v>
      </c>
      <c r="CZ236" s="13">
        <f t="shared" si="115"/>
        <v>-1.9719580550142457E-4</v>
      </c>
      <c r="DB236" s="14">
        <v>41764</v>
      </c>
      <c r="DC236" s="13">
        <v>72.069999999999993</v>
      </c>
      <c r="DD236" s="13">
        <f t="shared" si="116"/>
        <v>-7.3002481349931465E-3</v>
      </c>
      <c r="DF236" s="14">
        <v>40178</v>
      </c>
      <c r="DG236" s="13">
        <v>18.209999</v>
      </c>
      <c r="DH236" s="13">
        <f t="shared" si="117"/>
        <v>-1.4076882191493435E-2</v>
      </c>
      <c r="DJ236" s="14">
        <v>37638</v>
      </c>
      <c r="DK236" s="13">
        <v>16.179746000000002</v>
      </c>
      <c r="DL236" s="13">
        <f t="shared" si="118"/>
        <v>-1.6245519301924544E-2</v>
      </c>
      <c r="DN236" s="14">
        <v>39350</v>
      </c>
      <c r="DO236" s="13">
        <v>78.066676000000001</v>
      </c>
      <c r="DP236" s="13">
        <f t="shared" si="119"/>
        <v>3.858094029036143E-2</v>
      </c>
    </row>
    <row r="237" spans="2:120">
      <c r="B237" s="14">
        <v>38713</v>
      </c>
      <c r="C237">
        <v>13.045139000000001</v>
      </c>
      <c r="D237" s="13">
        <f t="shared" si="90"/>
        <v>-1.6558728006714273E-2</v>
      </c>
      <c r="F237" s="14">
        <v>39689</v>
      </c>
      <c r="G237">
        <v>17.805710999999999</v>
      </c>
      <c r="H237" s="13">
        <f t="shared" si="91"/>
        <v>-3.0521376817019396E-2</v>
      </c>
      <c r="J237" s="14">
        <v>41248</v>
      </c>
      <c r="K237">
        <v>38.514754000000003</v>
      </c>
      <c r="L237" s="13">
        <f t="shared" si="92"/>
        <v>-1.2406930329588345E-2</v>
      </c>
      <c r="N237" s="14">
        <v>37999</v>
      </c>
      <c r="O237">
        <v>11.40667</v>
      </c>
      <c r="P237" s="13">
        <f t="shared" si="93"/>
        <v>-3.876403405504654E-2</v>
      </c>
      <c r="R237" s="14">
        <v>40009</v>
      </c>
      <c r="S237" s="13">
        <v>17.541343999999999</v>
      </c>
      <c r="T237" s="13">
        <f t="shared" si="94"/>
        <v>4.185575335307512E-2</v>
      </c>
      <c r="V237" s="14">
        <v>39021</v>
      </c>
      <c r="W237" s="13">
        <v>61.339004000000003</v>
      </c>
      <c r="X237" s="13">
        <f t="shared" si="95"/>
        <v>-7.2569015661107595E-3</v>
      </c>
      <c r="Z237" s="14">
        <v>39279</v>
      </c>
      <c r="AA237" s="13">
        <v>28.001248</v>
      </c>
      <c r="AB237" s="13">
        <f t="shared" si="96"/>
        <v>-1.2726098564751048E-2</v>
      </c>
      <c r="AD237" s="14">
        <v>38982</v>
      </c>
      <c r="AE237" s="13">
        <v>17.755749000000002</v>
      </c>
      <c r="AF237" s="13">
        <f t="shared" si="97"/>
        <v>-2.1067416582115108E-2</v>
      </c>
      <c r="AH237" s="14">
        <v>41276</v>
      </c>
      <c r="AI237" s="13">
        <v>20.079999999999998</v>
      </c>
      <c r="AJ237" s="13">
        <f t="shared" si="98"/>
        <v>9.0452261306532521E-3</v>
      </c>
      <c r="AL237" s="14">
        <v>41282</v>
      </c>
      <c r="AM237" s="13">
        <v>11.769259999999999</v>
      </c>
      <c r="AN237" s="13">
        <f t="shared" si="99"/>
        <v>-2.1926430780157151E-2</v>
      </c>
      <c r="AP237" s="14">
        <v>41624</v>
      </c>
      <c r="AQ237" s="13">
        <v>228.08999600000001</v>
      </c>
      <c r="AR237" s="13">
        <f t="shared" si="100"/>
        <v>-5.2769602449590476E-3</v>
      </c>
      <c r="AT237" s="14">
        <v>41716</v>
      </c>
      <c r="AU237" s="13">
        <v>44.535384999999998</v>
      </c>
      <c r="AV237" s="13">
        <f t="shared" si="101"/>
        <v>1.4992518953314363E-2</v>
      </c>
      <c r="AX237" s="14">
        <v>40983</v>
      </c>
      <c r="AY237" s="13">
        <v>8.83</v>
      </c>
      <c r="AZ237" s="13">
        <f t="shared" si="102"/>
        <v>2.9137529137529136E-2</v>
      </c>
      <c r="BB237" s="14">
        <v>36704</v>
      </c>
      <c r="BC237" s="13">
        <v>37.779352000000003</v>
      </c>
      <c r="BD237" s="13">
        <f t="shared" si="103"/>
        <v>-3.7267092299765464E-2</v>
      </c>
      <c r="BF237" s="14">
        <v>40014</v>
      </c>
      <c r="BG237" s="13">
        <v>20.579979000000002</v>
      </c>
      <c r="BH237" s="13">
        <f t="shared" si="104"/>
        <v>9.8805974455785685E-3</v>
      </c>
      <c r="BJ237" s="14">
        <v>38490</v>
      </c>
      <c r="BK237" s="13">
        <v>30.33</v>
      </c>
      <c r="BL237" s="13">
        <f t="shared" si="105"/>
        <v>9.3178372485136721E-3</v>
      </c>
      <c r="BN237" s="14">
        <v>37680</v>
      </c>
      <c r="BO237" s="13">
        <v>15.344072000000001</v>
      </c>
      <c r="BP237" s="13">
        <f t="shared" si="106"/>
        <v>2.1081059174976515E-2</v>
      </c>
      <c r="BR237" s="14">
        <v>40059</v>
      </c>
      <c r="BS237" s="13">
        <v>22.354410000000001</v>
      </c>
      <c r="BT237" s="13">
        <f t="shared" si="107"/>
        <v>3.7535671685119082E-3</v>
      </c>
      <c r="BV237" s="14">
        <v>39098</v>
      </c>
      <c r="BW237" s="13">
        <v>24.135000000000002</v>
      </c>
      <c r="BX237" s="13">
        <f t="shared" si="108"/>
        <v>-6.5857172257666238E-3</v>
      </c>
      <c r="BZ237" s="14">
        <v>41261</v>
      </c>
      <c r="CA237" s="13">
        <v>16.239999999999998</v>
      </c>
      <c r="CB237" s="13">
        <f t="shared" si="109"/>
        <v>1.1208033076465146E-2</v>
      </c>
      <c r="CD237" s="14">
        <v>41228</v>
      </c>
      <c r="CE237" s="13">
        <v>47.599997999999999</v>
      </c>
      <c r="CF237" s="13">
        <f t="shared" si="110"/>
        <v>-5.0167642140469069E-3</v>
      </c>
      <c r="CH237" s="14">
        <v>41628</v>
      </c>
      <c r="CI237" s="13">
        <v>41.43</v>
      </c>
      <c r="CJ237" s="13">
        <f t="shared" si="111"/>
        <v>6.4217826868738767E-2</v>
      </c>
      <c r="CL237" s="14">
        <v>41578</v>
      </c>
      <c r="CM237" s="13">
        <v>38.479999999999997</v>
      </c>
      <c r="CN237" s="13">
        <f t="shared" si="112"/>
        <v>1.7989444920355611E-2</v>
      </c>
      <c r="CP237" s="14">
        <v>37704</v>
      </c>
      <c r="CQ237" s="13">
        <v>10.95</v>
      </c>
      <c r="CR237" s="13">
        <f t="shared" si="113"/>
        <v>-3.9473684210526411E-2</v>
      </c>
      <c r="CT237" s="14">
        <v>40511</v>
      </c>
      <c r="CU237" s="13">
        <v>28.68</v>
      </c>
      <c r="CV237" s="13">
        <f t="shared" si="114"/>
        <v>-5.2029136316336655E-3</v>
      </c>
      <c r="CX237" s="14">
        <v>38946</v>
      </c>
      <c r="CY237" s="13">
        <v>44.194651999999998</v>
      </c>
      <c r="CZ237" s="13">
        <f t="shared" si="115"/>
        <v>-6.2695788020375662E-3</v>
      </c>
      <c r="DB237" s="14">
        <v>41761</v>
      </c>
      <c r="DC237" s="13">
        <v>72.599997999999999</v>
      </c>
      <c r="DD237" s="13">
        <f t="shared" si="116"/>
        <v>1.9090399188388514E-2</v>
      </c>
      <c r="DF237" s="14">
        <v>40177</v>
      </c>
      <c r="DG237" s="13">
        <v>18.469999000000001</v>
      </c>
      <c r="DH237" s="13">
        <f t="shared" si="117"/>
        <v>-1.8075492720653511E-2</v>
      </c>
      <c r="DJ237" s="14">
        <v>37637</v>
      </c>
      <c r="DK237" s="13">
        <v>16.446935</v>
      </c>
      <c r="DL237" s="13">
        <f t="shared" si="118"/>
        <v>-5.2073340709277056E-3</v>
      </c>
      <c r="DN237" s="14">
        <v>39349</v>
      </c>
      <c r="DO237" s="13">
        <v>75.166674999999998</v>
      </c>
      <c r="DP237" s="13">
        <f t="shared" si="119"/>
        <v>-1.3992015802326311E-2</v>
      </c>
    </row>
    <row r="238" spans="2:120">
      <c r="B238" s="14">
        <v>38709</v>
      </c>
      <c r="C238">
        <v>13.264787</v>
      </c>
      <c r="D238" s="13">
        <f t="shared" si="90"/>
        <v>-3.5867696432895732E-3</v>
      </c>
      <c r="F238" s="14">
        <v>39688</v>
      </c>
      <c r="G238">
        <v>18.366275000000002</v>
      </c>
      <c r="H238" s="13">
        <f t="shared" si="91"/>
        <v>7.6890140278790559E-3</v>
      </c>
      <c r="J238" s="14">
        <v>41247</v>
      </c>
      <c r="K238">
        <v>38.998607</v>
      </c>
      <c r="L238" s="13">
        <f t="shared" si="92"/>
        <v>1.9478885472147406E-2</v>
      </c>
      <c r="N238" s="14">
        <v>37998</v>
      </c>
      <c r="O238">
        <v>11.866669999999999</v>
      </c>
      <c r="P238" s="13">
        <f t="shared" si="93"/>
        <v>6.7873283972486112E-3</v>
      </c>
      <c r="R238" s="14">
        <v>40008</v>
      </c>
      <c r="S238" s="13">
        <v>16.836634</v>
      </c>
      <c r="T238" s="13">
        <f t="shared" si="94"/>
        <v>7.1101596816034642E-3</v>
      </c>
      <c r="V238" s="14">
        <v>39020</v>
      </c>
      <c r="W238" s="13">
        <v>61.787388999999997</v>
      </c>
      <c r="X238" s="13">
        <f t="shared" si="95"/>
        <v>1.017001078094978E-3</v>
      </c>
      <c r="Z238" s="14">
        <v>39276</v>
      </c>
      <c r="AA238" s="13">
        <v>28.362188</v>
      </c>
      <c r="AB238" s="13">
        <f t="shared" si="96"/>
        <v>-4.6666513424295083E-3</v>
      </c>
      <c r="AD238" s="14">
        <v>38981</v>
      </c>
      <c r="AE238" s="13">
        <v>18.137867</v>
      </c>
      <c r="AF238" s="13">
        <f t="shared" si="97"/>
        <v>-2.8649376805832114E-2</v>
      </c>
      <c r="AH238" s="14">
        <v>41274</v>
      </c>
      <c r="AI238" s="13">
        <v>19.899999999999999</v>
      </c>
      <c r="AJ238" s="13">
        <f t="shared" si="98"/>
        <v>2.051282051282044E-2</v>
      </c>
      <c r="AL238" s="14">
        <v>41281</v>
      </c>
      <c r="AM238" s="13">
        <v>12.033103000000001</v>
      </c>
      <c r="AN238" s="13">
        <f t="shared" si="99"/>
        <v>-2.8897261873652887E-2</v>
      </c>
      <c r="AP238" s="14">
        <v>41621</v>
      </c>
      <c r="AQ238" s="13">
        <v>229.300003</v>
      </c>
      <c r="AR238" s="13">
        <f t="shared" si="100"/>
        <v>-1.0529049570012708E-2</v>
      </c>
      <c r="AT238" s="14">
        <v>41715</v>
      </c>
      <c r="AU238" s="13">
        <v>43.877549999999999</v>
      </c>
      <c r="AV238" s="13">
        <f t="shared" si="101"/>
        <v>1.3457751996551555E-2</v>
      </c>
      <c r="AX238" s="14">
        <v>40982</v>
      </c>
      <c r="AY238" s="13">
        <v>8.58</v>
      </c>
      <c r="AZ238" s="13">
        <f t="shared" si="102"/>
        <v>1.0600706713780902E-2</v>
      </c>
      <c r="BB238" s="14">
        <v>36703</v>
      </c>
      <c r="BC238" s="13">
        <v>39.241779000000001</v>
      </c>
      <c r="BD238" s="13">
        <f t="shared" si="103"/>
        <v>-9.2307783199829727E-3</v>
      </c>
      <c r="BF238" s="14">
        <v>40011</v>
      </c>
      <c r="BG238" s="13">
        <v>20.378626000000001</v>
      </c>
      <c r="BH238" s="13">
        <f t="shared" si="104"/>
        <v>-6.1374419266899509E-3</v>
      </c>
      <c r="BJ238" s="14">
        <v>38489</v>
      </c>
      <c r="BK238" s="13">
        <v>30.049999</v>
      </c>
      <c r="BL238" s="13">
        <f t="shared" si="105"/>
        <v>1.0083999999999989E-2</v>
      </c>
      <c r="BN238" s="14">
        <v>37679</v>
      </c>
      <c r="BO238" s="13">
        <v>15.027281</v>
      </c>
      <c r="BP238" s="13">
        <f t="shared" si="106"/>
        <v>1.3531041399082568E-3</v>
      </c>
      <c r="BR238" s="14">
        <v>40058</v>
      </c>
      <c r="BS238" s="13">
        <v>22.270814999999999</v>
      </c>
      <c r="BT238" s="13">
        <f t="shared" si="107"/>
        <v>3.7677547600715533E-3</v>
      </c>
      <c r="BV238" s="14">
        <v>39094</v>
      </c>
      <c r="BW238" s="13">
        <v>24.295000000000002</v>
      </c>
      <c r="BX238" s="13">
        <f t="shared" si="108"/>
        <v>4.1139963194341767E-2</v>
      </c>
      <c r="BZ238" s="14">
        <v>41260</v>
      </c>
      <c r="CA238" s="13">
        <v>16.059999000000001</v>
      </c>
      <c r="CB238" s="13">
        <f t="shared" si="109"/>
        <v>1.2467580270101649E-3</v>
      </c>
      <c r="CD238" s="14">
        <v>41227</v>
      </c>
      <c r="CE238" s="13">
        <v>47.84</v>
      </c>
      <c r="CF238" s="13">
        <f t="shared" si="110"/>
        <v>-1.2386437084773615E-2</v>
      </c>
      <c r="CH238" s="14">
        <v>41627</v>
      </c>
      <c r="CI238" s="13">
        <v>38.93</v>
      </c>
      <c r="CJ238" s="13">
        <f t="shared" si="111"/>
        <v>-3.5833120040952285E-3</v>
      </c>
      <c r="CL238" s="14">
        <v>41577</v>
      </c>
      <c r="CM238" s="13">
        <v>37.799999</v>
      </c>
      <c r="CN238" s="13">
        <f t="shared" si="112"/>
        <v>-5.0251257544001449E-2</v>
      </c>
      <c r="CP238" s="14">
        <v>37701</v>
      </c>
      <c r="CQ238" s="13">
        <v>11.4</v>
      </c>
      <c r="CR238" s="13">
        <f t="shared" si="113"/>
        <v>3.0741410488245916E-2</v>
      </c>
      <c r="CT238" s="14">
        <v>40508</v>
      </c>
      <c r="CU238" s="13">
        <v>28.83</v>
      </c>
      <c r="CV238" s="13">
        <f t="shared" si="114"/>
        <v>-1.8386141696079623E-2</v>
      </c>
      <c r="CX238" s="14">
        <v>38945</v>
      </c>
      <c r="CY238" s="13">
        <v>44.473481999999997</v>
      </c>
      <c r="CZ238" s="13">
        <f t="shared" si="115"/>
        <v>6.9047610368735074E-3</v>
      </c>
      <c r="DB238" s="14">
        <v>41760</v>
      </c>
      <c r="DC238" s="13">
        <v>71.239998</v>
      </c>
      <c r="DD238" s="13">
        <f t="shared" si="116"/>
        <v>-3.3640843276711248E-2</v>
      </c>
      <c r="DF238" s="14">
        <v>40176</v>
      </c>
      <c r="DG238" s="13">
        <v>18.809999000000001</v>
      </c>
      <c r="DH238" s="13">
        <f t="shared" si="117"/>
        <v>-9.4787256450762081E-3</v>
      </c>
      <c r="DJ238" s="14">
        <v>37636</v>
      </c>
      <c r="DK238" s="13">
        <v>16.533028000000002</v>
      </c>
      <c r="DL238" s="13">
        <f t="shared" si="118"/>
        <v>-8.0157210011890037E-3</v>
      </c>
      <c r="DN238" s="14">
        <v>39346</v>
      </c>
      <c r="DO238" s="13">
        <v>76.233333000000002</v>
      </c>
      <c r="DP238" s="13">
        <f t="shared" si="119"/>
        <v>9.5568894222669509E-2</v>
      </c>
    </row>
    <row r="239" spans="2:120">
      <c r="B239" s="14">
        <v>38708</v>
      </c>
      <c r="C239">
        <v>13.312536</v>
      </c>
      <c r="D239" s="13">
        <f t="shared" si="90"/>
        <v>1.9751293960354011E-2</v>
      </c>
      <c r="F239" s="14">
        <v>39687</v>
      </c>
      <c r="G239">
        <v>18.226133999999998</v>
      </c>
      <c r="H239" s="13">
        <f t="shared" si="91"/>
        <v>1.1231152392790038E-2</v>
      </c>
      <c r="J239" s="14">
        <v>41246</v>
      </c>
      <c r="K239">
        <v>38.253472000000002</v>
      </c>
      <c r="L239" s="13">
        <f t="shared" si="92"/>
        <v>1.0997438034653485E-2</v>
      </c>
      <c r="N239" s="14">
        <v>37995</v>
      </c>
      <c r="O239">
        <v>11.786670000000001</v>
      </c>
      <c r="P239" s="13">
        <f t="shared" si="93"/>
        <v>-1.6137729549248709E-2</v>
      </c>
      <c r="R239" s="14">
        <v>40007</v>
      </c>
      <c r="S239" s="13">
        <v>16.717768</v>
      </c>
      <c r="T239" s="13">
        <f t="shared" si="94"/>
        <v>1.5995990412627704E-2</v>
      </c>
      <c r="V239" s="14">
        <v>39017</v>
      </c>
      <c r="W239" s="13">
        <v>61.724615</v>
      </c>
      <c r="X239" s="13">
        <f t="shared" si="95"/>
        <v>-2.5760797174917558E-2</v>
      </c>
      <c r="Z239" s="14">
        <v>39275</v>
      </c>
      <c r="AA239" s="13">
        <v>28.495165</v>
      </c>
      <c r="AB239" s="13">
        <f t="shared" si="96"/>
        <v>2.5641057942895198E-2</v>
      </c>
      <c r="AD239" s="14">
        <v>38980</v>
      </c>
      <c r="AE239" s="13">
        <v>18.672832</v>
      </c>
      <c r="AF239" s="13">
        <f t="shared" si="97"/>
        <v>1.570442316520999E-2</v>
      </c>
      <c r="AH239" s="14">
        <v>41271</v>
      </c>
      <c r="AI239" s="13">
        <v>19.5</v>
      </c>
      <c r="AJ239" s="13">
        <f t="shared" si="98"/>
        <v>-5.1020408163266031E-3</v>
      </c>
      <c r="AL239" s="14">
        <v>41278</v>
      </c>
      <c r="AM239" s="13">
        <v>12.391173999999999</v>
      </c>
      <c r="AN239" s="13">
        <f t="shared" si="99"/>
        <v>3.299286702223031E-2</v>
      </c>
      <c r="AP239" s="14">
        <v>41620</v>
      </c>
      <c r="AQ239" s="13">
        <v>231.740005</v>
      </c>
      <c r="AR239" s="13">
        <f t="shared" si="100"/>
        <v>1.4260446579483659E-3</v>
      </c>
      <c r="AT239" s="14">
        <v>41712</v>
      </c>
      <c r="AU239" s="13">
        <v>43.294898000000003</v>
      </c>
      <c r="AV239" s="13">
        <f t="shared" si="101"/>
        <v>-1.9497468814572835E-3</v>
      </c>
      <c r="AX239" s="14">
        <v>40981</v>
      </c>
      <c r="AY239" s="13">
        <v>8.49</v>
      </c>
      <c r="AZ239" s="13">
        <f t="shared" si="102"/>
        <v>5.074257425742576E-2</v>
      </c>
      <c r="BB239" s="14">
        <v>36700</v>
      </c>
      <c r="BC239" s="13">
        <v>39.607385999999998</v>
      </c>
      <c r="BD239" s="13">
        <f t="shared" si="103"/>
        <v>-3.2738079175308119E-2</v>
      </c>
      <c r="BF239" s="14">
        <v>40010</v>
      </c>
      <c r="BG239" s="13">
        <v>20.504470999999999</v>
      </c>
      <c r="BH239" s="13">
        <f t="shared" si="104"/>
        <v>1.3266999406997337E-2</v>
      </c>
      <c r="BJ239" s="14">
        <v>38488</v>
      </c>
      <c r="BK239" s="13">
        <v>29.75</v>
      </c>
      <c r="BL239" s="13">
        <f t="shared" si="105"/>
        <v>8.8165479823669578E-3</v>
      </c>
      <c r="BN239" s="14">
        <v>37678</v>
      </c>
      <c r="BO239" s="13">
        <v>15.006975000000001</v>
      </c>
      <c r="BP239" s="13">
        <f t="shared" si="106"/>
        <v>0</v>
      </c>
      <c r="BR239" s="14">
        <v>40057</v>
      </c>
      <c r="BS239" s="13">
        <v>22.187218999999999</v>
      </c>
      <c r="BT239" s="13">
        <f t="shared" si="107"/>
        <v>1.3315000517200545E-3</v>
      </c>
      <c r="BV239" s="14">
        <v>39093</v>
      </c>
      <c r="BW239" s="13">
        <v>23.334999</v>
      </c>
      <c r="BX239" s="13">
        <f t="shared" si="108"/>
        <v>8.4269666563079916E-3</v>
      </c>
      <c r="BZ239" s="14">
        <v>41257</v>
      </c>
      <c r="CA239" s="13">
        <v>16.040001</v>
      </c>
      <c r="CB239" s="13">
        <f t="shared" si="109"/>
        <v>-3.0229744242458025E-2</v>
      </c>
      <c r="CD239" s="14">
        <v>41226</v>
      </c>
      <c r="CE239" s="13">
        <v>48.439999</v>
      </c>
      <c r="CF239" s="13">
        <f t="shared" si="110"/>
        <v>6.4408475703127497E-3</v>
      </c>
      <c r="CH239" s="14">
        <v>41626</v>
      </c>
      <c r="CI239" s="13">
        <v>39.07</v>
      </c>
      <c r="CJ239" s="13">
        <f t="shared" si="111"/>
        <v>3.5790004353393225E-2</v>
      </c>
      <c r="CL239" s="14">
        <v>41576</v>
      </c>
      <c r="CM239" s="13">
        <v>39.799999</v>
      </c>
      <c r="CN239" s="13">
        <f t="shared" si="112"/>
        <v>4.5431601348601683E-3</v>
      </c>
      <c r="CP239" s="14">
        <v>37700</v>
      </c>
      <c r="CQ239" s="13">
        <v>11.06</v>
      </c>
      <c r="CR239" s="13">
        <f t="shared" si="113"/>
        <v>1.811594202898673E-3</v>
      </c>
      <c r="CT239" s="14">
        <v>40506</v>
      </c>
      <c r="CU239" s="13">
        <v>29.370000999999998</v>
      </c>
      <c r="CV239" s="13">
        <f t="shared" si="114"/>
        <v>-2.0673524508169391E-2</v>
      </c>
      <c r="CX239" s="14">
        <v>38944</v>
      </c>
      <c r="CY239" s="13">
        <v>44.168509</v>
      </c>
      <c r="CZ239" s="13">
        <f t="shared" si="115"/>
        <v>-3.1465026436354728E-3</v>
      </c>
      <c r="DB239" s="14">
        <v>41759</v>
      </c>
      <c r="DC239" s="13">
        <v>73.720000999999996</v>
      </c>
      <c r="DD239" s="13">
        <f t="shared" si="116"/>
        <v>-3.3797485010173245E-3</v>
      </c>
      <c r="DF239" s="14">
        <v>40175</v>
      </c>
      <c r="DG239" s="13">
        <v>18.989999999999998</v>
      </c>
      <c r="DH239" s="13">
        <f t="shared" si="117"/>
        <v>-1.5041544862990423E-2</v>
      </c>
      <c r="DJ239" s="14">
        <v>37635</v>
      </c>
      <c r="DK239" s="13">
        <v>16.666623000000001</v>
      </c>
      <c r="DL239" s="13">
        <f t="shared" si="118"/>
        <v>-1.2453105348201249E-3</v>
      </c>
      <c r="DN239" s="14">
        <v>39345</v>
      </c>
      <c r="DO239" s="13">
        <v>69.583331000000001</v>
      </c>
      <c r="DP239" s="13">
        <f t="shared" si="119"/>
        <v>6.207058163652486E-2</v>
      </c>
    </row>
    <row r="240" spans="2:120">
      <c r="B240" s="14">
        <v>38707</v>
      </c>
      <c r="C240">
        <v>13.054689</v>
      </c>
      <c r="D240" s="13">
        <f t="shared" si="90"/>
        <v>1.7113072166027983E-2</v>
      </c>
      <c r="F240" s="14">
        <v>39686</v>
      </c>
      <c r="G240">
        <v>18.023707000000002</v>
      </c>
      <c r="H240" s="13">
        <f t="shared" si="91"/>
        <v>7.8363006572628423E-3</v>
      </c>
      <c r="J240" s="14">
        <v>41243</v>
      </c>
      <c r="K240">
        <v>37.837358000000002</v>
      </c>
      <c r="L240" s="13">
        <f t="shared" si="92"/>
        <v>-1.7341089401247171E-2</v>
      </c>
      <c r="N240" s="14">
        <v>37994</v>
      </c>
      <c r="O240">
        <v>11.98</v>
      </c>
      <c r="P240" s="13">
        <f t="shared" si="93"/>
        <v>7.2872778271518401E-3</v>
      </c>
      <c r="R240" s="14">
        <v>40004</v>
      </c>
      <c r="S240" s="13">
        <v>16.454561000000002</v>
      </c>
      <c r="T240" s="13">
        <f t="shared" si="94"/>
        <v>-4.111003883495605E-3</v>
      </c>
      <c r="V240" s="14">
        <v>39016</v>
      </c>
      <c r="W240" s="13">
        <v>63.356735</v>
      </c>
      <c r="X240" s="13">
        <f t="shared" si="95"/>
        <v>3.3347951437058827E-2</v>
      </c>
      <c r="Z240" s="14">
        <v>39274</v>
      </c>
      <c r="AA240" s="13">
        <v>27.782785000000001</v>
      </c>
      <c r="AB240" s="13">
        <f t="shared" si="96"/>
        <v>-1.1156193471067581E-2</v>
      </c>
      <c r="AD240" s="14">
        <v>38979</v>
      </c>
      <c r="AE240" s="13">
        <v>18.384119999999999</v>
      </c>
      <c r="AF240" s="13">
        <f t="shared" si="97"/>
        <v>-6.8807524060864331E-3</v>
      </c>
      <c r="AH240" s="14">
        <v>41270</v>
      </c>
      <c r="AI240" s="13">
        <v>19.600000000000001</v>
      </c>
      <c r="AJ240" s="13">
        <f t="shared" si="98"/>
        <v>1.532958610117585E-3</v>
      </c>
      <c r="AL240" s="14">
        <v>41277</v>
      </c>
      <c r="AM240" s="13">
        <v>11.995411000000001</v>
      </c>
      <c r="AN240" s="13">
        <f t="shared" si="99"/>
        <v>7.8616798214715033E-4</v>
      </c>
      <c r="AP240" s="14">
        <v>41619</v>
      </c>
      <c r="AQ240" s="13">
        <v>231.41000399999999</v>
      </c>
      <c r="AR240" s="13">
        <f t="shared" si="100"/>
        <v>-2.3504059811023093E-2</v>
      </c>
      <c r="AT240" s="14">
        <v>41711</v>
      </c>
      <c r="AU240" s="13">
        <v>43.379477000000001</v>
      </c>
      <c r="AV240" s="13">
        <f t="shared" si="101"/>
        <v>-5.6010004077131255E-3</v>
      </c>
      <c r="AX240" s="14">
        <v>40980</v>
      </c>
      <c r="AY240" s="13">
        <v>8.08</v>
      </c>
      <c r="AZ240" s="13">
        <f t="shared" si="102"/>
        <v>-3.0012004801920768E-2</v>
      </c>
      <c r="BB240" s="14">
        <v>36699</v>
      </c>
      <c r="BC240" s="13">
        <v>40.947943000000002</v>
      </c>
      <c r="BD240" s="13">
        <f t="shared" si="103"/>
        <v>-3.4135917466011335E-2</v>
      </c>
      <c r="BF240" s="14">
        <v>40009</v>
      </c>
      <c r="BG240" s="13">
        <v>20.236000000000001</v>
      </c>
      <c r="BH240" s="13">
        <f t="shared" si="104"/>
        <v>4.3703995932875911E-2</v>
      </c>
      <c r="BJ240" s="14">
        <v>38485</v>
      </c>
      <c r="BK240" s="13">
        <v>29.49</v>
      </c>
      <c r="BL240" s="13">
        <f t="shared" si="105"/>
        <v>-5.3962900505902245E-3</v>
      </c>
      <c r="BN240" s="14">
        <v>37677</v>
      </c>
      <c r="BO240" s="13">
        <v>15.006975000000001</v>
      </c>
      <c r="BP240" s="13">
        <f t="shared" si="106"/>
        <v>3.8033152253344107E-3</v>
      </c>
      <c r="BR240" s="14">
        <v>40056</v>
      </c>
      <c r="BS240" s="13">
        <v>22.157716000000001</v>
      </c>
      <c r="BT240" s="13">
        <f t="shared" si="107"/>
        <v>-4.1988401046328368E-3</v>
      </c>
      <c r="BV240" s="14">
        <v>39092</v>
      </c>
      <c r="BW240" s="13">
        <v>23.139999</v>
      </c>
      <c r="BX240" s="13">
        <f t="shared" si="108"/>
        <v>-1.5319191489361722E-2</v>
      </c>
      <c r="BZ240" s="14">
        <v>41256</v>
      </c>
      <c r="CA240" s="13">
        <v>16.540001</v>
      </c>
      <c r="CB240" s="13">
        <f t="shared" si="109"/>
        <v>-1.2537253731343272E-2</v>
      </c>
      <c r="CD240" s="14">
        <v>41225</v>
      </c>
      <c r="CE240" s="13">
        <v>48.130001</v>
      </c>
      <c r="CF240" s="13">
        <f t="shared" si="110"/>
        <v>8.3179455188181787E-4</v>
      </c>
      <c r="CH240" s="14">
        <v>41625</v>
      </c>
      <c r="CI240" s="13">
        <v>37.720001000000003</v>
      </c>
      <c r="CJ240" s="13">
        <f t="shared" si="111"/>
        <v>-3.6978340280549248E-3</v>
      </c>
      <c r="CL240" s="14">
        <v>41575</v>
      </c>
      <c r="CM240" s="13">
        <v>39.619999</v>
      </c>
      <c r="CN240" s="13">
        <f t="shared" si="112"/>
        <v>-6.7686138573230621E-3</v>
      </c>
      <c r="CP240" s="14">
        <v>37699</v>
      </c>
      <c r="CQ240" s="13">
        <v>11.04</v>
      </c>
      <c r="CR240" s="13">
        <f t="shared" si="113"/>
        <v>-1.5165031222123255E-2</v>
      </c>
      <c r="CT240" s="14">
        <v>40505</v>
      </c>
      <c r="CU240" s="13">
        <v>29.99</v>
      </c>
      <c r="CV240" s="13">
        <f t="shared" si="114"/>
        <v>1.5577344545298182E-2</v>
      </c>
      <c r="CX240" s="14">
        <v>38943</v>
      </c>
      <c r="CY240" s="13">
        <v>44.307924</v>
      </c>
      <c r="CZ240" s="13">
        <f t="shared" si="115"/>
        <v>-1.7391346965880131E-2</v>
      </c>
      <c r="DB240" s="14">
        <v>41758</v>
      </c>
      <c r="DC240" s="13">
        <v>73.970000999999996</v>
      </c>
      <c r="DD240" s="13">
        <f t="shared" si="116"/>
        <v>3.1659750278650645E-2</v>
      </c>
      <c r="DF240" s="14">
        <v>40171</v>
      </c>
      <c r="DG240" s="13">
        <v>19.280000999999999</v>
      </c>
      <c r="DH240" s="13">
        <f t="shared" si="117"/>
        <v>-4.1322311915170792E-3</v>
      </c>
      <c r="DJ240" s="14">
        <v>37634</v>
      </c>
      <c r="DK240" s="13">
        <v>16.687404000000001</v>
      </c>
      <c r="DL240" s="13">
        <f t="shared" si="118"/>
        <v>-4.6042277676664953E-3</v>
      </c>
      <c r="DN240" s="14">
        <v>39344</v>
      </c>
      <c r="DO240" s="13">
        <v>65.516672999999997</v>
      </c>
      <c r="DP240" s="13">
        <f t="shared" si="119"/>
        <v>3.0619592460583299E-3</v>
      </c>
    </row>
    <row r="241" spans="1:120">
      <c r="B241" s="14">
        <v>38706</v>
      </c>
      <c r="C241">
        <v>12.835042</v>
      </c>
      <c r="D241" s="13">
        <f t="shared" si="90"/>
        <v>-2.9673180203804573E-3</v>
      </c>
      <c r="F241" s="14">
        <v>39685</v>
      </c>
      <c r="G241">
        <v>17.883565999999998</v>
      </c>
      <c r="H241" s="13">
        <f t="shared" si="91"/>
        <v>-2.2137124045550509E-2</v>
      </c>
      <c r="J241" s="14">
        <v>41242</v>
      </c>
      <c r="K241">
        <v>38.505077999999997</v>
      </c>
      <c r="L241" s="13">
        <f t="shared" si="92"/>
        <v>-1.6073149121203598E-2</v>
      </c>
      <c r="N241" s="14">
        <v>37993</v>
      </c>
      <c r="O241">
        <v>11.893330000000001</v>
      </c>
      <c r="P241" s="13">
        <f t="shared" si="93"/>
        <v>0.11291262853629815</v>
      </c>
      <c r="R241" s="14">
        <v>40003</v>
      </c>
      <c r="S241" s="13">
        <v>16.522485</v>
      </c>
      <c r="T241" s="13">
        <f t="shared" si="94"/>
        <v>1.6187923684940202E-2</v>
      </c>
      <c r="V241" s="14">
        <v>39015</v>
      </c>
      <c r="W241" s="13">
        <v>61.312102000000003</v>
      </c>
      <c r="X241" s="13">
        <f t="shared" si="95"/>
        <v>4.2597103801841939E-3</v>
      </c>
      <c r="Z241" s="14">
        <v>39273</v>
      </c>
      <c r="AA241" s="13">
        <v>28.096232000000001</v>
      </c>
      <c r="AB241" s="13">
        <f t="shared" si="96"/>
        <v>9.2118919782936837E-3</v>
      </c>
      <c r="AD241" s="14">
        <v>38978</v>
      </c>
      <c r="AE241" s="13">
        <v>18.511493000000002</v>
      </c>
      <c r="AF241" s="13">
        <f t="shared" si="97"/>
        <v>9.2591926228721665E-3</v>
      </c>
      <c r="AH241" s="14">
        <v>41269</v>
      </c>
      <c r="AI241" s="13">
        <v>19.57</v>
      </c>
      <c r="AJ241" s="13">
        <f t="shared" si="98"/>
        <v>-4.0712468193383356E-3</v>
      </c>
      <c r="AL241" s="14">
        <v>41276</v>
      </c>
      <c r="AM241" s="13">
        <v>11.985988000000001</v>
      </c>
      <c r="AN241" s="13">
        <f t="shared" si="99"/>
        <v>3.7520342941240709E-2</v>
      </c>
      <c r="AP241" s="14">
        <v>41618</v>
      </c>
      <c r="AQ241" s="13">
        <v>236.979996</v>
      </c>
      <c r="AR241" s="13">
        <f t="shared" si="100"/>
        <v>9.2415059771006527E-3</v>
      </c>
      <c r="AT241" s="14">
        <v>41710</v>
      </c>
      <c r="AU241" s="13">
        <v>43.623814000000003</v>
      </c>
      <c r="AV241" s="13">
        <f t="shared" si="101"/>
        <v>4.7618600132096102E-3</v>
      </c>
      <c r="AX241" s="14">
        <v>40977</v>
      </c>
      <c r="AY241" s="13">
        <v>8.33</v>
      </c>
      <c r="AZ241" s="13">
        <f t="shared" si="102"/>
        <v>2.0833333333333325E-2</v>
      </c>
      <c r="BB241" s="14">
        <v>36698</v>
      </c>
      <c r="BC241" s="13">
        <v>42.395139999999998</v>
      </c>
      <c r="BD241" s="13">
        <f t="shared" si="103"/>
        <v>1.2736622938820696E-2</v>
      </c>
      <c r="BF241" s="14">
        <v>40008</v>
      </c>
      <c r="BG241" s="13">
        <v>19.388639000000001</v>
      </c>
      <c r="BH241" s="13">
        <f t="shared" si="104"/>
        <v>-5.1656512897272303E-3</v>
      </c>
      <c r="BJ241" s="14">
        <v>38484</v>
      </c>
      <c r="BK241" s="13">
        <v>29.65</v>
      </c>
      <c r="BL241" s="13">
        <f t="shared" si="105"/>
        <v>2.0277120648867428E-3</v>
      </c>
      <c r="BN241" s="14">
        <v>37676</v>
      </c>
      <c r="BO241" s="13">
        <v>14.950115</v>
      </c>
      <c r="BP241" s="13">
        <f t="shared" si="106"/>
        <v>-1.7928545424758024E-2</v>
      </c>
      <c r="BR241" s="14">
        <v>40053</v>
      </c>
      <c r="BS241" s="13">
        <v>22.251145000000001</v>
      </c>
      <c r="BT241" s="13">
        <f t="shared" si="107"/>
        <v>-1.2439997166625257E-2</v>
      </c>
      <c r="BV241" s="14">
        <v>39091</v>
      </c>
      <c r="BW241" s="13">
        <v>23.5</v>
      </c>
      <c r="BX241" s="13">
        <f t="shared" si="108"/>
        <v>-3.8151759220008416E-3</v>
      </c>
      <c r="BZ241" s="14">
        <v>41255</v>
      </c>
      <c r="CA241" s="13">
        <v>16.75</v>
      </c>
      <c r="CB241" s="13">
        <f t="shared" si="109"/>
        <v>-6.1098654708520175E-2</v>
      </c>
      <c r="CD241" s="14">
        <v>41222</v>
      </c>
      <c r="CE241" s="13">
        <v>48.09</v>
      </c>
      <c r="CF241" s="13">
        <f t="shared" si="110"/>
        <v>6.9095899040866864E-3</v>
      </c>
      <c r="CH241" s="14">
        <v>41624</v>
      </c>
      <c r="CI241" s="13">
        <v>37.860000999999997</v>
      </c>
      <c r="CJ241" s="13">
        <f t="shared" si="111"/>
        <v>1.9386160995857694E-2</v>
      </c>
      <c r="CL241" s="14">
        <v>41572</v>
      </c>
      <c r="CM241" s="13">
        <v>39.889999000000003</v>
      </c>
      <c r="CN241" s="13">
        <f t="shared" si="112"/>
        <v>-6.4757904619779979E-3</v>
      </c>
      <c r="CP241" s="14">
        <v>37698</v>
      </c>
      <c r="CQ241" s="13">
        <v>11.21</v>
      </c>
      <c r="CR241" s="13">
        <f t="shared" si="113"/>
        <v>3.4132841328413377E-2</v>
      </c>
      <c r="CT241" s="14">
        <v>40504</v>
      </c>
      <c r="CU241" s="13">
        <v>29.530000999999999</v>
      </c>
      <c r="CV241" s="13">
        <f t="shared" si="114"/>
        <v>0.19700044588569099</v>
      </c>
      <c r="CX241" s="14">
        <v>38940</v>
      </c>
      <c r="CY241" s="13">
        <v>45.092137000000001</v>
      </c>
      <c r="CZ241" s="13">
        <f t="shared" si="115"/>
        <v>-2.1184012526861667E-2</v>
      </c>
      <c r="DB241" s="14">
        <v>41757</v>
      </c>
      <c r="DC241" s="13">
        <v>71.699996999999996</v>
      </c>
      <c r="DD241" s="13">
        <f t="shared" si="116"/>
        <v>-1.1170941630921536E-2</v>
      </c>
      <c r="DF241" s="14">
        <v>40170</v>
      </c>
      <c r="DG241" s="13">
        <v>19.360001</v>
      </c>
      <c r="DH241" s="13">
        <f t="shared" si="117"/>
        <v>9.911371935315532E-3</v>
      </c>
      <c r="DJ241" s="14">
        <v>37631</v>
      </c>
      <c r="DK241" s="13">
        <v>16.764592</v>
      </c>
      <c r="DL241" s="13">
        <f t="shared" si="118"/>
        <v>-6.5094916357500152E-3</v>
      </c>
      <c r="DN241" s="14">
        <v>39343</v>
      </c>
      <c r="DO241" s="13">
        <v>65.316676000000001</v>
      </c>
      <c r="DP241" s="13">
        <f t="shared" si="119"/>
        <v>5.236311043066727E-2</v>
      </c>
    </row>
    <row r="242" spans="1:120">
      <c r="B242" s="14">
        <v>38705</v>
      </c>
      <c r="C242">
        <v>12.873241</v>
      </c>
      <c r="D242" s="13">
        <f t="shared" si="90"/>
        <v>-1.6776129393596739E-2</v>
      </c>
      <c r="F242" s="14">
        <v>39682</v>
      </c>
      <c r="G242">
        <v>18.288419000000001</v>
      </c>
      <c r="H242" s="13">
        <f t="shared" si="91"/>
        <v>1.9088980511428516E-2</v>
      </c>
      <c r="J242" s="14">
        <v>41241</v>
      </c>
      <c r="K242">
        <v>39.134086000000003</v>
      </c>
      <c r="L242" s="13">
        <f t="shared" si="92"/>
        <v>7.473836090180117E-3</v>
      </c>
      <c r="N242" s="14">
        <v>37992</v>
      </c>
      <c r="O242">
        <v>10.686669999999999</v>
      </c>
      <c r="P242" s="13">
        <f t="shared" si="93"/>
        <v>1.5843155893536111E-2</v>
      </c>
      <c r="R242" s="14">
        <v>40002</v>
      </c>
      <c r="S242" s="13">
        <v>16.259281000000001</v>
      </c>
      <c r="T242" s="13">
        <f t="shared" si="94"/>
        <v>-1.0335933984418143E-2</v>
      </c>
      <c r="V242" s="14">
        <v>39014</v>
      </c>
      <c r="W242" s="13">
        <v>61.052038000000003</v>
      </c>
      <c r="X242" s="13">
        <f t="shared" si="95"/>
        <v>2.355761141719522E-3</v>
      </c>
      <c r="Z242" s="14">
        <v>39272</v>
      </c>
      <c r="AA242" s="13">
        <v>27.839774999999999</v>
      </c>
      <c r="AB242" s="13">
        <f t="shared" si="96"/>
        <v>-1.0465970861754962E-2</v>
      </c>
      <c r="AD242" s="14">
        <v>38975</v>
      </c>
      <c r="AE242" s="13">
        <v>18.341664000000002</v>
      </c>
      <c r="AF242" s="13">
        <f t="shared" si="97"/>
        <v>4.8543742602549025E-2</v>
      </c>
      <c r="AH242" s="14">
        <v>41267</v>
      </c>
      <c r="AI242" s="13">
        <v>19.649999999999999</v>
      </c>
      <c r="AJ242" s="13">
        <f t="shared" si="98"/>
        <v>1.55038759689921E-2</v>
      </c>
      <c r="AL242" s="14">
        <v>41274</v>
      </c>
      <c r="AM242" s="13">
        <v>11.552533</v>
      </c>
      <c r="AN242" s="13">
        <f t="shared" si="99"/>
        <v>1.3223127013832778E-2</v>
      </c>
      <c r="AP242" s="14">
        <v>41617</v>
      </c>
      <c r="AQ242" s="13">
        <v>234.80999800000001</v>
      </c>
      <c r="AR242" s="13">
        <f t="shared" si="100"/>
        <v>7.8114638436958313E-3</v>
      </c>
      <c r="AT242" s="14">
        <v>41709</v>
      </c>
      <c r="AU242" s="13">
        <v>43.417068</v>
      </c>
      <c r="AV242" s="13">
        <f t="shared" si="101"/>
        <v>-6.6651958583789726E-3</v>
      </c>
      <c r="AX242" s="14">
        <v>40976</v>
      </c>
      <c r="AY242" s="13">
        <v>8.16</v>
      </c>
      <c r="AZ242" s="13">
        <f t="shared" si="102"/>
        <v>8.6526576019777864E-3</v>
      </c>
      <c r="BB242" s="14">
        <v>36697</v>
      </c>
      <c r="BC242" s="13">
        <v>41.861960000000003</v>
      </c>
      <c r="BD242" s="13">
        <f t="shared" si="103"/>
        <v>-2.4147716511167247E-2</v>
      </c>
      <c r="BF242" s="14">
        <v>40007</v>
      </c>
      <c r="BG242" s="13">
        <v>19.489314</v>
      </c>
      <c r="BH242" s="13">
        <f t="shared" si="104"/>
        <v>3.7516733141409964E-2</v>
      </c>
      <c r="BJ242" s="14">
        <v>38483</v>
      </c>
      <c r="BK242" s="13">
        <v>29.59</v>
      </c>
      <c r="BL242" s="13">
        <f t="shared" si="105"/>
        <v>6.8050699831599289E-3</v>
      </c>
      <c r="BN242" s="14">
        <v>37673</v>
      </c>
      <c r="BO242" s="13">
        <v>15.223042</v>
      </c>
      <c r="BP242" s="13">
        <f t="shared" si="106"/>
        <v>1.1856629822814883E-2</v>
      </c>
      <c r="BR242" s="14">
        <v>40052</v>
      </c>
      <c r="BS242" s="13">
        <v>22.531435999999999</v>
      </c>
      <c r="BT242" s="13">
        <f t="shared" si="107"/>
        <v>-8.8687179621176997E-3</v>
      </c>
      <c r="BV242" s="14">
        <v>39090</v>
      </c>
      <c r="BW242" s="13">
        <v>23.59</v>
      </c>
      <c r="BX242" s="13">
        <f t="shared" si="108"/>
        <v>1.0608529148800421E-3</v>
      </c>
      <c r="BZ242" s="14">
        <v>41254</v>
      </c>
      <c r="CA242" s="13">
        <v>17.84</v>
      </c>
      <c r="CB242" s="13">
        <f t="shared" si="109"/>
        <v>-1.7621145374449355E-2</v>
      </c>
      <c r="CD242" s="14">
        <v>41221</v>
      </c>
      <c r="CE242" s="13">
        <v>47.759998000000003</v>
      </c>
      <c r="CF242" s="13">
        <f t="shared" si="110"/>
        <v>2.7096731182795764E-2</v>
      </c>
      <c r="CH242" s="14">
        <v>41621</v>
      </c>
      <c r="CI242" s="13">
        <v>37.139999000000003</v>
      </c>
      <c r="CJ242" s="13">
        <f t="shared" si="111"/>
        <v>-2.5963859796384398E-2</v>
      </c>
      <c r="CL242" s="14">
        <v>41571</v>
      </c>
      <c r="CM242" s="13">
        <v>40.150002000000001</v>
      </c>
      <c r="CN242" s="13">
        <f t="shared" si="112"/>
        <v>2.2148753109693414E-2</v>
      </c>
      <c r="CP242" s="14">
        <v>37697</v>
      </c>
      <c r="CQ242" s="13">
        <v>10.84</v>
      </c>
      <c r="CR242" s="13">
        <f t="shared" si="113"/>
        <v>7.646474677259181E-2</v>
      </c>
      <c r="CT242" s="14">
        <v>40501</v>
      </c>
      <c r="CU242" s="13">
        <v>24.67</v>
      </c>
      <c r="CV242" s="13">
        <f t="shared" si="114"/>
        <v>-1.2014377733855722E-2</v>
      </c>
      <c r="CX242" s="14">
        <v>38939</v>
      </c>
      <c r="CY242" s="13">
        <v>46.068043000000003</v>
      </c>
      <c r="CZ242" s="13">
        <f t="shared" si="115"/>
        <v>-1.0295746161934863E-2</v>
      </c>
      <c r="DB242" s="14">
        <v>41754</v>
      </c>
      <c r="DC242" s="13">
        <v>72.510002</v>
      </c>
      <c r="DD242" s="13">
        <f t="shared" si="116"/>
        <v>-3.858387797888839E-2</v>
      </c>
      <c r="DF242" s="14">
        <v>40169</v>
      </c>
      <c r="DG242" s="13">
        <v>19.170000000000002</v>
      </c>
      <c r="DH242" s="13">
        <f t="shared" si="117"/>
        <v>1.2143557964965418E-2</v>
      </c>
      <c r="DJ242" s="14">
        <v>37630</v>
      </c>
      <c r="DK242" s="13">
        <v>16.874435999999999</v>
      </c>
      <c r="DL242" s="13">
        <f t="shared" si="118"/>
        <v>6.9087286539402087E-3</v>
      </c>
      <c r="DN242" s="14">
        <v>39342</v>
      </c>
      <c r="DO242" s="13">
        <v>62.066671999999997</v>
      </c>
      <c r="DP242" s="13">
        <f t="shared" si="119"/>
        <v>-2.5640987803407251E-2</v>
      </c>
    </row>
    <row r="243" spans="1:120">
      <c r="B243" s="14">
        <v>38702</v>
      </c>
      <c r="C243">
        <v>13.092889</v>
      </c>
      <c r="D243" s="13">
        <f t="shared" si="90"/>
        <v>-1.3669007624938856E-2</v>
      </c>
      <c r="F243" s="14">
        <v>39681</v>
      </c>
      <c r="G243">
        <v>17.945851000000001</v>
      </c>
      <c r="H243" s="13">
        <f t="shared" si="91"/>
        <v>-1.4536124695108166E-2</v>
      </c>
      <c r="J243" s="14">
        <v>41240</v>
      </c>
      <c r="K243">
        <v>38.843774000000003</v>
      </c>
      <c r="L243" s="13">
        <f t="shared" si="92"/>
        <v>-1.3031695933125207E-2</v>
      </c>
      <c r="N243" s="14">
        <v>37991</v>
      </c>
      <c r="O243">
        <v>10.52</v>
      </c>
      <c r="P243" s="13">
        <f t="shared" si="93"/>
        <v>1.9047619047618642E-3</v>
      </c>
      <c r="R243" s="14">
        <v>40001</v>
      </c>
      <c r="S243" s="13">
        <v>16.429091</v>
      </c>
      <c r="T243" s="13">
        <f t="shared" si="94"/>
        <v>-3.5393788660875877E-2</v>
      </c>
      <c r="V243" s="14">
        <v>39013</v>
      </c>
      <c r="W243" s="13">
        <v>60.908552</v>
      </c>
      <c r="X243" s="13">
        <f t="shared" si="95"/>
        <v>1.0413528575990058E-2</v>
      </c>
      <c r="Z243" s="14">
        <v>39269</v>
      </c>
      <c r="AA243" s="13">
        <v>28.134226999999999</v>
      </c>
      <c r="AB243" s="13">
        <f t="shared" si="96"/>
        <v>2.2084275098371266E-2</v>
      </c>
      <c r="AD243" s="14">
        <v>38974</v>
      </c>
      <c r="AE243" s="13">
        <v>17.492512000000001</v>
      </c>
      <c r="AF243" s="13">
        <f t="shared" si="97"/>
        <v>6.3507781155834964E-3</v>
      </c>
      <c r="AH243" s="14">
        <v>41264</v>
      </c>
      <c r="AI243" s="13">
        <v>19.350000000000001</v>
      </c>
      <c r="AJ243" s="13">
        <f t="shared" si="98"/>
        <v>-1.726769846278816E-2</v>
      </c>
      <c r="AL243" s="14">
        <v>41271</v>
      </c>
      <c r="AM243" s="13">
        <v>11.401766</v>
      </c>
      <c r="AN243" s="13">
        <f t="shared" si="99"/>
        <v>-4.9341512438622458E-3</v>
      </c>
      <c r="AP243" s="14">
        <v>41614</v>
      </c>
      <c r="AQ243" s="13">
        <v>232.990005</v>
      </c>
      <c r="AR243" s="13">
        <f t="shared" si="100"/>
        <v>2.8925997801395549E-2</v>
      </c>
      <c r="AT243" s="14">
        <v>41708</v>
      </c>
      <c r="AU243" s="13">
        <v>43.708393000000001</v>
      </c>
      <c r="AV243" s="13">
        <f t="shared" si="101"/>
        <v>-1.5028494309395428E-3</v>
      </c>
      <c r="AX243" s="14">
        <v>40975</v>
      </c>
      <c r="AY243" s="13">
        <v>8.09</v>
      </c>
      <c r="AZ243" s="13">
        <f t="shared" si="102"/>
        <v>1.1249999999999982E-2</v>
      </c>
      <c r="BB243" s="14">
        <v>36696</v>
      </c>
      <c r="BC243" s="13">
        <v>42.897844999999997</v>
      </c>
      <c r="BD243" s="13">
        <f t="shared" si="103"/>
        <v>0.11216429228834751</v>
      </c>
      <c r="BF243" s="14">
        <v>40004</v>
      </c>
      <c r="BG243" s="13">
        <v>18.784578</v>
      </c>
      <c r="BH243" s="13">
        <f t="shared" si="104"/>
        <v>-2.2281857933754276E-3</v>
      </c>
      <c r="BJ243" s="14">
        <v>38482</v>
      </c>
      <c r="BK243" s="13">
        <v>29.389999</v>
      </c>
      <c r="BL243" s="13">
        <f t="shared" si="105"/>
        <v>8.5792727721095662E-3</v>
      </c>
      <c r="BN243" s="14">
        <v>37672</v>
      </c>
      <c r="BO243" s="13">
        <v>15.044663</v>
      </c>
      <c r="BP243" s="13">
        <f t="shared" si="106"/>
        <v>-6.6916611399104207E-3</v>
      </c>
      <c r="BR243" s="14">
        <v>40051</v>
      </c>
      <c r="BS243" s="13">
        <v>22.733049000000001</v>
      </c>
      <c r="BT243" s="13">
        <f t="shared" si="107"/>
        <v>-4.3239900587792237E-4</v>
      </c>
      <c r="BV243" s="14">
        <v>39087</v>
      </c>
      <c r="BW243" s="13">
        <v>23.565000999999999</v>
      </c>
      <c r="BX243" s="13">
        <f t="shared" si="108"/>
        <v>-1.6896037417440134E-2</v>
      </c>
      <c r="BZ243" s="14">
        <v>41253</v>
      </c>
      <c r="CA243" s="13">
        <v>18.16</v>
      </c>
      <c r="CB243" s="13">
        <f t="shared" si="109"/>
        <v>1.6797255498473919E-2</v>
      </c>
      <c r="CD243" s="14">
        <v>41220</v>
      </c>
      <c r="CE243" s="13">
        <v>46.5</v>
      </c>
      <c r="CF243" s="13">
        <f t="shared" si="110"/>
        <v>-4.3996690871642555E-2</v>
      </c>
      <c r="CH243" s="14">
        <v>41620</v>
      </c>
      <c r="CI243" s="13">
        <v>38.130001</v>
      </c>
      <c r="CJ243" s="13">
        <f t="shared" si="111"/>
        <v>4.0381962325677347E-2</v>
      </c>
      <c r="CL243" s="14">
        <v>41570</v>
      </c>
      <c r="CM243" s="13">
        <v>39.279998999999997</v>
      </c>
      <c r="CN243" s="13">
        <f t="shared" si="112"/>
        <v>1.4724877673078554E-2</v>
      </c>
      <c r="CP243" s="14">
        <v>37694</v>
      </c>
      <c r="CQ243" s="13">
        <v>10.07</v>
      </c>
      <c r="CR243" s="13">
        <f t="shared" si="113"/>
        <v>-2.3278370514064034E-2</v>
      </c>
      <c r="CT243" s="14">
        <v>40500</v>
      </c>
      <c r="CU243" s="13">
        <v>24.969999000000001</v>
      </c>
      <c r="CV243" s="13">
        <f t="shared" si="114"/>
        <v>1.8767809057527531E-2</v>
      </c>
      <c r="CX243" s="14">
        <v>38938</v>
      </c>
      <c r="CY243" s="13">
        <v>46.547282000000003</v>
      </c>
      <c r="CZ243" s="13">
        <f t="shared" si="115"/>
        <v>2.8890591796723361E-2</v>
      </c>
      <c r="DB243" s="14">
        <v>41753</v>
      </c>
      <c r="DC243" s="13">
        <v>75.419998000000007</v>
      </c>
      <c r="DD243" s="13">
        <f t="shared" si="116"/>
        <v>5.7340980326470578E-3</v>
      </c>
      <c r="DF243" s="14">
        <v>40168</v>
      </c>
      <c r="DG243" s="13">
        <v>18.940000999999999</v>
      </c>
      <c r="DH243" s="13">
        <f t="shared" si="117"/>
        <v>3.0468010362786048E-2</v>
      </c>
      <c r="DJ243" s="14">
        <v>37629</v>
      </c>
      <c r="DK243" s="13">
        <v>16.758655000000001</v>
      </c>
      <c r="DL243" s="13">
        <f t="shared" si="118"/>
        <v>-1.3111884405633564E-2</v>
      </c>
      <c r="DN243" s="14">
        <v>39339</v>
      </c>
      <c r="DO243" s="13">
        <v>63.700003000000002</v>
      </c>
      <c r="DP243" s="13">
        <f t="shared" si="119"/>
        <v>-3.2404983427012049E-2</v>
      </c>
    </row>
    <row r="244" spans="1:120">
      <c r="B244" s="14">
        <v>38701</v>
      </c>
      <c r="C244">
        <v>13.274336</v>
      </c>
      <c r="D244" s="13">
        <f t="shared" si="90"/>
        <v>1.45984904923735E-2</v>
      </c>
      <c r="F244" s="14">
        <v>39680</v>
      </c>
      <c r="G244">
        <v>18.210561999999999</v>
      </c>
      <c r="H244" s="13">
        <f t="shared" si="91"/>
        <v>-8.4782025751004055E-3</v>
      </c>
      <c r="J244" s="14">
        <v>41239</v>
      </c>
      <c r="K244">
        <v>39.356658000000003</v>
      </c>
      <c r="L244" s="13">
        <f t="shared" si="92"/>
        <v>1.3456189623454405E-2</v>
      </c>
      <c r="N244" s="14">
        <v>37988</v>
      </c>
      <c r="O244">
        <v>10.5</v>
      </c>
      <c r="P244" s="13">
        <f t="shared" si="93"/>
        <v>5.1401518223792297E-2</v>
      </c>
      <c r="R244" s="14">
        <v>40000</v>
      </c>
      <c r="S244" s="13">
        <v>17.031915000000001</v>
      </c>
      <c r="T244" s="13">
        <f t="shared" si="94"/>
        <v>-2.6213634197773047E-2</v>
      </c>
      <c r="V244" s="14">
        <v>39010</v>
      </c>
      <c r="W244" s="13">
        <v>60.280816000000002</v>
      </c>
      <c r="X244" s="13">
        <f t="shared" si="95"/>
        <v>1.0371283960703723E-2</v>
      </c>
      <c r="Z244" s="14">
        <v>39268</v>
      </c>
      <c r="AA244" s="13">
        <v>27.526327999999999</v>
      </c>
      <c r="AB244" s="13">
        <f t="shared" si="96"/>
        <v>1.0460190376566062E-2</v>
      </c>
      <c r="AD244" s="14">
        <v>38973</v>
      </c>
      <c r="AE244" s="13">
        <v>17.382121999999999</v>
      </c>
      <c r="AF244" s="13">
        <f t="shared" si="97"/>
        <v>-1.5392108192591712E-2</v>
      </c>
      <c r="AH244" s="14">
        <v>41263</v>
      </c>
      <c r="AI244" s="13">
        <v>19.690000999999999</v>
      </c>
      <c r="AJ244" s="13">
        <f t="shared" si="98"/>
        <v>4.5918877551019048E-3</v>
      </c>
      <c r="AL244" s="14">
        <v>41270</v>
      </c>
      <c r="AM244" s="13">
        <v>11.458303000000001</v>
      </c>
      <c r="AN244" s="13">
        <f t="shared" si="99"/>
        <v>-6.5358984109675474E-3</v>
      </c>
      <c r="AP244" s="14">
        <v>41613</v>
      </c>
      <c r="AQ244" s="13">
        <v>226.44000199999999</v>
      </c>
      <c r="AR244" s="13">
        <f t="shared" si="100"/>
        <v>3.3878174890362947E-2</v>
      </c>
      <c r="AT244" s="14">
        <v>41705</v>
      </c>
      <c r="AU244" s="13">
        <v>43.774178999999997</v>
      </c>
      <c r="AV244" s="13">
        <f t="shared" si="101"/>
        <v>-1.500548711685745E-3</v>
      </c>
      <c r="AX244" s="14">
        <v>40974</v>
      </c>
      <c r="AY244" s="13">
        <v>8</v>
      </c>
      <c r="AZ244" s="13">
        <f t="shared" si="102"/>
        <v>-2.4390243902438939E-2</v>
      </c>
      <c r="BB244" s="14">
        <v>36693</v>
      </c>
      <c r="BC244" s="13">
        <v>38.5715</v>
      </c>
      <c r="BD244" s="13">
        <f t="shared" si="103"/>
        <v>3.6006556052221333E-2</v>
      </c>
      <c r="BF244" s="14">
        <v>40003</v>
      </c>
      <c r="BG244" s="13">
        <v>18.826526999999999</v>
      </c>
      <c r="BH244" s="13">
        <f t="shared" si="104"/>
        <v>-5.3191166174949359E-3</v>
      </c>
      <c r="BJ244" s="14">
        <v>38481</v>
      </c>
      <c r="BK244" s="13">
        <v>29.139999</v>
      </c>
      <c r="BL244" s="13">
        <f t="shared" si="105"/>
        <v>-6.8166666666666775E-3</v>
      </c>
      <c r="BN244" s="14">
        <v>37671</v>
      </c>
      <c r="BO244" s="13">
        <v>15.146015</v>
      </c>
      <c r="BP244" s="13">
        <f t="shared" si="106"/>
        <v>4.3010645739881281E-3</v>
      </c>
      <c r="BR244" s="14">
        <v>40050</v>
      </c>
      <c r="BS244" s="13">
        <v>22.742882999999999</v>
      </c>
      <c r="BT244" s="13">
        <f t="shared" si="107"/>
        <v>5.4347602640483746E-3</v>
      </c>
      <c r="BV244" s="14">
        <v>39086</v>
      </c>
      <c r="BW244" s="13">
        <v>23.969999000000001</v>
      </c>
      <c r="BX244" s="13">
        <f t="shared" si="108"/>
        <v>2.7190126450947556E-3</v>
      </c>
      <c r="BZ244" s="14">
        <v>41250</v>
      </c>
      <c r="CA244" s="13">
        <v>17.860001</v>
      </c>
      <c r="CB244" s="13">
        <f t="shared" si="109"/>
        <v>-6.6740266963292525E-3</v>
      </c>
      <c r="CD244" s="14">
        <v>41219</v>
      </c>
      <c r="CE244" s="13">
        <v>48.639999000000003</v>
      </c>
      <c r="CF244" s="13">
        <f t="shared" si="110"/>
        <v>-8.7630120236396412E-3</v>
      </c>
      <c r="CH244" s="14">
        <v>41619</v>
      </c>
      <c r="CI244" s="13">
        <v>36.650002000000001</v>
      </c>
      <c r="CJ244" s="13">
        <f t="shared" si="111"/>
        <v>-2.9396082065470511E-2</v>
      </c>
      <c r="CL244" s="14">
        <v>41569</v>
      </c>
      <c r="CM244" s="13">
        <v>38.709999000000003</v>
      </c>
      <c r="CN244" s="13">
        <f t="shared" si="112"/>
        <v>7.7556876938996019E-4</v>
      </c>
      <c r="CP244" s="14">
        <v>37693</v>
      </c>
      <c r="CQ244" s="13">
        <v>10.31</v>
      </c>
      <c r="CR244" s="13">
        <f t="shared" si="113"/>
        <v>6.0699588477366236E-2</v>
      </c>
      <c r="CT244" s="14">
        <v>40499</v>
      </c>
      <c r="CU244" s="13">
        <v>24.51</v>
      </c>
      <c r="CV244" s="13">
        <f t="shared" si="114"/>
        <v>-6.8881685575363921E-3</v>
      </c>
      <c r="CX244" s="14">
        <v>38937</v>
      </c>
      <c r="CY244" s="13">
        <v>45.240264000000003</v>
      </c>
      <c r="CZ244" s="13">
        <f t="shared" si="115"/>
        <v>-1.2927756355336838E-2</v>
      </c>
      <c r="DB244" s="14">
        <v>41752</v>
      </c>
      <c r="DC244" s="13">
        <v>74.989998</v>
      </c>
      <c r="DD244" s="13">
        <f t="shared" si="116"/>
        <v>9.9663030303030302E-3</v>
      </c>
      <c r="DF244" s="14">
        <v>40165</v>
      </c>
      <c r="DG244" s="13">
        <v>18.379999000000002</v>
      </c>
      <c r="DH244" s="13">
        <f t="shared" si="117"/>
        <v>6.798373433955468E-2</v>
      </c>
      <c r="DJ244" s="14">
        <v>37628</v>
      </c>
      <c r="DK244" s="13">
        <v>16.981311999999999</v>
      </c>
      <c r="DL244" s="13">
        <f t="shared" si="118"/>
        <v>-2.4223756132248409E-2</v>
      </c>
      <c r="DN244" s="14">
        <v>39338</v>
      </c>
      <c r="DO244" s="13">
        <v>65.833331000000001</v>
      </c>
      <c r="DP244" s="13">
        <f t="shared" si="119"/>
        <v>1.0230029539331725E-2</v>
      </c>
    </row>
    <row r="245" spans="1:120">
      <c r="B245" s="14">
        <v>38700</v>
      </c>
      <c r="C245">
        <v>13.083339</v>
      </c>
      <c r="D245" s="13">
        <f t="shared" si="90"/>
        <v>6.6127891830591503E-3</v>
      </c>
      <c r="F245" s="14">
        <v>39679</v>
      </c>
      <c r="G245">
        <v>18.366275000000002</v>
      </c>
      <c r="H245" s="13">
        <f t="shared" si="91"/>
        <v>-1.7492711682187544E-2</v>
      </c>
      <c r="J245" s="14">
        <v>41236</v>
      </c>
      <c r="K245">
        <v>38.834099000000002</v>
      </c>
      <c r="L245" s="13">
        <f t="shared" si="92"/>
        <v>1.6721563312368629E-2</v>
      </c>
      <c r="N245" s="14">
        <v>37986</v>
      </c>
      <c r="O245">
        <v>9.9866700000000002</v>
      </c>
      <c r="P245" s="13">
        <f t="shared" si="93"/>
        <v>-4.7679577978519398E-2</v>
      </c>
      <c r="R245" s="14">
        <v>39996</v>
      </c>
      <c r="S245" s="13">
        <v>17.490402</v>
      </c>
      <c r="T245" s="13">
        <f t="shared" si="94"/>
        <v>1.4584656222498807E-3</v>
      </c>
      <c r="V245" s="14">
        <v>39009</v>
      </c>
      <c r="W245" s="13">
        <v>59.662044000000002</v>
      </c>
      <c r="X245" s="13">
        <f t="shared" si="95"/>
        <v>1.7745089518326807E-2</v>
      </c>
      <c r="Z245" s="14">
        <v>39266</v>
      </c>
      <c r="AA245" s="13">
        <v>27.241378000000001</v>
      </c>
      <c r="AB245" s="13">
        <f t="shared" si="96"/>
        <v>-7.9556909290075545E-3</v>
      </c>
      <c r="AD245" s="14">
        <v>38972</v>
      </c>
      <c r="AE245" s="13">
        <v>17.653852000000001</v>
      </c>
      <c r="AF245" s="13">
        <f t="shared" si="97"/>
        <v>5.5865969568388518E-2</v>
      </c>
      <c r="AH245" s="14">
        <v>41262</v>
      </c>
      <c r="AI245" s="13">
        <v>19.600000000000001</v>
      </c>
      <c r="AJ245" s="13">
        <f t="shared" si="98"/>
        <v>-1.0194189082863476E-3</v>
      </c>
      <c r="AL245" s="14">
        <v>41269</v>
      </c>
      <c r="AM245" s="13">
        <v>11.533685999999999</v>
      </c>
      <c r="AN245" s="13">
        <f t="shared" si="99"/>
        <v>-8.164177591655097E-4</v>
      </c>
      <c r="AP245" s="14">
        <v>41612</v>
      </c>
      <c r="AQ245" s="13">
        <v>219.020004</v>
      </c>
      <c r="AR245" s="13">
        <f t="shared" si="100"/>
        <v>1.1966968921909101E-2</v>
      </c>
      <c r="AT245" s="14">
        <v>41704</v>
      </c>
      <c r="AU245" s="13">
        <v>43.839962999999997</v>
      </c>
      <c r="AV245" s="13">
        <f t="shared" si="101"/>
        <v>2.1482886291915933E-3</v>
      </c>
      <c r="AX245" s="14">
        <v>40973</v>
      </c>
      <c r="AY245" s="13">
        <v>8.1999999999999993</v>
      </c>
      <c r="AZ245" s="13">
        <f t="shared" si="102"/>
        <v>-5.2023121387283357E-2</v>
      </c>
      <c r="BB245" s="14">
        <v>36692</v>
      </c>
      <c r="BC245" s="13">
        <v>37.230941999999999</v>
      </c>
      <c r="BD245" s="13">
        <f t="shared" si="103"/>
        <v>-1.1326858993735728E-2</v>
      </c>
      <c r="BF245" s="14">
        <v>40002</v>
      </c>
      <c r="BG245" s="13">
        <v>18.927202999999999</v>
      </c>
      <c r="BH245" s="13">
        <f t="shared" si="104"/>
        <v>1.3314968467679374E-3</v>
      </c>
      <c r="BJ245" s="14">
        <v>38478</v>
      </c>
      <c r="BK245" s="13">
        <v>29.34</v>
      </c>
      <c r="BL245" s="13">
        <f t="shared" si="105"/>
        <v>-1.8729096989966512E-2</v>
      </c>
      <c r="BN245" s="14">
        <v>37670</v>
      </c>
      <c r="BO245" s="13">
        <v>15.081149999999999</v>
      </c>
      <c r="BP245" s="13">
        <f t="shared" si="106"/>
        <v>2.876109363972611E-2</v>
      </c>
      <c r="BR245" s="14">
        <v>40049</v>
      </c>
      <c r="BS245" s="13">
        <v>22.619948999999998</v>
      </c>
      <c r="BT245" s="13">
        <f t="shared" si="107"/>
        <v>-1.9526826553148784E-3</v>
      </c>
      <c r="BV245" s="14">
        <v>39085</v>
      </c>
      <c r="BW245" s="13">
        <v>23.905000999999999</v>
      </c>
      <c r="BX245" s="13">
        <f t="shared" si="108"/>
        <v>1.1209898951349325E-2</v>
      </c>
      <c r="BZ245" s="14">
        <v>41249</v>
      </c>
      <c r="CA245" s="13">
        <v>17.98</v>
      </c>
      <c r="CB245" s="13">
        <f t="shared" si="109"/>
        <v>7.2829131652660502E-3</v>
      </c>
      <c r="CD245" s="14">
        <v>41218</v>
      </c>
      <c r="CE245" s="13">
        <v>49.07</v>
      </c>
      <c r="CF245" s="13">
        <f t="shared" si="110"/>
        <v>0.31168136861801671</v>
      </c>
      <c r="CH245" s="14">
        <v>41618</v>
      </c>
      <c r="CI245" s="13">
        <v>37.759998000000003</v>
      </c>
      <c r="CJ245" s="13">
        <f t="shared" si="111"/>
        <v>-1.6666769965272336E-2</v>
      </c>
      <c r="CL245" s="14">
        <v>41568</v>
      </c>
      <c r="CM245" s="13">
        <v>38.68</v>
      </c>
      <c r="CN245" s="13">
        <f t="shared" si="112"/>
        <v>-2.1502631457187664E-2</v>
      </c>
      <c r="CP245" s="14">
        <v>37692</v>
      </c>
      <c r="CQ245" s="13">
        <v>9.7200000000000006</v>
      </c>
      <c r="CR245" s="13">
        <f t="shared" si="113"/>
        <v>-3.6669970267591598E-2</v>
      </c>
      <c r="CT245" s="14">
        <v>40498</v>
      </c>
      <c r="CU245" s="13">
        <v>24.68</v>
      </c>
      <c r="CV245" s="13">
        <f t="shared" si="114"/>
        <v>7.7582686810943767E-3</v>
      </c>
      <c r="CX245" s="14">
        <v>38936</v>
      </c>
      <c r="CY245" s="13">
        <v>45.832779000000002</v>
      </c>
      <c r="CZ245" s="13">
        <f t="shared" si="115"/>
        <v>6.3133275604648183E-3</v>
      </c>
      <c r="DB245" s="14">
        <v>41751</v>
      </c>
      <c r="DC245" s="13">
        <v>74.25</v>
      </c>
      <c r="DD245" s="13">
        <f t="shared" si="116"/>
        <v>-1.2895519637124125E-2</v>
      </c>
      <c r="DF245" s="14">
        <v>40164</v>
      </c>
      <c r="DG245" s="13">
        <v>17.209999</v>
      </c>
      <c r="DH245" s="13">
        <f t="shared" si="117"/>
        <v>-1.8254534041384187E-2</v>
      </c>
      <c r="DJ245" s="14">
        <v>37627</v>
      </c>
      <c r="DK245" s="13">
        <v>17.402875000000002</v>
      </c>
      <c r="DL245" s="13">
        <f t="shared" si="118"/>
        <v>5.2423691175077225E-2</v>
      </c>
      <c r="DN245" s="14">
        <v>39337</v>
      </c>
      <c r="DO245" s="13">
        <v>65.166674</v>
      </c>
      <c r="DP245" s="13">
        <f t="shared" si="119"/>
        <v>-1.212727578942507E-2</v>
      </c>
    </row>
    <row r="246" spans="1:120">
      <c r="B246" s="14">
        <v>38699</v>
      </c>
      <c r="C246">
        <v>12.997389999999999</v>
      </c>
      <c r="D246" s="13">
        <f t="shared" si="90"/>
        <v>-3.6801140419315752E-2</v>
      </c>
      <c r="F246" s="14">
        <v>39678</v>
      </c>
      <c r="G246">
        <v>18.693270999999999</v>
      </c>
      <c r="H246" s="13">
        <f t="shared" si="91"/>
        <v>-1.0305056482685896E-2</v>
      </c>
      <c r="J246" s="14">
        <v>41234</v>
      </c>
      <c r="K246">
        <v>38.195411999999997</v>
      </c>
      <c r="L246" s="13">
        <f t="shared" si="92"/>
        <v>1.6220427127245376E-2</v>
      </c>
      <c r="N246" s="14">
        <v>37985</v>
      </c>
      <c r="O246">
        <v>10.48667</v>
      </c>
      <c r="P246" s="13">
        <f t="shared" si="93"/>
        <v>3.2152559055118109E-2</v>
      </c>
      <c r="R246" s="14">
        <v>39995</v>
      </c>
      <c r="S246" s="13">
        <v>17.464929999999999</v>
      </c>
      <c r="T246" s="13">
        <f t="shared" si="94"/>
        <v>5.3763818439982606E-3</v>
      </c>
      <c r="V246" s="14">
        <v>39008</v>
      </c>
      <c r="W246" s="13">
        <v>58.621794999999999</v>
      </c>
      <c r="X246" s="13">
        <f t="shared" si="95"/>
        <v>1.0199410221526355E-2</v>
      </c>
      <c r="Z246" s="14">
        <v>39265</v>
      </c>
      <c r="AA246" s="13">
        <v>27.45984</v>
      </c>
      <c r="AB246" s="13">
        <f t="shared" si="96"/>
        <v>-9.5923666177158348E-3</v>
      </c>
      <c r="AD246" s="14">
        <v>38971</v>
      </c>
      <c r="AE246" s="13">
        <v>16.719785000000002</v>
      </c>
      <c r="AF246" s="13">
        <f t="shared" si="97"/>
        <v>1.0780304015430885E-2</v>
      </c>
      <c r="AH246" s="14">
        <v>41261</v>
      </c>
      <c r="AI246" s="13">
        <v>19.620000999999998</v>
      </c>
      <c r="AJ246" s="13">
        <f t="shared" si="98"/>
        <v>-3.555103933209566E-3</v>
      </c>
      <c r="AL246" s="14">
        <v>41267</v>
      </c>
      <c r="AM246" s="13">
        <v>11.54311</v>
      </c>
      <c r="AN246" s="13">
        <f t="shared" si="99"/>
        <v>-8.0971259838697081E-3</v>
      </c>
      <c r="AP246" s="14">
        <v>41611</v>
      </c>
      <c r="AQ246" s="13">
        <v>216.429993</v>
      </c>
      <c r="AR246" s="13">
        <f t="shared" si="100"/>
        <v>-1.7968174681102445E-2</v>
      </c>
      <c r="AT246" s="14">
        <v>41703</v>
      </c>
      <c r="AU246" s="13">
        <v>43.745984</v>
      </c>
      <c r="AV246" s="13">
        <f t="shared" si="101"/>
        <v>5.1824150778979842E-3</v>
      </c>
      <c r="AX246" s="14">
        <v>40970</v>
      </c>
      <c r="AY246" s="13">
        <v>8.65</v>
      </c>
      <c r="AZ246" s="13">
        <f t="shared" si="102"/>
        <v>-6.8886337543054522E-3</v>
      </c>
      <c r="BB246" s="14">
        <v>36691</v>
      </c>
      <c r="BC246" s="13">
        <v>37.657482999999999</v>
      </c>
      <c r="BD246" s="13">
        <f t="shared" si="103"/>
        <v>-4.482226342945124E-2</v>
      </c>
      <c r="BF246" s="14">
        <v>40001</v>
      </c>
      <c r="BG246" s="13">
        <v>18.902035000000001</v>
      </c>
      <c r="BH246" s="13">
        <f t="shared" si="104"/>
        <v>-2.8879304542824433E-2</v>
      </c>
      <c r="BJ246" s="14">
        <v>38477</v>
      </c>
      <c r="BK246" s="13">
        <v>29.9</v>
      </c>
      <c r="BL246" s="13">
        <f t="shared" si="105"/>
        <v>-1.967213114754103E-2</v>
      </c>
      <c r="BN246" s="14">
        <v>37666</v>
      </c>
      <c r="BO246" s="13">
        <v>14.659526</v>
      </c>
      <c r="BP246" s="13">
        <f t="shared" si="106"/>
        <v>4.2675840234704956E-2</v>
      </c>
      <c r="BR246" s="14">
        <v>40046</v>
      </c>
      <c r="BS246" s="13">
        <v>22.664204999999999</v>
      </c>
      <c r="BT246" s="13">
        <f t="shared" si="107"/>
        <v>2.6103731809989806E-3</v>
      </c>
      <c r="BV246" s="14">
        <v>39080</v>
      </c>
      <c r="BW246" s="13">
        <v>23.639999</v>
      </c>
      <c r="BX246" s="13">
        <f t="shared" si="108"/>
        <v>6.814267461669468E-3</v>
      </c>
      <c r="BZ246" s="14">
        <v>41248</v>
      </c>
      <c r="CA246" s="13">
        <v>17.850000000000001</v>
      </c>
      <c r="CB246" s="13">
        <f t="shared" si="109"/>
        <v>2.8090451016318449E-3</v>
      </c>
      <c r="CD246" s="14">
        <v>41215</v>
      </c>
      <c r="CE246" s="13">
        <v>37.409999999999997</v>
      </c>
      <c r="CF246" s="13">
        <f t="shared" si="110"/>
        <v>1.7128902042656394E-2</v>
      </c>
      <c r="CH246" s="14">
        <v>41617</v>
      </c>
      <c r="CI246" s="13">
        <v>38.400002000000001</v>
      </c>
      <c r="CJ246" s="13">
        <f t="shared" si="111"/>
        <v>-1.8404831758814702E-2</v>
      </c>
      <c r="CL246" s="14">
        <v>41565</v>
      </c>
      <c r="CM246" s="13">
        <v>39.529998999999997</v>
      </c>
      <c r="CN246" s="13">
        <f t="shared" si="112"/>
        <v>-8.0300882323758923E-3</v>
      </c>
      <c r="CP246" s="14">
        <v>37691</v>
      </c>
      <c r="CQ246" s="13">
        <v>10.09</v>
      </c>
      <c r="CR246" s="13">
        <f t="shared" si="113"/>
        <v>-2.7938342967244789E-2</v>
      </c>
      <c r="CT246" s="14">
        <v>40497</v>
      </c>
      <c r="CU246" s="13">
        <v>24.49</v>
      </c>
      <c r="CV246" s="13">
        <f t="shared" si="114"/>
        <v>-3.1633094834594977E-2</v>
      </c>
      <c r="CX246" s="14">
        <v>38933</v>
      </c>
      <c r="CY246" s="13">
        <v>45.545237</v>
      </c>
      <c r="CZ246" s="13">
        <f t="shared" si="115"/>
        <v>-2.2905030160264191E-3</v>
      </c>
      <c r="DB246" s="14">
        <v>41750</v>
      </c>
      <c r="DC246" s="13">
        <v>75.220000999999996</v>
      </c>
      <c r="DD246" s="13">
        <f t="shared" si="116"/>
        <v>4.9432599851238065E-3</v>
      </c>
      <c r="DF246" s="14">
        <v>40163</v>
      </c>
      <c r="DG246" s="13">
        <v>17.530000999999999</v>
      </c>
      <c r="DH246" s="13">
        <f t="shared" si="117"/>
        <v>2.5746108835576289E-2</v>
      </c>
      <c r="DJ246" s="14">
        <v>37624</v>
      </c>
      <c r="DK246" s="13">
        <v>16.535996999999998</v>
      </c>
      <c r="DL246" s="13">
        <f t="shared" si="118"/>
        <v>-1.255195832474452E-3</v>
      </c>
      <c r="DN246" s="14">
        <v>39336</v>
      </c>
      <c r="DO246" s="13">
        <v>65.966669999999993</v>
      </c>
      <c r="DP246" s="13">
        <f t="shared" si="119"/>
        <v>-1.5177835584530354E-2</v>
      </c>
    </row>
    <row r="247" spans="1:120">
      <c r="B247" s="14">
        <v>38698</v>
      </c>
      <c r="C247">
        <v>13.493983999999999</v>
      </c>
      <c r="D247" s="13">
        <f t="shared" si="90"/>
        <v>-7.0722227233262311E-4</v>
      </c>
      <c r="F247" s="14">
        <v>39675</v>
      </c>
      <c r="G247">
        <v>18.887912</v>
      </c>
      <c r="H247" s="13">
        <f t="shared" si="91"/>
        <v>-4.1050802688296405E-3</v>
      </c>
      <c r="J247" s="14">
        <v>41233</v>
      </c>
      <c r="K247">
        <v>37.585754999999999</v>
      </c>
      <c r="L247" s="13">
        <f t="shared" si="92"/>
        <v>-1.1704824235030033E-2</v>
      </c>
      <c r="N247" s="14">
        <v>37984</v>
      </c>
      <c r="O247">
        <v>10.16</v>
      </c>
      <c r="P247" s="13">
        <f t="shared" si="93"/>
        <v>1.6678124308914032E-2</v>
      </c>
      <c r="R247" s="14">
        <v>39994</v>
      </c>
      <c r="S247" s="13">
        <v>17.371534</v>
      </c>
      <c r="T247" s="13">
        <f t="shared" si="94"/>
        <v>5.899656675129838E-3</v>
      </c>
      <c r="V247" s="14">
        <v>39007</v>
      </c>
      <c r="W247" s="13">
        <v>58.029924000000001</v>
      </c>
      <c r="X247" s="13">
        <f t="shared" si="95"/>
        <v>-2.62019220151088E-3</v>
      </c>
      <c r="Z247" s="14">
        <v>39262</v>
      </c>
      <c r="AA247" s="13">
        <v>27.725795999999999</v>
      </c>
      <c r="AB247" s="13">
        <f t="shared" si="96"/>
        <v>-3.5041282689670189E-2</v>
      </c>
      <c r="AD247" s="14">
        <v>38968</v>
      </c>
      <c r="AE247" s="13">
        <v>16.541463</v>
      </c>
      <c r="AF247" s="13">
        <f t="shared" si="97"/>
        <v>-5.1305278552431991E-4</v>
      </c>
      <c r="AH247" s="14">
        <v>41260</v>
      </c>
      <c r="AI247" s="13">
        <v>19.690000999999999</v>
      </c>
      <c r="AJ247" s="13">
        <f t="shared" si="98"/>
        <v>2.5459268098740337E-3</v>
      </c>
      <c r="AL247" s="14">
        <v>41264</v>
      </c>
      <c r="AM247" s="13">
        <v>11.637339000000001</v>
      </c>
      <c r="AN247" s="13">
        <f t="shared" si="99"/>
        <v>-2.294308307596462E-2</v>
      </c>
      <c r="AP247" s="14">
        <v>41610</v>
      </c>
      <c r="AQ247" s="13">
        <v>220.38999899999999</v>
      </c>
      <c r="AR247" s="13">
        <f t="shared" si="100"/>
        <v>-1.6247824024674548E-2</v>
      </c>
      <c r="AT247" s="14">
        <v>41702</v>
      </c>
      <c r="AU247" s="13">
        <v>43.520443</v>
      </c>
      <c r="AV247" s="13">
        <f t="shared" si="101"/>
        <v>3.0255858786690966E-2</v>
      </c>
      <c r="AX247" s="14">
        <v>40969</v>
      </c>
      <c r="AY247" s="13">
        <v>8.7100000000000009</v>
      </c>
      <c r="AZ247" s="13">
        <f t="shared" si="102"/>
        <v>1.8713450292397675E-2</v>
      </c>
      <c r="BB247" s="14">
        <v>36690</v>
      </c>
      <c r="BC247" s="13">
        <v>39.424582000000001</v>
      </c>
      <c r="BD247" s="13">
        <f t="shared" si="103"/>
        <v>1.8897630754251559E-2</v>
      </c>
      <c r="BF247" s="14">
        <v>40000</v>
      </c>
      <c r="BG247" s="13">
        <v>19.464146</v>
      </c>
      <c r="BH247" s="13">
        <f t="shared" si="104"/>
        <v>-7.2743233817376936E-3</v>
      </c>
      <c r="BJ247" s="14">
        <v>38476</v>
      </c>
      <c r="BK247" s="13">
        <v>30.5</v>
      </c>
      <c r="BL247" s="13">
        <f t="shared" si="105"/>
        <v>9.9337413929224596E-3</v>
      </c>
      <c r="BN247" s="14">
        <v>37665</v>
      </c>
      <c r="BO247" s="13">
        <v>14.059524</v>
      </c>
      <c r="BP247" s="13">
        <f t="shared" si="106"/>
        <v>-2.1996570472436864E-2</v>
      </c>
      <c r="BR247" s="14">
        <v>40045</v>
      </c>
      <c r="BS247" s="13">
        <v>22.605197</v>
      </c>
      <c r="BT247" s="13">
        <f t="shared" si="107"/>
        <v>1.6585557892165419E-2</v>
      </c>
      <c r="BV247" s="14">
        <v>39079</v>
      </c>
      <c r="BW247" s="13">
        <v>23.48</v>
      </c>
      <c r="BX247" s="13">
        <f t="shared" si="108"/>
        <v>-3.3955434378414367E-3</v>
      </c>
      <c r="BZ247" s="14">
        <v>41247</v>
      </c>
      <c r="CA247" s="13">
        <v>17.799999</v>
      </c>
      <c r="CB247" s="13">
        <f t="shared" si="109"/>
        <v>1.7142799999999982E-2</v>
      </c>
      <c r="CD247" s="14">
        <v>41214</v>
      </c>
      <c r="CE247" s="13">
        <v>36.779998999999997</v>
      </c>
      <c r="CF247" s="13">
        <f t="shared" si="110"/>
        <v>-6.2145099278310282E-3</v>
      </c>
      <c r="CH247" s="14">
        <v>41614</v>
      </c>
      <c r="CI247" s="13">
        <v>39.119999</v>
      </c>
      <c r="CJ247" s="13">
        <f t="shared" si="111"/>
        <v>-3.3121273885350325E-3</v>
      </c>
      <c r="CL247" s="14">
        <v>41564</v>
      </c>
      <c r="CM247" s="13">
        <v>39.849997999999999</v>
      </c>
      <c r="CN247" s="13">
        <f t="shared" si="112"/>
        <v>7.5334003013558719E-4</v>
      </c>
      <c r="CP247" s="14">
        <v>37690</v>
      </c>
      <c r="CQ247" s="13">
        <v>10.38</v>
      </c>
      <c r="CR247" s="13">
        <f t="shared" si="113"/>
        <v>-1.923076923076882E-3</v>
      </c>
      <c r="CT247" s="14">
        <v>40494</v>
      </c>
      <c r="CU247" s="13">
        <v>25.290001</v>
      </c>
      <c r="CV247" s="13">
        <f t="shared" si="114"/>
        <v>-1.9767365107262194E-2</v>
      </c>
      <c r="CX247" s="14">
        <v>38932</v>
      </c>
      <c r="CY247" s="13">
        <v>45.649797999999997</v>
      </c>
      <c r="CZ247" s="13">
        <f t="shared" si="115"/>
        <v>-7.5772087151759942E-3</v>
      </c>
      <c r="DB247" s="14">
        <v>41746</v>
      </c>
      <c r="DC247" s="13">
        <v>74.849997999999999</v>
      </c>
      <c r="DD247" s="13">
        <f t="shared" si="116"/>
        <v>1.2307221739052595E-2</v>
      </c>
      <c r="DF247" s="14">
        <v>40162</v>
      </c>
      <c r="DG247" s="13">
        <v>17.09</v>
      </c>
      <c r="DH247" s="13">
        <f t="shared" si="117"/>
        <v>-7.5493035742918175E-3</v>
      </c>
      <c r="DJ247" s="14">
        <v>37623</v>
      </c>
      <c r="DK247" s="13">
        <v>16.556778999999999</v>
      </c>
      <c r="DL247" s="13">
        <f t="shared" si="118"/>
        <v>1.5846982700306517E-2</v>
      </c>
      <c r="DN247" s="14">
        <v>39335</v>
      </c>
      <c r="DO247" s="13">
        <v>66.983332000000004</v>
      </c>
      <c r="DP247" s="13">
        <f t="shared" si="119"/>
        <v>3.2630948488169026E-2</v>
      </c>
    </row>
    <row r="248" spans="1:120">
      <c r="B248" s="14">
        <v>38695</v>
      </c>
      <c r="C248">
        <v>13.503534</v>
      </c>
      <c r="D248" s="13">
        <f t="shared" si="90"/>
        <v>-7.0664851240829411E-4</v>
      </c>
      <c r="F248" s="14">
        <v>39674</v>
      </c>
      <c r="G248">
        <v>18.965768000000001</v>
      </c>
      <c r="H248" s="13">
        <f t="shared" si="91"/>
        <v>9.9502564392306061E-3</v>
      </c>
      <c r="J248" s="14">
        <v>41232</v>
      </c>
      <c r="K248">
        <v>38.030900000000003</v>
      </c>
      <c r="L248" s="13">
        <f t="shared" si="92"/>
        <v>-4.0547342642341432E-3</v>
      </c>
      <c r="N248" s="14">
        <v>37981</v>
      </c>
      <c r="O248">
        <v>9.9933300000000003</v>
      </c>
      <c r="P248" s="13">
        <f t="shared" si="93"/>
        <v>2.005348263819564E-3</v>
      </c>
      <c r="R248" s="14">
        <v>39993</v>
      </c>
      <c r="S248" s="13">
        <v>17.269649000000001</v>
      </c>
      <c r="T248" s="13">
        <f t="shared" si="94"/>
        <v>7.4294032559940023E-3</v>
      </c>
      <c r="V248" s="14">
        <v>39006</v>
      </c>
      <c r="W248" s="13">
        <v>58.182372999999998</v>
      </c>
      <c r="X248" s="13">
        <f t="shared" si="95"/>
        <v>5.7354660946919442E-3</v>
      </c>
      <c r="Z248" s="14">
        <v>39261</v>
      </c>
      <c r="AA248" s="13">
        <v>28.732624000000001</v>
      </c>
      <c r="AB248" s="13">
        <f t="shared" si="96"/>
        <v>-4.0596299924880841E-2</v>
      </c>
      <c r="AD248" s="14">
        <v>38967</v>
      </c>
      <c r="AE248" s="13">
        <v>16.549954</v>
      </c>
      <c r="AF248" s="13">
        <f t="shared" si="97"/>
        <v>-2.5987032467326573E-2</v>
      </c>
      <c r="AH248" s="14">
        <v>41257</v>
      </c>
      <c r="AI248" s="13">
        <v>19.639999</v>
      </c>
      <c r="AJ248" s="13">
        <f t="shared" si="98"/>
        <v>1.4987028423772511E-2</v>
      </c>
      <c r="AL248" s="14">
        <v>41263</v>
      </c>
      <c r="AM248" s="13">
        <v>11.910605</v>
      </c>
      <c r="AN248" s="13">
        <f t="shared" si="99"/>
        <v>-7.9043445119704274E-4</v>
      </c>
      <c r="AP248" s="14">
        <v>41607</v>
      </c>
      <c r="AQ248" s="13">
        <v>224.029999</v>
      </c>
      <c r="AR248" s="13">
        <f t="shared" si="100"/>
        <v>4.0334960777686189E-3</v>
      </c>
      <c r="AT248" s="14">
        <v>41701</v>
      </c>
      <c r="AU248" s="13">
        <v>42.242364000000002</v>
      </c>
      <c r="AV248" s="13">
        <f t="shared" si="101"/>
        <v>-1.3172314369913632E-2</v>
      </c>
      <c r="AX248" s="14">
        <v>40968</v>
      </c>
      <c r="AY248" s="13">
        <v>8.5500000000000007</v>
      </c>
      <c r="AZ248" s="13">
        <f t="shared" si="102"/>
        <v>-3.7162162162162164E-2</v>
      </c>
      <c r="BB248" s="14">
        <v>36689</v>
      </c>
      <c r="BC248" s="13">
        <v>38.693368999999997</v>
      </c>
      <c r="BD248" s="13">
        <f t="shared" si="103"/>
        <v>-4.7976010592257735E-2</v>
      </c>
      <c r="BF248" s="14">
        <v>39996</v>
      </c>
      <c r="BG248" s="13">
        <v>19.606771999999999</v>
      </c>
      <c r="BH248" s="13">
        <f t="shared" si="104"/>
        <v>-2.7870209768186049E-2</v>
      </c>
      <c r="BJ248" s="14">
        <v>38475</v>
      </c>
      <c r="BK248" s="13">
        <v>30.200001</v>
      </c>
      <c r="BL248" s="13">
        <f t="shared" si="105"/>
        <v>-9.9235858418789645E-4</v>
      </c>
      <c r="BN248" s="14">
        <v>37664</v>
      </c>
      <c r="BO248" s="13">
        <v>14.375741</v>
      </c>
      <c r="BP248" s="13">
        <f t="shared" si="106"/>
        <v>-2.6893516838782019E-2</v>
      </c>
      <c r="BR248" s="14">
        <v>40044</v>
      </c>
      <c r="BS248" s="13">
        <v>22.236394000000001</v>
      </c>
      <c r="BT248" s="13">
        <f t="shared" si="107"/>
        <v>2.030689513072723E-2</v>
      </c>
      <c r="BV248" s="14">
        <v>39078</v>
      </c>
      <c r="BW248" s="13">
        <v>23.559999000000001</v>
      </c>
      <c r="BX248" s="13">
        <f t="shared" si="108"/>
        <v>6.622430821515566E-3</v>
      </c>
      <c r="BZ248" s="14">
        <v>41246</v>
      </c>
      <c r="CA248" s="13">
        <v>17.5</v>
      </c>
      <c r="CB248" s="13">
        <f t="shared" si="109"/>
        <v>-5.6818181818182618E-3</v>
      </c>
      <c r="CD248" s="14">
        <v>41213</v>
      </c>
      <c r="CE248" s="13">
        <v>37.009998000000003</v>
      </c>
      <c r="CF248" s="13">
        <f t="shared" si="110"/>
        <v>-4.7361649799827439E-2</v>
      </c>
      <c r="CH248" s="14">
        <v>41613</v>
      </c>
      <c r="CI248" s="13">
        <v>39.25</v>
      </c>
      <c r="CJ248" s="13">
        <f t="shared" si="111"/>
        <v>1.5786775770879207E-2</v>
      </c>
      <c r="CL248" s="14">
        <v>41563</v>
      </c>
      <c r="CM248" s="13">
        <v>39.82</v>
      </c>
      <c r="CN248" s="13">
        <f t="shared" si="112"/>
        <v>9.1856290324752024E-2</v>
      </c>
      <c r="CP248" s="14">
        <v>37687</v>
      </c>
      <c r="CQ248" s="13">
        <v>10.4</v>
      </c>
      <c r="CR248" s="13">
        <f t="shared" si="113"/>
        <v>1.4634146341463448E-2</v>
      </c>
      <c r="CT248" s="14">
        <v>40493</v>
      </c>
      <c r="CU248" s="13">
        <v>25.799999</v>
      </c>
      <c r="CV248" s="13">
        <f t="shared" si="114"/>
        <v>4.2817437025401799E-3</v>
      </c>
      <c r="CX248" s="14">
        <v>38931</v>
      </c>
      <c r="CY248" s="13">
        <v>45.998336999999999</v>
      </c>
      <c r="CZ248" s="13">
        <f t="shared" si="115"/>
        <v>9.3690609649355015E-3</v>
      </c>
      <c r="DB248" s="14">
        <v>41745</v>
      </c>
      <c r="DC248" s="13">
        <v>73.940002000000007</v>
      </c>
      <c r="DD248" s="13">
        <f t="shared" si="116"/>
        <v>1.9299710238493147E-2</v>
      </c>
      <c r="DF248" s="14">
        <v>40161</v>
      </c>
      <c r="DG248" s="13">
        <v>17.219999000000001</v>
      </c>
      <c r="DH248" s="13">
        <f t="shared" si="117"/>
        <v>3.0520648146059228E-2</v>
      </c>
      <c r="DJ248" s="14">
        <v>37621</v>
      </c>
      <c r="DK248" s="13">
        <v>16.298497000000001</v>
      </c>
      <c r="DL248" s="13">
        <f t="shared" si="118"/>
        <v>-4.8938703868912879E-3</v>
      </c>
      <c r="DN248" s="14">
        <v>39332</v>
      </c>
      <c r="DO248" s="13">
        <v>64.866670999999997</v>
      </c>
      <c r="DP248" s="13">
        <f t="shared" si="119"/>
        <v>-4.3489329639948907E-3</v>
      </c>
    </row>
    <row r="249" spans="1:120">
      <c r="B249" s="14">
        <v>38694</v>
      </c>
      <c r="C249">
        <v>13.513083</v>
      </c>
      <c r="D249" s="13">
        <f t="shared" si="90"/>
        <v>-7.0175570092460933E-3</v>
      </c>
      <c r="F249" s="14">
        <v>39673</v>
      </c>
      <c r="G249">
        <v>18.778912999999999</v>
      </c>
      <c r="H249" s="13">
        <f t="shared" si="91"/>
        <v>-1.6313226093744377E-2</v>
      </c>
      <c r="J249" s="14">
        <v>41229</v>
      </c>
      <c r="K249">
        <v>38.185732999999999</v>
      </c>
      <c r="L249" s="13">
        <f t="shared" si="92"/>
        <v>4.5825025002272576E-3</v>
      </c>
      <c r="N249" s="14">
        <v>37979</v>
      </c>
      <c r="O249">
        <v>9.9733300000000007</v>
      </c>
      <c r="P249" s="13">
        <f t="shared" si="93"/>
        <v>-2.9831712062256682E-2</v>
      </c>
      <c r="R249" s="14">
        <v>39990</v>
      </c>
      <c r="S249" s="13">
        <v>17.142292000000001</v>
      </c>
      <c r="T249" s="13">
        <f t="shared" si="94"/>
        <v>-5.4186413003810795E-3</v>
      </c>
      <c r="V249" s="14">
        <v>39003</v>
      </c>
      <c r="W249" s="13">
        <v>57.850572999999997</v>
      </c>
      <c r="X249" s="13">
        <f t="shared" si="95"/>
        <v>8.1262711566533075E-3</v>
      </c>
      <c r="Z249" s="14">
        <v>39260</v>
      </c>
      <c r="AA249" s="13">
        <v>29.948419000000001</v>
      </c>
      <c r="AB249" s="13">
        <f t="shared" si="96"/>
        <v>1.7753445710573166E-2</v>
      </c>
      <c r="AD249" s="14">
        <v>38966</v>
      </c>
      <c r="AE249" s="13">
        <v>16.991513000000001</v>
      </c>
      <c r="AF249" s="13">
        <f t="shared" si="97"/>
        <v>-1.6707652822807589E-2</v>
      </c>
      <c r="AH249" s="14">
        <v>41256</v>
      </c>
      <c r="AI249" s="13">
        <v>19.350000000000001</v>
      </c>
      <c r="AJ249" s="13">
        <f t="shared" si="98"/>
        <v>-1.547936096384737E-3</v>
      </c>
      <c r="AL249" s="14">
        <v>41262</v>
      </c>
      <c r="AM249" s="13">
        <v>11.920026999999999</v>
      </c>
      <c r="AN249" s="13">
        <f t="shared" si="99"/>
        <v>7.165561166960769E-3</v>
      </c>
      <c r="AP249" s="14">
        <v>41605</v>
      </c>
      <c r="AQ249" s="13">
        <v>223.13000500000001</v>
      </c>
      <c r="AR249" s="13">
        <f t="shared" si="100"/>
        <v>8.9719645754447752E-4</v>
      </c>
      <c r="AT249" s="14">
        <v>41698</v>
      </c>
      <c r="AU249" s="13">
        <v>42.806221000000001</v>
      </c>
      <c r="AV249" s="13">
        <f t="shared" si="101"/>
        <v>-1.3155289104200298E-3</v>
      </c>
      <c r="AX249" s="14">
        <v>40967</v>
      </c>
      <c r="AY249" s="13">
        <v>8.8800000000000008</v>
      </c>
      <c r="AZ249" s="13">
        <f t="shared" si="102"/>
        <v>3.738317757009349E-2</v>
      </c>
      <c r="BB249" s="14">
        <v>36686</v>
      </c>
      <c r="BC249" s="13">
        <v>40.643270999999999</v>
      </c>
      <c r="BD249" s="13">
        <f t="shared" si="103"/>
        <v>4.3818458315354587E-2</v>
      </c>
      <c r="BF249" s="14">
        <v>39995</v>
      </c>
      <c r="BG249" s="13">
        <v>20.168883000000001</v>
      </c>
      <c r="BH249" s="13">
        <f t="shared" si="104"/>
        <v>1.1358886310346431E-2</v>
      </c>
      <c r="BJ249" s="14">
        <v>38474</v>
      </c>
      <c r="BK249" s="13">
        <v>30.23</v>
      </c>
      <c r="BL249" s="13">
        <f t="shared" si="105"/>
        <v>7.666666666666681E-3</v>
      </c>
      <c r="BN249" s="14">
        <v>37663</v>
      </c>
      <c r="BO249" s="13">
        <v>14.77304</v>
      </c>
      <c r="BP249" s="13">
        <f t="shared" si="106"/>
        <v>4.9641953988506116E-3</v>
      </c>
      <c r="BR249" s="14">
        <v>40043</v>
      </c>
      <c r="BS249" s="13">
        <v>21.793828999999999</v>
      </c>
      <c r="BT249" s="13">
        <f t="shared" si="107"/>
        <v>1.8082703015206013E-3</v>
      </c>
      <c r="BV249" s="14">
        <v>39077</v>
      </c>
      <c r="BW249" s="13">
        <v>23.405000999999999</v>
      </c>
      <c r="BX249" s="13">
        <f t="shared" si="108"/>
        <v>-8.5370334487532191E-4</v>
      </c>
      <c r="BZ249" s="14">
        <v>41243</v>
      </c>
      <c r="CA249" s="13">
        <v>17.600000000000001</v>
      </c>
      <c r="CB249" s="13">
        <f t="shared" si="109"/>
        <v>-1.8404907975460027E-2</v>
      </c>
      <c r="CD249" s="14">
        <v>41208</v>
      </c>
      <c r="CE249" s="13">
        <v>38.849997999999999</v>
      </c>
      <c r="CF249" s="13">
        <f t="shared" si="110"/>
        <v>1.834851804201737E-2</v>
      </c>
      <c r="CH249" s="14">
        <v>41612</v>
      </c>
      <c r="CI249" s="13">
        <v>38.639999000000003</v>
      </c>
      <c r="CJ249" s="13">
        <f t="shared" si="111"/>
        <v>1.4439459175636641E-2</v>
      </c>
      <c r="CL249" s="14">
        <v>41562</v>
      </c>
      <c r="CM249" s="13">
        <v>36.470001000000003</v>
      </c>
      <c r="CN249" s="13">
        <f t="shared" si="112"/>
        <v>-1.4856807131280379E-2</v>
      </c>
      <c r="CP249" s="14">
        <v>37686</v>
      </c>
      <c r="CQ249" s="13">
        <v>10.25</v>
      </c>
      <c r="CR249" s="13">
        <f t="shared" si="113"/>
        <v>1.4851485148514887E-2</v>
      </c>
      <c r="CT249" s="14">
        <v>40492</v>
      </c>
      <c r="CU249" s="13">
        <v>25.690000999999999</v>
      </c>
      <c r="CV249" s="13">
        <f t="shared" si="114"/>
        <v>-5.804914860681157E-3</v>
      </c>
      <c r="CX249" s="14">
        <v>38930</v>
      </c>
      <c r="CY249" s="13">
        <v>45.571376000000001</v>
      </c>
      <c r="CZ249" s="13">
        <f t="shared" si="115"/>
        <v>2.0886180855559201E-2</v>
      </c>
      <c r="DB249" s="14">
        <v>41744</v>
      </c>
      <c r="DC249" s="13">
        <v>72.540001000000004</v>
      </c>
      <c r="DD249" s="13">
        <f t="shared" si="116"/>
        <v>5.4053913955539887E-3</v>
      </c>
      <c r="DF249" s="14">
        <v>40158</v>
      </c>
      <c r="DG249" s="13">
        <v>16.709999</v>
      </c>
      <c r="DH249" s="13">
        <f t="shared" si="117"/>
        <v>1.798501199040774E-3</v>
      </c>
      <c r="DJ249" s="14">
        <v>37620</v>
      </c>
      <c r="DK249" s="13">
        <v>16.378651999999999</v>
      </c>
      <c r="DL249" s="13">
        <f t="shared" si="118"/>
        <v>2.2803079527610928E-2</v>
      </c>
      <c r="DN249" s="14">
        <v>39331</v>
      </c>
      <c r="DO249" s="13">
        <v>65.150003999999996</v>
      </c>
      <c r="DP249" s="13">
        <f t="shared" si="119"/>
        <v>7.1546083172826153E-2</v>
      </c>
    </row>
    <row r="250" spans="1:120">
      <c r="B250" s="14">
        <v>38693</v>
      </c>
      <c r="C250">
        <v>13.608582</v>
      </c>
      <c r="D250" s="13">
        <f t="shared" si="90"/>
        <v>-2.1008662168392352E-3</v>
      </c>
      <c r="F250" s="14">
        <v>39672</v>
      </c>
      <c r="G250">
        <v>19.090337999999999</v>
      </c>
      <c r="H250" s="13">
        <f t="shared" si="91"/>
        <v>5.742482431954913E-3</v>
      </c>
      <c r="J250" s="14">
        <v>41228</v>
      </c>
      <c r="K250">
        <v>38.011544999999998</v>
      </c>
      <c r="L250" s="13">
        <f t="shared" si="92"/>
        <v>-1.3561050900672339E-2</v>
      </c>
      <c r="N250" s="14">
        <v>37978</v>
      </c>
      <c r="O250">
        <v>10.28</v>
      </c>
      <c r="P250" s="13">
        <f t="shared" si="93"/>
        <v>4.5605878047516183E-3</v>
      </c>
      <c r="R250" s="14">
        <v>39989</v>
      </c>
      <c r="S250" s="13">
        <v>17.235686000000001</v>
      </c>
      <c r="T250" s="13">
        <f t="shared" si="94"/>
        <v>8.445091633497907E-3</v>
      </c>
      <c r="V250" s="14">
        <v>39002</v>
      </c>
      <c r="W250" s="13">
        <v>57.384253000000001</v>
      </c>
      <c r="X250" s="13">
        <f t="shared" si="95"/>
        <v>3.3430288731413044E-2</v>
      </c>
      <c r="Z250" s="14">
        <v>39259</v>
      </c>
      <c r="AA250" s="13">
        <v>29.426006000000001</v>
      </c>
      <c r="AB250" s="13">
        <f t="shared" si="96"/>
        <v>-9.5908381819650463E-3</v>
      </c>
      <c r="AD250" s="14">
        <v>38965</v>
      </c>
      <c r="AE250" s="13">
        <v>17.280225000000002</v>
      </c>
      <c r="AF250" s="13">
        <f t="shared" si="97"/>
        <v>3.9467141304184482E-3</v>
      </c>
      <c r="AH250" s="14">
        <v>41255</v>
      </c>
      <c r="AI250" s="13">
        <v>19.379999000000002</v>
      </c>
      <c r="AJ250" s="13">
        <f t="shared" si="98"/>
        <v>-7.1721823770490804E-3</v>
      </c>
      <c r="AL250" s="14">
        <v>41261</v>
      </c>
      <c r="AM250" s="13">
        <v>11.835221000000001</v>
      </c>
      <c r="AN250" s="13">
        <f t="shared" si="99"/>
        <v>1.5949053749563565E-3</v>
      </c>
      <c r="AP250" s="14">
        <v>41604</v>
      </c>
      <c r="AQ250" s="13">
        <v>222.929993</v>
      </c>
      <c r="AR250" s="13">
        <f t="shared" si="100"/>
        <v>2.9129342376727541E-2</v>
      </c>
      <c r="AT250" s="14">
        <v>41697</v>
      </c>
      <c r="AU250" s="13">
        <v>42.862608000000002</v>
      </c>
      <c r="AV250" s="13">
        <f t="shared" si="101"/>
        <v>1.7571284086388154E-3</v>
      </c>
      <c r="AX250" s="14">
        <v>40966</v>
      </c>
      <c r="AY250" s="13">
        <v>8.56</v>
      </c>
      <c r="AZ250" s="13">
        <f t="shared" si="102"/>
        <v>7.6729559748427711E-2</v>
      </c>
      <c r="BB250" s="14">
        <v>36685</v>
      </c>
      <c r="BC250" s="13">
        <v>38.937106999999997</v>
      </c>
      <c r="BD250" s="13">
        <f t="shared" si="103"/>
        <v>2.8985509544364744E-2</v>
      </c>
      <c r="BF250" s="14">
        <v>39994</v>
      </c>
      <c r="BG250" s="13">
        <v>19.942360000000001</v>
      </c>
      <c r="BH250" s="13">
        <f t="shared" si="104"/>
        <v>-3.7720300683369099E-3</v>
      </c>
      <c r="BJ250" s="14">
        <v>38471</v>
      </c>
      <c r="BK250" s="13">
        <v>30</v>
      </c>
      <c r="BL250" s="13">
        <f t="shared" si="105"/>
        <v>1.6694156370812704E-3</v>
      </c>
      <c r="BN250" s="14">
        <v>37662</v>
      </c>
      <c r="BO250" s="13">
        <v>14.700066</v>
      </c>
      <c r="BP250" s="13">
        <f t="shared" si="106"/>
        <v>1.4265686324634328E-2</v>
      </c>
      <c r="BR250" s="14">
        <v>40042</v>
      </c>
      <c r="BS250" s="13">
        <v>21.754491000000002</v>
      </c>
      <c r="BT250" s="13">
        <f t="shared" si="107"/>
        <v>-1.5795283162616157E-2</v>
      </c>
      <c r="BV250" s="14">
        <v>39073</v>
      </c>
      <c r="BW250" s="13">
        <v>23.424999</v>
      </c>
      <c r="BX250" s="13">
        <f t="shared" si="108"/>
        <v>-8.675412978223225E-3</v>
      </c>
      <c r="BZ250" s="14">
        <v>41242</v>
      </c>
      <c r="CA250" s="13">
        <v>17.93</v>
      </c>
      <c r="CB250" s="13">
        <f t="shared" si="109"/>
        <v>2.2817967894012164E-2</v>
      </c>
      <c r="CD250" s="14">
        <v>41207</v>
      </c>
      <c r="CE250" s="13">
        <v>38.150002000000001</v>
      </c>
      <c r="CF250" s="13">
        <f t="shared" si="110"/>
        <v>-4.4362734864300535E-3</v>
      </c>
      <c r="CH250" s="14">
        <v>41611</v>
      </c>
      <c r="CI250" s="13">
        <v>38.090000000000003</v>
      </c>
      <c r="CJ250" s="13">
        <f t="shared" si="111"/>
        <v>-8.5892248094337816E-3</v>
      </c>
      <c r="CL250" s="14">
        <v>41561</v>
      </c>
      <c r="CM250" s="13">
        <v>37.020000000000003</v>
      </c>
      <c r="CN250" s="13">
        <f t="shared" si="112"/>
        <v>-2.5533086310445412E-2</v>
      </c>
      <c r="CP250" s="14">
        <v>37685</v>
      </c>
      <c r="CQ250" s="13">
        <v>10.1</v>
      </c>
      <c r="CR250" s="13">
        <f t="shared" si="113"/>
        <v>-5.3420805998125612E-2</v>
      </c>
      <c r="CT250" s="14">
        <v>40491</v>
      </c>
      <c r="CU250" s="13">
        <v>25.84</v>
      </c>
      <c r="CV250" s="13">
        <f t="shared" si="114"/>
        <v>-9.9616858237548487E-3</v>
      </c>
      <c r="CX250" s="14">
        <v>38929</v>
      </c>
      <c r="CY250" s="13">
        <v>44.639037000000002</v>
      </c>
      <c r="CZ250" s="13">
        <f t="shared" si="115"/>
        <v>-5.6288989365702001E-3</v>
      </c>
      <c r="DB250" s="14">
        <v>41743</v>
      </c>
      <c r="DC250" s="13">
        <v>72.150002000000001</v>
      </c>
      <c r="DD250" s="13">
        <f t="shared" si="116"/>
        <v>1.8204924947714914E-2</v>
      </c>
      <c r="DF250" s="14">
        <v>40157</v>
      </c>
      <c r="DG250" s="13">
        <v>16.68</v>
      </c>
      <c r="DH250" s="13">
        <f t="shared" si="117"/>
        <v>-1.8823529411764722E-2</v>
      </c>
      <c r="DJ250" s="14">
        <v>37617</v>
      </c>
      <c r="DK250" s="13">
        <v>16.013494999999999</v>
      </c>
      <c r="DL250" s="13">
        <f t="shared" si="118"/>
        <v>-2.0697244699174871E-2</v>
      </c>
      <c r="DN250" s="14">
        <v>39330</v>
      </c>
      <c r="DO250" s="13">
        <v>60.800001999999999</v>
      </c>
      <c r="DP250" s="13">
        <f t="shared" si="119"/>
        <v>-3.3130113616431318E-2</v>
      </c>
    </row>
    <row r="251" spans="1:120">
      <c r="B251" s="14">
        <v>38692</v>
      </c>
      <c r="C251">
        <v>13.637231999999999</v>
      </c>
      <c r="D251" s="13">
        <f t="shared" si="90"/>
        <v>3.5137468815955491E-3</v>
      </c>
      <c r="F251" s="14">
        <v>39671</v>
      </c>
      <c r="G251">
        <v>18.981338000000001</v>
      </c>
      <c r="H251" s="13">
        <f t="shared" si="91"/>
        <v>6.1906578867437136E-3</v>
      </c>
      <c r="J251" s="14">
        <v>41227</v>
      </c>
      <c r="K251">
        <v>38.534108000000003</v>
      </c>
      <c r="L251" s="13">
        <f t="shared" si="92"/>
        <v>-1.5818073712041646E-2</v>
      </c>
      <c r="N251" s="14">
        <v>37977</v>
      </c>
      <c r="O251">
        <v>10.23333</v>
      </c>
      <c r="P251" s="13">
        <f t="shared" si="93"/>
        <v>-5.8290174316765059E-3</v>
      </c>
      <c r="R251" s="14">
        <v>39988</v>
      </c>
      <c r="S251" s="13">
        <v>17.091348</v>
      </c>
      <c r="T251" s="13">
        <f t="shared" si="94"/>
        <v>2.5993774287766391E-2</v>
      </c>
      <c r="V251" s="14">
        <v>39001</v>
      </c>
      <c r="W251" s="13">
        <v>55.527937999999999</v>
      </c>
      <c r="X251" s="13">
        <f t="shared" si="95"/>
        <v>-5.7803495117122339E-3</v>
      </c>
      <c r="Z251" s="14">
        <v>39258</v>
      </c>
      <c r="AA251" s="13">
        <v>29.710958999999999</v>
      </c>
      <c r="AB251" s="13">
        <f t="shared" si="96"/>
        <v>2.5640989301423263E-3</v>
      </c>
      <c r="AD251" s="14">
        <v>38961</v>
      </c>
      <c r="AE251" s="13">
        <v>17.212292999999999</v>
      </c>
      <c r="AF251" s="13">
        <f t="shared" si="97"/>
        <v>1.482240633490163E-3</v>
      </c>
      <c r="AH251" s="14">
        <v>41254</v>
      </c>
      <c r="AI251" s="13">
        <v>19.52</v>
      </c>
      <c r="AJ251" s="13">
        <f t="shared" si="98"/>
        <v>4.6320123520329319E-3</v>
      </c>
      <c r="AL251" s="14">
        <v>41260</v>
      </c>
      <c r="AM251" s="13">
        <v>11.816375000000001</v>
      </c>
      <c r="AN251" s="13">
        <f t="shared" si="99"/>
        <v>-3.9714283065101245E-3</v>
      </c>
      <c r="AP251" s="14">
        <v>41603</v>
      </c>
      <c r="AQ251" s="13">
        <v>216.61999499999999</v>
      </c>
      <c r="AR251" s="13">
        <f t="shared" si="100"/>
        <v>-1.6481293984109018E-2</v>
      </c>
      <c r="AT251" s="14">
        <v>41696</v>
      </c>
      <c r="AU251" s="13">
        <v>42.787424999999999</v>
      </c>
      <c r="AV251" s="13">
        <f t="shared" si="101"/>
        <v>4.190535815886751E-3</v>
      </c>
      <c r="AX251" s="14">
        <v>40963</v>
      </c>
      <c r="AY251" s="13">
        <v>7.95</v>
      </c>
      <c r="AZ251" s="13">
        <f t="shared" si="102"/>
        <v>1.6624040920716097E-2</v>
      </c>
      <c r="BB251" s="14">
        <v>36684</v>
      </c>
      <c r="BC251" s="13">
        <v>37.840286999999996</v>
      </c>
      <c r="BD251" s="13">
        <f t="shared" si="103"/>
        <v>4.369749540151846E-2</v>
      </c>
      <c r="BF251" s="14">
        <v>39993</v>
      </c>
      <c r="BG251" s="13">
        <v>20.017868</v>
      </c>
      <c r="BH251" s="13">
        <f t="shared" si="104"/>
        <v>2.184156073162262E-2</v>
      </c>
      <c r="BJ251" s="14">
        <v>38470</v>
      </c>
      <c r="BK251" s="13">
        <v>29.950001</v>
      </c>
      <c r="BL251" s="13">
        <f t="shared" si="105"/>
        <v>6.0463889821968679E-3</v>
      </c>
      <c r="BN251" s="14">
        <v>37659</v>
      </c>
      <c r="BO251" s="13">
        <v>14.493309</v>
      </c>
      <c r="BP251" s="13">
        <f t="shared" si="106"/>
        <v>7.0422667327313671E-3</v>
      </c>
      <c r="BR251" s="14">
        <v>40039</v>
      </c>
      <c r="BS251" s="13">
        <v>22.103624</v>
      </c>
      <c r="BT251" s="13">
        <f t="shared" si="107"/>
        <v>-5.3109039066917604E-3</v>
      </c>
      <c r="BV251" s="14">
        <v>39072</v>
      </c>
      <c r="BW251" s="13">
        <v>23.629999000000002</v>
      </c>
      <c r="BX251" s="13">
        <f t="shared" si="108"/>
        <v>-7.5598491205312399E-3</v>
      </c>
      <c r="BZ251" s="14">
        <v>41241</v>
      </c>
      <c r="CA251" s="13">
        <v>17.530000999999999</v>
      </c>
      <c r="CB251" s="13">
        <f t="shared" si="109"/>
        <v>-2.9346513252852483E-2</v>
      </c>
      <c r="CD251" s="14">
        <v>41206</v>
      </c>
      <c r="CE251" s="13">
        <v>38.32</v>
      </c>
      <c r="CF251" s="13">
        <f t="shared" si="110"/>
        <v>-5.7083807548421279E-3</v>
      </c>
      <c r="CH251" s="14">
        <v>41610</v>
      </c>
      <c r="CI251" s="13">
        <v>38.419998</v>
      </c>
      <c r="CJ251" s="13">
        <f t="shared" si="111"/>
        <v>-8.7719302771894717E-3</v>
      </c>
      <c r="CL251" s="14">
        <v>41558</v>
      </c>
      <c r="CM251" s="13">
        <v>37.990001999999997</v>
      </c>
      <c r="CN251" s="13">
        <f t="shared" si="112"/>
        <v>-9.1287949921754416E-3</v>
      </c>
      <c r="CP251" s="14">
        <v>37684</v>
      </c>
      <c r="CQ251" s="13">
        <v>10.67</v>
      </c>
      <c r="CR251" s="13">
        <f t="shared" si="113"/>
        <v>-2.9117379435850799E-2</v>
      </c>
      <c r="CT251" s="14">
        <v>40490</v>
      </c>
      <c r="CU251" s="13">
        <v>26.1</v>
      </c>
      <c r="CV251" s="13">
        <f t="shared" si="114"/>
        <v>-1.6208103422234971E-2</v>
      </c>
      <c r="CX251" s="14">
        <v>38926</v>
      </c>
      <c r="CY251" s="13">
        <v>44.891728000000001</v>
      </c>
      <c r="CZ251" s="13">
        <f t="shared" si="115"/>
        <v>1.9592363176948402E-2</v>
      </c>
      <c r="DB251" s="14">
        <v>41740</v>
      </c>
      <c r="DC251" s="13">
        <v>70.860000999999997</v>
      </c>
      <c r="DD251" s="13">
        <f t="shared" si="116"/>
        <v>-7.5630390038364942E-3</v>
      </c>
      <c r="DF251" s="14">
        <v>40156</v>
      </c>
      <c r="DG251" s="13">
        <v>17</v>
      </c>
      <c r="DH251" s="13">
        <f t="shared" si="117"/>
        <v>1.7678846062394353E-3</v>
      </c>
      <c r="DJ251" s="14">
        <v>37616</v>
      </c>
      <c r="DK251" s="13">
        <v>16.351935000000001</v>
      </c>
      <c r="DL251" s="13">
        <f t="shared" si="118"/>
        <v>8.6064971367910519E-3</v>
      </c>
      <c r="DN251" s="14">
        <v>39329</v>
      </c>
      <c r="DO251" s="13">
        <v>62.883333999999998</v>
      </c>
      <c r="DP251" s="13">
        <f t="shared" si="119"/>
        <v>2.8906401004727519E-2</v>
      </c>
    </row>
    <row r="252" spans="1:120">
      <c r="B252" s="14">
        <v>38691</v>
      </c>
      <c r="C252">
        <v>13.589482</v>
      </c>
      <c r="D252" s="13">
        <f t="shared" si="90"/>
        <v>1.3532706321246951E-2</v>
      </c>
      <c r="F252" s="14">
        <v>39668</v>
      </c>
      <c r="G252">
        <v>18.864553999999998</v>
      </c>
      <c r="H252" s="13">
        <f t="shared" si="91"/>
        <v>2.3658603819289043E-2</v>
      </c>
      <c r="J252" s="14">
        <v>41226</v>
      </c>
      <c r="K252">
        <v>39.153440000000003</v>
      </c>
      <c r="L252" s="13">
        <f t="shared" si="92"/>
        <v>-2.4714579040546893E-4</v>
      </c>
      <c r="N252" s="14">
        <v>37974</v>
      </c>
      <c r="O252">
        <v>10.293329999999999</v>
      </c>
      <c r="P252" s="13">
        <f t="shared" si="93"/>
        <v>9.1499999999999915E-3</v>
      </c>
      <c r="R252" s="14">
        <v>39987</v>
      </c>
      <c r="S252" s="13">
        <v>16.658335000000001</v>
      </c>
      <c r="T252" s="13">
        <f t="shared" si="94"/>
        <v>-5.070882943908497E-3</v>
      </c>
      <c r="V252" s="14">
        <v>39000</v>
      </c>
      <c r="W252" s="13">
        <v>55.850774999999999</v>
      </c>
      <c r="X252" s="13">
        <f t="shared" si="95"/>
        <v>-2.0908699819856776E-2</v>
      </c>
      <c r="Z252" s="14">
        <v>39255</v>
      </c>
      <c r="AA252" s="13">
        <v>29.634972000000001</v>
      </c>
      <c r="AB252" s="13">
        <f t="shared" si="96"/>
        <v>-3.7037049071903902E-2</v>
      </c>
      <c r="AD252" s="14">
        <v>38960</v>
      </c>
      <c r="AE252" s="13">
        <v>17.186817999999999</v>
      </c>
      <c r="AF252" s="13">
        <f t="shared" si="97"/>
        <v>5.9642070316980409E-3</v>
      </c>
      <c r="AH252" s="14">
        <v>41253</v>
      </c>
      <c r="AI252" s="13">
        <v>19.43</v>
      </c>
      <c r="AJ252" s="13">
        <f t="shared" si="98"/>
        <v>1.1979113959421117E-2</v>
      </c>
      <c r="AL252" s="14">
        <v>41257</v>
      </c>
      <c r="AM252" s="13">
        <v>11.863490000000001</v>
      </c>
      <c r="AN252" s="13">
        <f t="shared" si="99"/>
        <v>4.7885347547783506E-3</v>
      </c>
      <c r="AP252" s="14">
        <v>41600</v>
      </c>
      <c r="AQ252" s="13">
        <v>220.25</v>
      </c>
      <c r="AR252" s="13">
        <f t="shared" si="100"/>
        <v>-1.6318435173753121E-3</v>
      </c>
      <c r="AT252" s="14">
        <v>41695</v>
      </c>
      <c r="AU252" s="13">
        <v>42.608871000000001</v>
      </c>
      <c r="AV252" s="13">
        <f t="shared" si="101"/>
        <v>1.546267633416814E-3</v>
      </c>
      <c r="AX252" s="14">
        <v>40962</v>
      </c>
      <c r="AY252" s="13">
        <v>7.82</v>
      </c>
      <c r="AZ252" s="13">
        <f t="shared" si="102"/>
        <v>-2.7363184079601852E-2</v>
      </c>
      <c r="BB252" s="14">
        <v>36683</v>
      </c>
      <c r="BC252" s="13">
        <v>36.255991000000002</v>
      </c>
      <c r="BD252" s="13">
        <f t="shared" si="103"/>
        <v>-4.4943838279364288E-2</v>
      </c>
      <c r="BF252" s="14">
        <v>39990</v>
      </c>
      <c r="BG252" s="13">
        <v>19.589991999999999</v>
      </c>
      <c r="BH252" s="13">
        <f t="shared" si="104"/>
        <v>-1.8495185664312325E-2</v>
      </c>
      <c r="BJ252" s="14">
        <v>38469</v>
      </c>
      <c r="BK252" s="13">
        <v>29.77</v>
      </c>
      <c r="BL252" s="13">
        <f t="shared" si="105"/>
        <v>-4.0146873206653496E-3</v>
      </c>
      <c r="BN252" s="14">
        <v>37658</v>
      </c>
      <c r="BO252" s="13">
        <v>14.391957</v>
      </c>
      <c r="BP252" s="13">
        <f t="shared" si="106"/>
        <v>-1.0866548646583433E-2</v>
      </c>
      <c r="BR252" s="14">
        <v>40038</v>
      </c>
      <c r="BS252" s="13">
        <v>22.221641000000002</v>
      </c>
      <c r="BT252" s="13">
        <f t="shared" si="107"/>
        <v>-1.4394761544612288E-2</v>
      </c>
      <c r="BV252" s="14">
        <v>39071</v>
      </c>
      <c r="BW252" s="13">
        <v>23.809999000000001</v>
      </c>
      <c r="BX252" s="13">
        <f t="shared" si="108"/>
        <v>-1.794192543031849E-2</v>
      </c>
      <c r="BZ252" s="14">
        <v>41240</v>
      </c>
      <c r="CA252" s="13">
        <v>18.059999000000001</v>
      </c>
      <c r="CB252" s="13">
        <f t="shared" si="109"/>
        <v>5.0083475241150463E-3</v>
      </c>
      <c r="CD252" s="14">
        <v>41205</v>
      </c>
      <c r="CE252" s="13">
        <v>38.540000999999997</v>
      </c>
      <c r="CF252" s="13">
        <f t="shared" si="110"/>
        <v>-6.4790052530697861E-2</v>
      </c>
      <c r="CH252" s="14">
        <v>41607</v>
      </c>
      <c r="CI252" s="13">
        <v>38.759998000000003</v>
      </c>
      <c r="CJ252" s="13">
        <f t="shared" si="111"/>
        <v>-1.3238315000975269E-2</v>
      </c>
      <c r="CL252" s="14">
        <v>41557</v>
      </c>
      <c r="CM252" s="13">
        <v>38.340000000000003</v>
      </c>
      <c r="CN252" s="13">
        <f t="shared" si="112"/>
        <v>7.0650626343182837E-2</v>
      </c>
      <c r="CP252" s="14">
        <v>37683</v>
      </c>
      <c r="CQ252" s="13">
        <v>10.99</v>
      </c>
      <c r="CR252" s="13">
        <f t="shared" si="113"/>
        <v>-5.4298642533937101E-3</v>
      </c>
      <c r="CT252" s="14">
        <v>40487</v>
      </c>
      <c r="CU252" s="13">
        <v>26.530000999999999</v>
      </c>
      <c r="CV252" s="13">
        <f t="shared" si="114"/>
        <v>-1.1918026070763605E-2</v>
      </c>
      <c r="CX252" s="14">
        <v>38925</v>
      </c>
      <c r="CY252" s="13">
        <v>44.029094000000001</v>
      </c>
      <c r="CZ252" s="13">
        <f t="shared" si="115"/>
        <v>-4.7143125683304241E-2</v>
      </c>
      <c r="DB252" s="14">
        <v>41739</v>
      </c>
      <c r="DC252" s="13">
        <v>71.400002000000001</v>
      </c>
      <c r="DD252" s="13">
        <f t="shared" si="116"/>
        <v>-2.0576131122739885E-2</v>
      </c>
      <c r="DF252" s="14">
        <v>40155</v>
      </c>
      <c r="DG252" s="13">
        <v>16.969999000000001</v>
      </c>
      <c r="DH252" s="13">
        <f t="shared" si="117"/>
        <v>-2.7507276360614473E-2</v>
      </c>
      <c r="DJ252" s="14">
        <v>37614</v>
      </c>
      <c r="DK252" s="13">
        <v>16.212402999999998</v>
      </c>
      <c r="DL252" s="13">
        <f t="shared" si="118"/>
        <v>3.6758435431326129E-3</v>
      </c>
      <c r="DN252" s="14">
        <v>39325</v>
      </c>
      <c r="DO252" s="13">
        <v>61.116670999999997</v>
      </c>
      <c r="DP252" s="13">
        <f t="shared" si="119"/>
        <v>4.9213200027014493E-2</v>
      </c>
    </row>
    <row r="253" spans="1:120" s="2" customFormat="1">
      <c r="A253" s="2" t="s">
        <v>206</v>
      </c>
      <c r="B253" s="21">
        <v>38688</v>
      </c>
      <c r="C253" s="2">
        <v>13.408035</v>
      </c>
      <c r="D253" s="2">
        <f t="shared" si="90"/>
        <v>-2.1321480805829552E-3</v>
      </c>
      <c r="F253" s="21">
        <v>39667</v>
      </c>
      <c r="G253" s="2">
        <v>18.428560000000001</v>
      </c>
      <c r="H253" s="2">
        <f t="shared" si="91"/>
        <v>3.8157903705837277E-2</v>
      </c>
      <c r="J253" s="21">
        <v>41225</v>
      </c>
      <c r="K253" s="2">
        <v>39.163119000000002</v>
      </c>
      <c r="L253" s="2">
        <f t="shared" si="92"/>
        <v>-1.8195061784105297E-2</v>
      </c>
      <c r="N253" s="21">
        <v>37973</v>
      </c>
      <c r="O253" s="2">
        <v>10.199999999999999</v>
      </c>
      <c r="P253" s="2">
        <f t="shared" si="93"/>
        <v>-6.5349423465258579E-4</v>
      </c>
      <c r="R253" s="21">
        <v>39986</v>
      </c>
      <c r="S253" s="2">
        <v>16.743238000000002</v>
      </c>
      <c r="T253" s="2">
        <f t="shared" si="94"/>
        <v>-1.7438963451866209E-2</v>
      </c>
      <c r="V253" s="21">
        <v>38999</v>
      </c>
      <c r="W253" s="2">
        <v>57.043480000000002</v>
      </c>
      <c r="X253" s="2">
        <f t="shared" si="95"/>
        <v>1.0805675674928636E-2</v>
      </c>
      <c r="Z253" s="21">
        <v>39254</v>
      </c>
      <c r="AA253" s="2">
        <v>30.774778999999999</v>
      </c>
      <c r="AB253" s="2">
        <f t="shared" si="96"/>
        <v>1.1551757506145932E-2</v>
      </c>
      <c r="AD253" s="21">
        <v>38959</v>
      </c>
      <c r="AE253" s="2">
        <v>17.08492</v>
      </c>
      <c r="AF253" s="2">
        <f t="shared" si="97"/>
        <v>-6.9101589817272503E-3</v>
      </c>
      <c r="AH253" s="21">
        <v>41250</v>
      </c>
      <c r="AI253" s="2">
        <v>19.200001</v>
      </c>
      <c r="AJ253" s="2">
        <f t="shared" si="98"/>
        <v>0</v>
      </c>
      <c r="AL253" s="21">
        <v>41256</v>
      </c>
      <c r="AM253" s="2">
        <v>11.806952000000001</v>
      </c>
      <c r="AN253" s="2">
        <f t="shared" si="99"/>
        <v>7.9864174958662595E-4</v>
      </c>
      <c r="AP253" s="21">
        <v>41599</v>
      </c>
      <c r="AQ253" s="2">
        <v>220.61000100000001</v>
      </c>
      <c r="AR253" s="2">
        <f t="shared" si="100"/>
        <v>2.0444974138998429E-2</v>
      </c>
      <c r="AT253" s="21">
        <v>41694</v>
      </c>
      <c r="AU253" s="2">
        <v>42.543087999999997</v>
      </c>
      <c r="AV253" s="2">
        <f t="shared" si="101"/>
        <v>2.2100129196413461E-4</v>
      </c>
      <c r="AX253" s="21">
        <v>40961</v>
      </c>
      <c r="AY253" s="2">
        <v>8.0399999999999991</v>
      </c>
      <c r="AZ253" s="2">
        <f t="shared" si="102"/>
        <v>-2.0706455542022131E-2</v>
      </c>
      <c r="BB253" s="21">
        <v>36682</v>
      </c>
      <c r="BC253" s="2">
        <v>37.962156</v>
      </c>
      <c r="BD253" s="2">
        <f t="shared" si="103"/>
        <v>-4.0061622723111041E-2</v>
      </c>
      <c r="BF253" s="21">
        <v>39989</v>
      </c>
      <c r="BG253" s="2">
        <v>19.959140000000001</v>
      </c>
      <c r="BH253" s="2">
        <f t="shared" si="104"/>
        <v>1.3634530511333119E-2</v>
      </c>
      <c r="BJ253" s="21">
        <v>38468</v>
      </c>
      <c r="BK253" s="2">
        <v>29.889999</v>
      </c>
      <c r="BL253" s="2">
        <f t="shared" si="105"/>
        <v>-5.3244594117956593E-3</v>
      </c>
      <c r="BN253" s="21">
        <v>37657</v>
      </c>
      <c r="BO253" s="2">
        <v>14.550065999999999</v>
      </c>
      <c r="BP253" s="2">
        <f t="shared" si="106"/>
        <v>-9.6578679534840371E-3</v>
      </c>
      <c r="BR253" s="21">
        <v>40037</v>
      </c>
      <c r="BS253" s="2">
        <v>22.546188000000001</v>
      </c>
      <c r="BT253" s="2">
        <f t="shared" si="107"/>
        <v>4.3811340253167514E-3</v>
      </c>
      <c r="BV253" s="21">
        <v>39070</v>
      </c>
      <c r="BW253" s="2">
        <v>24.245000999999998</v>
      </c>
      <c r="BX253" s="2">
        <f t="shared" si="108"/>
        <v>-2.8788812305621655E-3</v>
      </c>
      <c r="BZ253" s="21">
        <v>41239</v>
      </c>
      <c r="CA253" s="2">
        <v>17.969999000000001</v>
      </c>
      <c r="CB253" s="2">
        <f t="shared" si="109"/>
        <v>-1.8032787870644051E-2</v>
      </c>
      <c r="CD253" s="21">
        <v>41204</v>
      </c>
      <c r="CE253" s="2">
        <v>41.209999000000003</v>
      </c>
      <c r="CF253" s="2">
        <f t="shared" si="110"/>
        <v>-2.5537998923196841E-2</v>
      </c>
      <c r="CH253" s="21">
        <v>41605</v>
      </c>
      <c r="CI253" s="2">
        <v>39.279998999999997</v>
      </c>
      <c r="CJ253" s="2">
        <f t="shared" si="111"/>
        <v>2.9889880175403082E-2</v>
      </c>
      <c r="CL253" s="21">
        <v>41556</v>
      </c>
      <c r="CM253" s="2">
        <v>35.810001</v>
      </c>
      <c r="CN253" s="2">
        <f t="shared" si="112"/>
        <v>-1.2954741261155957E-2</v>
      </c>
      <c r="CP253" s="21">
        <v>37680</v>
      </c>
      <c r="CQ253" s="2">
        <v>11.05</v>
      </c>
      <c r="CR253" s="2">
        <f t="shared" si="113"/>
        <v>2.722323049001918E-3</v>
      </c>
      <c r="CT253" s="21">
        <v>40486</v>
      </c>
      <c r="CU253" s="2">
        <v>26.85</v>
      </c>
      <c r="CV253" s="2">
        <f t="shared" si="114"/>
        <v>1.244343891402722E-2</v>
      </c>
      <c r="CX253" s="21">
        <v>38924</v>
      </c>
      <c r="CY253" s="2">
        <v>46.207458000000003</v>
      </c>
      <c r="CZ253" s="2">
        <f t="shared" si="115"/>
        <v>1.4345825429975338E-2</v>
      </c>
      <c r="DB253" s="21">
        <v>41738</v>
      </c>
      <c r="DC253" s="2">
        <v>72.900002000000001</v>
      </c>
      <c r="DD253" s="2">
        <f t="shared" si="116"/>
        <v>1.2359394185268883E-2</v>
      </c>
      <c r="DF253" s="21">
        <v>40154</v>
      </c>
      <c r="DG253" s="2">
        <v>17.450001</v>
      </c>
      <c r="DH253" s="2">
        <f t="shared" si="117"/>
        <v>-1.1331388101982906E-2</v>
      </c>
      <c r="DJ253" s="21">
        <v>37613</v>
      </c>
      <c r="DK253" s="2">
        <v>16.153027000000002</v>
      </c>
      <c r="DL253" s="2">
        <f t="shared" si="118"/>
        <v>-1.6094050360574957E-2</v>
      </c>
      <c r="DN253" s="21">
        <v>39324</v>
      </c>
      <c r="DO253" s="2">
        <v>58.250002000000002</v>
      </c>
      <c r="DP253" s="2">
        <f t="shared" si="119"/>
        <v>6.3926938304038783E-2</v>
      </c>
    </row>
    <row r="254" spans="1:120">
      <c r="B254" s="14">
        <v>38687</v>
      </c>
      <c r="C254">
        <v>13.436684</v>
      </c>
      <c r="D254" s="13">
        <f t="shared" si="90"/>
        <v>1.0050224814188257E-2</v>
      </c>
      <c r="F254" s="14">
        <v>39666</v>
      </c>
      <c r="G254">
        <v>17.751211000000001</v>
      </c>
      <c r="H254" s="13">
        <f t="shared" si="91"/>
        <v>-9.5569283182949678E-3</v>
      </c>
      <c r="J254" s="14">
        <v>41222</v>
      </c>
      <c r="K254">
        <v>39.8889</v>
      </c>
      <c r="L254" s="13">
        <f t="shared" si="92"/>
        <v>3.1638129193004676E-3</v>
      </c>
      <c r="N254" s="14">
        <v>37972</v>
      </c>
      <c r="O254">
        <v>10.206670000000001</v>
      </c>
      <c r="P254" s="13">
        <f t="shared" si="93"/>
        <v>-7.1332684824901328E-3</v>
      </c>
      <c r="R254" s="14">
        <v>39983</v>
      </c>
      <c r="S254" s="13">
        <v>17.040405</v>
      </c>
      <c r="T254" s="13">
        <f t="shared" si="94"/>
        <v>9.5573302962019911E-3</v>
      </c>
      <c r="V254" s="14">
        <v>38996</v>
      </c>
      <c r="W254" s="13">
        <v>56.433675999999998</v>
      </c>
      <c r="X254" s="13">
        <f t="shared" si="95"/>
        <v>-1.2552953713517079E-2</v>
      </c>
      <c r="Z254" s="14">
        <v>39253</v>
      </c>
      <c r="AA254" s="13">
        <v>30.423335999999999</v>
      </c>
      <c r="AB254" s="13">
        <f t="shared" si="96"/>
        <v>-3.5531473890591372E-2</v>
      </c>
      <c r="AD254" s="14">
        <v>38958</v>
      </c>
      <c r="AE254" s="13">
        <v>17.203800999999999</v>
      </c>
      <c r="AF254" s="13">
        <f t="shared" si="97"/>
        <v>4.0575284381736271E-2</v>
      </c>
      <c r="AH254" s="14">
        <v>41249</v>
      </c>
      <c r="AI254" s="13">
        <v>19.200001</v>
      </c>
      <c r="AJ254" s="13">
        <f t="shared" si="98"/>
        <v>1.6410906109629798E-2</v>
      </c>
      <c r="AL254" s="14">
        <v>41255</v>
      </c>
      <c r="AM254" s="13">
        <v>11.79753</v>
      </c>
      <c r="AN254" s="13">
        <f t="shared" si="99"/>
        <v>-1.0276570682264327E-2</v>
      </c>
      <c r="AP254" s="14">
        <v>41598</v>
      </c>
      <c r="AQ254" s="13">
        <v>216.19000199999999</v>
      </c>
      <c r="AR254" s="13">
        <f t="shared" si="100"/>
        <v>-2.3443865221703372E-2</v>
      </c>
      <c r="AT254" s="14">
        <v>41691</v>
      </c>
      <c r="AU254" s="13">
        <v>42.533687999999998</v>
      </c>
      <c r="AV254" s="13">
        <f t="shared" si="101"/>
        <v>1.3273676378479458E-3</v>
      </c>
      <c r="AX254" s="14">
        <v>40960</v>
      </c>
      <c r="AY254" s="13">
        <v>8.2100000000000009</v>
      </c>
      <c r="AZ254" s="13">
        <f t="shared" si="102"/>
        <v>-2.609727164887294E-2</v>
      </c>
      <c r="BB254" s="14">
        <v>36679</v>
      </c>
      <c r="BC254" s="13">
        <v>39.546450999999998</v>
      </c>
      <c r="BD254" s="13">
        <f t="shared" si="103"/>
        <v>0.12478337444304352</v>
      </c>
      <c r="BF254" s="14">
        <v>39988</v>
      </c>
      <c r="BG254" s="13">
        <v>19.690667000000001</v>
      </c>
      <c r="BH254" s="13">
        <f t="shared" si="104"/>
        <v>5.5697690107275738E-3</v>
      </c>
      <c r="BJ254" s="14">
        <v>38467</v>
      </c>
      <c r="BK254" s="13">
        <v>30.049999</v>
      </c>
      <c r="BL254" s="13">
        <f t="shared" si="105"/>
        <v>-3.6472480106100949E-3</v>
      </c>
      <c r="BN254" s="14">
        <v>37656</v>
      </c>
      <c r="BO254" s="13">
        <v>14.691959000000001</v>
      </c>
      <c r="BP254" s="13">
        <f t="shared" si="106"/>
        <v>-4.8569152028738287E-2</v>
      </c>
      <c r="BR254" s="14">
        <v>40036</v>
      </c>
      <c r="BS254" s="13">
        <v>22.447841</v>
      </c>
      <c r="BT254" s="13">
        <f t="shared" si="107"/>
        <v>-7.6086820531734156E-3</v>
      </c>
      <c r="BV254" s="14">
        <v>39069</v>
      </c>
      <c r="BW254" s="13">
        <v>24.315000999999999</v>
      </c>
      <c r="BX254" s="13">
        <f t="shared" si="108"/>
        <v>1.8541821178409221E-3</v>
      </c>
      <c r="BZ254" s="14">
        <v>41236</v>
      </c>
      <c r="CA254" s="13">
        <v>18.299999</v>
      </c>
      <c r="CB254" s="13">
        <f t="shared" si="109"/>
        <v>1.7231739855475336E-2</v>
      </c>
      <c r="CD254" s="14">
        <v>41201</v>
      </c>
      <c r="CE254" s="13">
        <v>42.290000999999997</v>
      </c>
      <c r="CF254" s="13">
        <f t="shared" si="110"/>
        <v>-1.2377370387669399E-2</v>
      </c>
      <c r="CH254" s="14">
        <v>41604</v>
      </c>
      <c r="CI254" s="13">
        <v>38.139999000000003</v>
      </c>
      <c r="CJ254" s="13">
        <f t="shared" si="111"/>
        <v>4.3502053173790876E-2</v>
      </c>
      <c r="CL254" s="14">
        <v>41555</v>
      </c>
      <c r="CM254" s="13">
        <v>36.279998999999997</v>
      </c>
      <c r="CN254" s="13">
        <f t="shared" si="112"/>
        <v>-6.4707448705660003E-2</v>
      </c>
      <c r="CP254" s="14">
        <v>37679</v>
      </c>
      <c r="CQ254" s="13">
        <v>11.02</v>
      </c>
      <c r="CR254" s="13">
        <f t="shared" si="113"/>
        <v>-2.650176678445236E-2</v>
      </c>
      <c r="CT254" s="14">
        <v>40485</v>
      </c>
      <c r="CU254" s="13">
        <v>26.52</v>
      </c>
      <c r="CV254" s="13">
        <f t="shared" si="114"/>
        <v>-3.3822246004425512E-3</v>
      </c>
      <c r="CX254" s="14">
        <v>38923</v>
      </c>
      <c r="CY254" s="13">
        <v>45.553949000000003</v>
      </c>
      <c r="CZ254" s="13">
        <f t="shared" si="115"/>
        <v>2.4696163436004469E-2</v>
      </c>
      <c r="DB254" s="14">
        <v>41737</v>
      </c>
      <c r="DC254" s="13">
        <v>72.010002</v>
      </c>
      <c r="DD254" s="13">
        <f t="shared" si="116"/>
        <v>2.7539953551942064E-2</v>
      </c>
      <c r="DF254" s="14">
        <v>40151</v>
      </c>
      <c r="DG254" s="13">
        <v>17.649999999999999</v>
      </c>
      <c r="DH254" s="13">
        <f t="shared" si="117"/>
        <v>1.2041226373782882E-2</v>
      </c>
      <c r="DJ254" s="14">
        <v>37610</v>
      </c>
      <c r="DK254" s="13">
        <v>16.417247</v>
      </c>
      <c r="DL254" s="13">
        <f t="shared" si="118"/>
        <v>2.5023188638890619E-2</v>
      </c>
      <c r="DN254" s="14">
        <v>39323</v>
      </c>
      <c r="DO254" s="13">
        <v>54.750002000000002</v>
      </c>
      <c r="DP254" s="13">
        <f t="shared" si="119"/>
        <v>9.9029720392195666E-2</v>
      </c>
    </row>
    <row r="255" spans="1:120">
      <c r="B255" s="14">
        <v>38686</v>
      </c>
      <c r="C255">
        <v>13.302986000000001</v>
      </c>
      <c r="D255" s="13">
        <f t="shared" si="90"/>
        <v>-2.1490235707004716E-3</v>
      </c>
      <c r="F255" s="14">
        <v>39665</v>
      </c>
      <c r="G255">
        <v>17.922495000000001</v>
      </c>
      <c r="H255" s="13">
        <f t="shared" si="91"/>
        <v>2.8597043172220119E-2</v>
      </c>
      <c r="J255" s="14">
        <v>41221</v>
      </c>
      <c r="K255">
        <v>39.763097000000002</v>
      </c>
      <c r="L255" s="13">
        <f t="shared" si="92"/>
        <v>-5.3225826959256782E-2</v>
      </c>
      <c r="N255" s="14">
        <v>37971</v>
      </c>
      <c r="O255">
        <v>10.28</v>
      </c>
      <c r="P255" s="13">
        <f t="shared" si="93"/>
        <v>6.6390041493775809E-2</v>
      </c>
      <c r="R255" s="14">
        <v>39982</v>
      </c>
      <c r="S255" s="13">
        <v>16.879086000000001</v>
      </c>
      <c r="T255" s="13">
        <f t="shared" si="94"/>
        <v>-2.3095888793585394E-2</v>
      </c>
      <c r="V255" s="14">
        <v>38995</v>
      </c>
      <c r="W255" s="13">
        <v>57.151091000000001</v>
      </c>
      <c r="X255" s="13">
        <f t="shared" si="95"/>
        <v>4.1339856484788724E-2</v>
      </c>
      <c r="Z255" s="14">
        <v>39252</v>
      </c>
      <c r="AA255" s="13">
        <v>31.544146000000001</v>
      </c>
      <c r="AB255" s="13">
        <f t="shared" si="96"/>
        <v>4.0739531359903242E-2</v>
      </c>
      <c r="AD255" s="14">
        <v>38957</v>
      </c>
      <c r="AE255" s="13">
        <v>16.532971</v>
      </c>
      <c r="AF255" s="13">
        <f t="shared" si="97"/>
        <v>4.1258329239304559E-3</v>
      </c>
      <c r="AH255" s="14">
        <v>41248</v>
      </c>
      <c r="AI255" s="13">
        <v>18.889999</v>
      </c>
      <c r="AJ255" s="13">
        <f t="shared" si="98"/>
        <v>-2.1131008980454398E-3</v>
      </c>
      <c r="AL255" s="14">
        <v>41254</v>
      </c>
      <c r="AM255" s="13">
        <v>11.920026999999999</v>
      </c>
      <c r="AN255" s="13">
        <f t="shared" si="99"/>
        <v>2.3462744409132642E-2</v>
      </c>
      <c r="AP255" s="14">
        <v>41597</v>
      </c>
      <c r="AQ255" s="13">
        <v>221.38000500000001</v>
      </c>
      <c r="AR255" s="13">
        <f t="shared" si="100"/>
        <v>-3.1071372911695935E-3</v>
      </c>
      <c r="AT255" s="14">
        <v>41690</v>
      </c>
      <c r="AU255" s="13">
        <v>42.477305000000001</v>
      </c>
      <c r="AV255" s="13">
        <f t="shared" si="101"/>
        <v>6.6814902495124194E-3</v>
      </c>
      <c r="AX255" s="14">
        <v>40956</v>
      </c>
      <c r="AY255" s="13">
        <v>8.43</v>
      </c>
      <c r="AZ255" s="13">
        <f t="shared" si="102"/>
        <v>-3.5460992907802758E-3</v>
      </c>
      <c r="BB255" s="14">
        <v>36678</v>
      </c>
      <c r="BC255" s="13">
        <v>35.159171000000001</v>
      </c>
      <c r="BD255" s="13">
        <f t="shared" si="103"/>
        <v>0.12256807102306992</v>
      </c>
      <c r="BF255" s="14">
        <v>39987</v>
      </c>
      <c r="BG255" s="13">
        <v>19.581602</v>
      </c>
      <c r="BH255" s="13">
        <f t="shared" si="104"/>
        <v>2.5773037525886697E-3</v>
      </c>
      <c r="BJ255" s="14">
        <v>38464</v>
      </c>
      <c r="BK255" s="13">
        <v>30.16</v>
      </c>
      <c r="BL255" s="13">
        <f t="shared" si="105"/>
        <v>-7.2415736419214954E-3</v>
      </c>
      <c r="BN255" s="14">
        <v>37655</v>
      </c>
      <c r="BO255" s="13">
        <v>15.441962</v>
      </c>
      <c r="BP255" s="13">
        <f t="shared" si="106"/>
        <v>-8.0729646929762183E-3</v>
      </c>
      <c r="BR255" s="14">
        <v>40035</v>
      </c>
      <c r="BS255" s="13">
        <v>22.619948999999998</v>
      </c>
      <c r="BT255" s="13">
        <f t="shared" si="107"/>
        <v>5.244794324540383E-3</v>
      </c>
      <c r="BV255" s="14">
        <v>39066</v>
      </c>
      <c r="BW255" s="13">
        <v>24.27</v>
      </c>
      <c r="BX255" s="13">
        <f t="shared" si="108"/>
        <v>-1.8600889607763883E-2</v>
      </c>
      <c r="BZ255" s="14">
        <v>41234</v>
      </c>
      <c r="CA255" s="13">
        <v>17.989999999999998</v>
      </c>
      <c r="CB255" s="13">
        <f t="shared" si="109"/>
        <v>1.010673835523501E-2</v>
      </c>
      <c r="CD255" s="14">
        <v>41200</v>
      </c>
      <c r="CE255" s="13">
        <v>42.82</v>
      </c>
      <c r="CF255" s="13">
        <f t="shared" si="110"/>
        <v>-6.0353293391212023E-3</v>
      </c>
      <c r="CH255" s="14">
        <v>41603</v>
      </c>
      <c r="CI255" s="13">
        <v>36.549999</v>
      </c>
      <c r="CJ255" s="13">
        <f t="shared" si="111"/>
        <v>1.0226616915422884E-2</v>
      </c>
      <c r="CL255" s="14">
        <v>41554</v>
      </c>
      <c r="CM255" s="13">
        <v>38.790000999999997</v>
      </c>
      <c r="CN255" s="13">
        <f t="shared" si="112"/>
        <v>-3.1944072872473264E-2</v>
      </c>
      <c r="CP255" s="14">
        <v>37678</v>
      </c>
      <c r="CQ255" s="13">
        <v>11.32</v>
      </c>
      <c r="CR255" s="13">
        <f t="shared" si="113"/>
        <v>8.841732979663825E-4</v>
      </c>
      <c r="CT255" s="14">
        <v>40484</v>
      </c>
      <c r="CU255" s="13">
        <v>26.610001</v>
      </c>
      <c r="CV255" s="13">
        <f t="shared" si="114"/>
        <v>2.3461576923076939E-2</v>
      </c>
      <c r="CX255" s="14">
        <v>38922</v>
      </c>
      <c r="CY255" s="13">
        <v>44.456054999999999</v>
      </c>
      <c r="CZ255" s="13">
        <f t="shared" si="115"/>
        <v>6.3116232402555669E-3</v>
      </c>
      <c r="DB255" s="14">
        <v>41736</v>
      </c>
      <c r="DC255" s="13">
        <v>70.080001999999993</v>
      </c>
      <c r="DD255" s="13">
        <f t="shared" si="116"/>
        <v>-3.2445091812784939E-2</v>
      </c>
      <c r="DF255" s="14">
        <v>40150</v>
      </c>
      <c r="DG255" s="13">
        <v>17.440000999999999</v>
      </c>
      <c r="DH255" s="13">
        <f t="shared" si="117"/>
        <v>-2.8412254684554144E-2</v>
      </c>
      <c r="DJ255" s="14">
        <v>37609</v>
      </c>
      <c r="DK255" s="13">
        <v>16.016463999999999</v>
      </c>
      <c r="DL255" s="13">
        <f t="shared" si="118"/>
        <v>-5.5574379873910159E-4</v>
      </c>
      <c r="DN255" s="14">
        <v>39322</v>
      </c>
      <c r="DO255" s="13">
        <v>49.816670999999999</v>
      </c>
      <c r="DP255" s="13">
        <f t="shared" si="119"/>
        <v>-6.0358390658696956E-2</v>
      </c>
    </row>
    <row r="256" spans="1:120">
      <c r="B256" s="14">
        <v>38685</v>
      </c>
      <c r="C256">
        <v>13.331636</v>
      </c>
      <c r="D256" s="13">
        <f t="shared" si="90"/>
        <v>7.1685470278446328E-4</v>
      </c>
      <c r="F256" s="14">
        <v>39664</v>
      </c>
      <c r="G256">
        <v>17.424213999999999</v>
      </c>
      <c r="H256" s="13">
        <f t="shared" si="91"/>
        <v>7.6062232567510341E-3</v>
      </c>
      <c r="J256" s="14">
        <v>41220</v>
      </c>
      <c r="K256">
        <v>41.998502000000002</v>
      </c>
      <c r="L256" s="13">
        <f t="shared" si="92"/>
        <v>-3.1466202614811561E-2</v>
      </c>
      <c r="N256" s="14">
        <v>37970</v>
      </c>
      <c r="O256">
        <v>9.64</v>
      </c>
      <c r="P256" s="13">
        <f t="shared" si="93"/>
        <v>-2.5606140702877599E-2</v>
      </c>
      <c r="R256" s="14">
        <v>39981</v>
      </c>
      <c r="S256" s="13">
        <v>17.27814</v>
      </c>
      <c r="T256" s="13">
        <f t="shared" si="94"/>
        <v>1.4962677308630858E-2</v>
      </c>
      <c r="V256" s="14">
        <v>38994</v>
      </c>
      <c r="W256" s="13">
        <v>54.882266000000001</v>
      </c>
      <c r="X256" s="13">
        <f t="shared" si="95"/>
        <v>3.8872874014001142E-2</v>
      </c>
      <c r="Z256" s="14">
        <v>39251</v>
      </c>
      <c r="AA256" s="13">
        <v>30.309356999999999</v>
      </c>
      <c r="AB256" s="13">
        <f t="shared" si="96"/>
        <v>6.271962639993751E-4</v>
      </c>
      <c r="AD256" s="14">
        <v>38954</v>
      </c>
      <c r="AE256" s="13">
        <v>16.465039000000001</v>
      </c>
      <c r="AF256" s="13">
        <f t="shared" si="97"/>
        <v>3.0834687376722E-2</v>
      </c>
      <c r="AH256" s="14">
        <v>41247</v>
      </c>
      <c r="AI256" s="13">
        <v>18.93</v>
      </c>
      <c r="AJ256" s="13">
        <f t="shared" si="98"/>
        <v>2.0485230214837211E-2</v>
      </c>
      <c r="AL256" s="14">
        <v>41253</v>
      </c>
      <c r="AM256" s="13">
        <v>11.646762000000001</v>
      </c>
      <c r="AN256" s="13">
        <f t="shared" si="99"/>
        <v>3.344482851759082E-2</v>
      </c>
      <c r="AP256" s="14">
        <v>41596</v>
      </c>
      <c r="AQ256" s="13">
        <v>222.070007</v>
      </c>
      <c r="AR256" s="13">
        <f t="shared" si="100"/>
        <v>-3.890760442229383E-2</v>
      </c>
      <c r="AT256" s="14">
        <v>41689</v>
      </c>
      <c r="AU256" s="13">
        <v>42.195377000000001</v>
      </c>
      <c r="AV256" s="13">
        <f t="shared" si="101"/>
        <v>-5.426933321277712E-3</v>
      </c>
      <c r="AX256" s="14">
        <v>40955</v>
      </c>
      <c r="AY256" s="13">
        <v>8.4600000000000009</v>
      </c>
      <c r="AZ256" s="13">
        <f t="shared" si="102"/>
        <v>2.1739130434782792E-2</v>
      </c>
      <c r="BB256" s="14">
        <v>36677</v>
      </c>
      <c r="BC256" s="13">
        <v>31.320302000000002</v>
      </c>
      <c r="BD256" s="13">
        <f t="shared" si="103"/>
        <v>1.9493356983204626E-3</v>
      </c>
      <c r="BF256" s="14">
        <v>39986</v>
      </c>
      <c r="BG256" s="13">
        <v>19.531264</v>
      </c>
      <c r="BH256" s="13">
        <f t="shared" si="104"/>
        <v>-3.282090354233539E-2</v>
      </c>
      <c r="BJ256" s="14">
        <v>38463</v>
      </c>
      <c r="BK256" s="13">
        <v>30.379999000000002</v>
      </c>
      <c r="BL256" s="13">
        <f t="shared" si="105"/>
        <v>8.2973783039289178E-3</v>
      </c>
      <c r="BN256" s="14">
        <v>37652</v>
      </c>
      <c r="BO256" s="13">
        <v>15.567639</v>
      </c>
      <c r="BP256" s="13">
        <f t="shared" si="106"/>
        <v>2.673794992716114E-2</v>
      </c>
      <c r="BR256" s="14">
        <v>40032</v>
      </c>
      <c r="BS256" s="13">
        <v>22.501930999999999</v>
      </c>
      <c r="BT256" s="13">
        <f t="shared" si="107"/>
        <v>6.8206468934217026E-3</v>
      </c>
      <c r="BV256" s="14">
        <v>39065</v>
      </c>
      <c r="BW256" s="13">
        <v>24.73</v>
      </c>
      <c r="BX256" s="13">
        <f t="shared" si="108"/>
        <v>-6.2286517982720968E-3</v>
      </c>
      <c r="BZ256" s="14">
        <v>41233</v>
      </c>
      <c r="CA256" s="13">
        <v>17.809999000000001</v>
      </c>
      <c r="CB256" s="13">
        <f t="shared" si="109"/>
        <v>1.365959021058628E-2</v>
      </c>
      <c r="CD256" s="14">
        <v>41199</v>
      </c>
      <c r="CE256" s="13">
        <v>43.080002</v>
      </c>
      <c r="CF256" s="13">
        <f t="shared" si="110"/>
        <v>2.0369516334213182E-2</v>
      </c>
      <c r="CH256" s="14">
        <v>41600</v>
      </c>
      <c r="CI256" s="13">
        <v>36.18</v>
      </c>
      <c r="CJ256" s="13">
        <f t="shared" si="111"/>
        <v>8.2261441818725703E-2</v>
      </c>
      <c r="CL256" s="14">
        <v>41551</v>
      </c>
      <c r="CM256" s="13">
        <v>40.07</v>
      </c>
      <c r="CN256" s="13">
        <f t="shared" si="112"/>
        <v>1.7263290613437111E-2</v>
      </c>
      <c r="CP256" s="14">
        <v>37677</v>
      </c>
      <c r="CQ256" s="13">
        <v>11.31</v>
      </c>
      <c r="CR256" s="13">
        <f t="shared" si="113"/>
        <v>-3.3333333333333229E-2</v>
      </c>
      <c r="CT256" s="14">
        <v>40483</v>
      </c>
      <c r="CU256" s="13">
        <v>26</v>
      </c>
      <c r="CV256" s="13">
        <f t="shared" si="114"/>
        <v>-4.2129833698589464E-3</v>
      </c>
      <c r="CX256" s="14">
        <v>38919</v>
      </c>
      <c r="CY256" s="13">
        <v>44.177225</v>
      </c>
      <c r="CZ256" s="13">
        <f t="shared" si="115"/>
        <v>-2.4999970756989846E-2</v>
      </c>
      <c r="DB256" s="14">
        <v>41733</v>
      </c>
      <c r="DC256" s="13">
        <v>72.430000000000007</v>
      </c>
      <c r="DD256" s="13">
        <f t="shared" si="116"/>
        <v>1.3715927797729798E-2</v>
      </c>
      <c r="DF256" s="14">
        <v>40149</v>
      </c>
      <c r="DG256" s="13">
        <v>17.950001</v>
      </c>
      <c r="DH256" s="13">
        <f t="shared" si="117"/>
        <v>-7.7390270867882553E-3</v>
      </c>
      <c r="DJ256" s="14">
        <v>37608</v>
      </c>
      <c r="DK256" s="13">
        <v>16.025369999999999</v>
      </c>
      <c r="DL256" s="13">
        <f t="shared" si="118"/>
        <v>5.9634521985364349E-3</v>
      </c>
      <c r="DN256" s="14">
        <v>39321</v>
      </c>
      <c r="DO256" s="13">
        <v>53.016672</v>
      </c>
      <c r="DP256" s="13">
        <f t="shared" si="119"/>
        <v>-2.123080327952203E-2</v>
      </c>
    </row>
    <row r="257" spans="2:120">
      <c r="B257" s="14">
        <v>38684</v>
      </c>
      <c r="C257">
        <v>13.322086000000001</v>
      </c>
      <c r="D257" s="13">
        <f t="shared" si="90"/>
        <v>-9.9360988553323232E-3</v>
      </c>
      <c r="F257" s="14">
        <v>39661</v>
      </c>
      <c r="G257">
        <v>17.292681999999999</v>
      </c>
      <c r="H257" s="13">
        <f t="shared" si="91"/>
        <v>7.2104852929886472E-3</v>
      </c>
      <c r="J257" s="14">
        <v>41219</v>
      </c>
      <c r="K257">
        <v>43.362969999999997</v>
      </c>
      <c r="L257" s="13">
        <f t="shared" si="92"/>
        <v>1.1284141212239397E-2</v>
      </c>
      <c r="N257" s="14">
        <v>37967</v>
      </c>
      <c r="O257">
        <v>9.8933300000000006</v>
      </c>
      <c r="P257" s="13">
        <f t="shared" si="93"/>
        <v>3.703668763102741E-2</v>
      </c>
      <c r="R257" s="14">
        <v>39980</v>
      </c>
      <c r="S257" s="13">
        <v>17.023423999999999</v>
      </c>
      <c r="T257" s="13">
        <f t="shared" si="94"/>
        <v>-1.7156862603591398E-2</v>
      </c>
      <c r="V257" s="14">
        <v>38993</v>
      </c>
      <c r="W257" s="13">
        <v>52.828664000000003</v>
      </c>
      <c r="X257" s="13">
        <f t="shared" si="95"/>
        <v>-1.2074483052516032E-2</v>
      </c>
      <c r="Z257" s="14">
        <v>39248</v>
      </c>
      <c r="AA257" s="13">
        <v>30.290358999999999</v>
      </c>
      <c r="AB257" s="13">
        <f t="shared" si="96"/>
        <v>2.178787550554533E-2</v>
      </c>
      <c r="AD257" s="14">
        <v>38953</v>
      </c>
      <c r="AE257" s="13">
        <v>15.972531</v>
      </c>
      <c r="AF257" s="13">
        <f t="shared" si="97"/>
        <v>-3.1797085789286531E-3</v>
      </c>
      <c r="AH257" s="14">
        <v>41246</v>
      </c>
      <c r="AI257" s="13">
        <v>18.549999</v>
      </c>
      <c r="AJ257" s="13">
        <f t="shared" si="98"/>
        <v>-1.1720884389984011E-2</v>
      </c>
      <c r="AL257" s="14">
        <v>41250</v>
      </c>
      <c r="AM257" s="13">
        <v>11.269844000000001</v>
      </c>
      <c r="AN257" s="13">
        <f t="shared" si="99"/>
        <v>-1.6694585465629685E-3</v>
      </c>
      <c r="AP257" s="14">
        <v>41593</v>
      </c>
      <c r="AQ257" s="13">
        <v>231.05999800000001</v>
      </c>
      <c r="AR257" s="13">
        <f t="shared" si="100"/>
        <v>4.3442900619193522E-2</v>
      </c>
      <c r="AT257" s="14">
        <v>41688</v>
      </c>
      <c r="AU257" s="13">
        <v>42.425618</v>
      </c>
      <c r="AV257" s="13">
        <f t="shared" si="101"/>
        <v>-5.681769177722844E-3</v>
      </c>
      <c r="AX257" s="14">
        <v>40954</v>
      </c>
      <c r="AY257" s="13">
        <v>8.2799999999999994</v>
      </c>
      <c r="AZ257" s="13">
        <f t="shared" si="102"/>
        <v>-7.1942446043166061E-3</v>
      </c>
      <c r="BB257" s="14">
        <v>36676</v>
      </c>
      <c r="BC257" s="13">
        <v>31.259367000000001</v>
      </c>
      <c r="BD257" s="13">
        <f t="shared" si="103"/>
        <v>0.15022419891112845</v>
      </c>
      <c r="BF257" s="14">
        <v>39983</v>
      </c>
      <c r="BG257" s="13">
        <v>20.194051000000002</v>
      </c>
      <c r="BH257" s="13">
        <f t="shared" si="104"/>
        <v>2.4255323271337718E-2</v>
      </c>
      <c r="BJ257" s="14">
        <v>38462</v>
      </c>
      <c r="BK257" s="13">
        <v>30.129999000000002</v>
      </c>
      <c r="BL257" s="13">
        <f t="shared" si="105"/>
        <v>-1.2131180327868802E-2</v>
      </c>
      <c r="BN257" s="14">
        <v>37651</v>
      </c>
      <c r="BO257" s="13">
        <v>15.162231999999999</v>
      </c>
      <c r="BP257" s="13">
        <f t="shared" si="106"/>
        <v>-1.8114926069627727E-2</v>
      </c>
      <c r="BR257" s="14">
        <v>40031</v>
      </c>
      <c r="BS257" s="13">
        <v>22.349492999999999</v>
      </c>
      <c r="BT257" s="13">
        <f t="shared" si="107"/>
        <v>-2.9675497456715313E-2</v>
      </c>
      <c r="BV257" s="14">
        <v>39064</v>
      </c>
      <c r="BW257" s="13">
        <v>24.885000000000002</v>
      </c>
      <c r="BX257" s="13">
        <f t="shared" si="108"/>
        <v>2.2150624244866401E-3</v>
      </c>
      <c r="BZ257" s="14">
        <v>41232</v>
      </c>
      <c r="CA257" s="13">
        <v>17.57</v>
      </c>
      <c r="CB257" s="13">
        <f t="shared" si="109"/>
        <v>3.6578109936394688E-2</v>
      </c>
      <c r="CD257" s="14">
        <v>41198</v>
      </c>
      <c r="CE257" s="13">
        <v>42.220001000000003</v>
      </c>
      <c r="CF257" s="13">
        <f t="shared" si="110"/>
        <v>-3.7753656494721789E-3</v>
      </c>
      <c r="CH257" s="14">
        <v>41599</v>
      </c>
      <c r="CI257" s="13">
        <v>33.43</v>
      </c>
      <c r="CJ257" s="13">
        <f t="shared" si="111"/>
        <v>5.1588516779222486E-2</v>
      </c>
      <c r="CL257" s="14">
        <v>41550</v>
      </c>
      <c r="CM257" s="13">
        <v>39.389999000000003</v>
      </c>
      <c r="CN257" s="13">
        <f t="shared" si="112"/>
        <v>-2.8367093528191913E-2</v>
      </c>
      <c r="CP257" s="14">
        <v>37676</v>
      </c>
      <c r="CQ257" s="13">
        <v>11.7</v>
      </c>
      <c r="CR257" s="13">
        <f t="shared" si="113"/>
        <v>-5.6451612903225888E-2</v>
      </c>
      <c r="CT257" s="14">
        <v>40480</v>
      </c>
      <c r="CU257" s="13">
        <v>26.110001</v>
      </c>
      <c r="CV257" s="13">
        <f t="shared" si="114"/>
        <v>-3.1528116896443484E-2</v>
      </c>
      <c r="CX257" s="14">
        <v>38918</v>
      </c>
      <c r="CY257" s="13">
        <v>45.309972999999999</v>
      </c>
      <c r="CZ257" s="13">
        <f t="shared" si="115"/>
        <v>-3.3816423987620969E-2</v>
      </c>
      <c r="DB257" s="14">
        <v>41732</v>
      </c>
      <c r="DC257" s="13">
        <v>71.449996999999996</v>
      </c>
      <c r="DD257" s="13">
        <f t="shared" si="116"/>
        <v>-1.3996641673616686E-4</v>
      </c>
      <c r="DF257" s="14">
        <v>40148</v>
      </c>
      <c r="DG257" s="13">
        <v>18.09</v>
      </c>
      <c r="DH257" s="13">
        <f t="shared" si="117"/>
        <v>6.6778523471258105E-3</v>
      </c>
      <c r="DJ257" s="14">
        <v>37607</v>
      </c>
      <c r="DK257" s="13">
        <v>15.93037</v>
      </c>
      <c r="DL257" s="13">
        <f t="shared" si="118"/>
        <v>-6.2963047057669475E-3</v>
      </c>
      <c r="DN257" s="14">
        <v>39318</v>
      </c>
      <c r="DO257" s="13">
        <v>54.166674</v>
      </c>
      <c r="DP257" s="13">
        <f t="shared" si="119"/>
        <v>-2.1490390853132514E-3</v>
      </c>
    </row>
    <row r="258" spans="2:120">
      <c r="B258" s="14">
        <v>38681</v>
      </c>
      <c r="C258">
        <v>13.455784</v>
      </c>
      <c r="D258" s="13">
        <f t="shared" si="90"/>
        <v>-1.1921531387599221E-2</v>
      </c>
      <c r="F258" s="14">
        <v>39660</v>
      </c>
      <c r="G258">
        <v>17.168886000000001</v>
      </c>
      <c r="H258" s="13">
        <f t="shared" si="91"/>
        <v>-1.7993196911085679E-3</v>
      </c>
      <c r="J258" s="14">
        <v>41218</v>
      </c>
      <c r="K258">
        <v>42.879116000000003</v>
      </c>
      <c r="L258" s="13">
        <f t="shared" si="92"/>
        <v>1.9558255390484627E-2</v>
      </c>
      <c r="N258" s="14">
        <v>37966</v>
      </c>
      <c r="O258">
        <v>9.5399999999999991</v>
      </c>
      <c r="P258" s="13">
        <f t="shared" si="93"/>
        <v>7.1107383567595869E-2</v>
      </c>
      <c r="R258" s="14">
        <v>39979</v>
      </c>
      <c r="S258" s="13">
        <v>17.320591</v>
      </c>
      <c r="T258" s="13">
        <f t="shared" si="94"/>
        <v>-2.439025626681143E-2</v>
      </c>
      <c r="V258" s="14">
        <v>38992</v>
      </c>
      <c r="W258" s="13">
        <v>53.474339000000001</v>
      </c>
      <c r="X258" s="13">
        <f t="shared" si="95"/>
        <v>-7.8202542542354196E-3</v>
      </c>
      <c r="Z258" s="14">
        <v>39247</v>
      </c>
      <c r="AA258" s="13">
        <v>29.644469000000001</v>
      </c>
      <c r="AB258" s="13">
        <f t="shared" si="96"/>
        <v>1.1341522418136549E-2</v>
      </c>
      <c r="AD258" s="14">
        <v>38952</v>
      </c>
      <c r="AE258" s="13">
        <v>16.023481</v>
      </c>
      <c r="AF258" s="13">
        <f t="shared" si="97"/>
        <v>-9.9684772501935689E-3</v>
      </c>
      <c r="AH258" s="14">
        <v>41243</v>
      </c>
      <c r="AI258" s="13">
        <v>18.77</v>
      </c>
      <c r="AJ258" s="13">
        <f t="shared" si="98"/>
        <v>-5.2994697774525236E-3</v>
      </c>
      <c r="AL258" s="14">
        <v>41249</v>
      </c>
      <c r="AM258" s="13">
        <v>11.288690000000001</v>
      </c>
      <c r="AN258" s="13">
        <f t="shared" si="99"/>
        <v>1.6722502991168215E-3</v>
      </c>
      <c r="AP258" s="14">
        <v>41592</v>
      </c>
      <c r="AQ258" s="13">
        <v>221.44000199999999</v>
      </c>
      <c r="AR258" s="13">
        <f t="shared" si="100"/>
        <v>3.0348235170571114E-3</v>
      </c>
      <c r="AT258" s="14">
        <v>41684</v>
      </c>
      <c r="AU258" s="13">
        <v>42.668047999999999</v>
      </c>
      <c r="AV258" s="13">
        <f t="shared" si="101"/>
        <v>-1.0915452870258145E-3</v>
      </c>
      <c r="AX258" s="14">
        <v>40953</v>
      </c>
      <c r="AY258" s="13">
        <v>8.34</v>
      </c>
      <c r="AZ258" s="13">
        <f t="shared" si="102"/>
        <v>6.2420382165605123E-2</v>
      </c>
      <c r="BB258" s="14">
        <v>36672</v>
      </c>
      <c r="BC258" s="13">
        <v>27.176760000000002</v>
      </c>
      <c r="BD258" s="13">
        <f t="shared" si="103"/>
        <v>9.0497828279351815E-3</v>
      </c>
      <c r="BF258" s="14">
        <v>39982</v>
      </c>
      <c r="BG258" s="13">
        <v>19.715837000000001</v>
      </c>
      <c r="BH258" s="13">
        <f t="shared" si="104"/>
        <v>-7.601355262524782E-3</v>
      </c>
      <c r="BJ258" s="14">
        <v>38461</v>
      </c>
      <c r="BK258" s="13">
        <v>30.5</v>
      </c>
      <c r="BL258" s="13">
        <f t="shared" si="105"/>
        <v>2.6298487836948813E-3</v>
      </c>
      <c r="BN258" s="14">
        <v>37650</v>
      </c>
      <c r="BO258" s="13">
        <v>15.441962</v>
      </c>
      <c r="BP258" s="13">
        <f t="shared" si="106"/>
        <v>7.9385966629983637E-3</v>
      </c>
      <c r="BR258" s="14">
        <v>40030</v>
      </c>
      <c r="BS258" s="13">
        <v>23.033009</v>
      </c>
      <c r="BT258" s="13">
        <f t="shared" si="107"/>
        <v>-2.0698321373921455E-2</v>
      </c>
      <c r="BV258" s="14">
        <v>39063</v>
      </c>
      <c r="BW258" s="13">
        <v>24.83</v>
      </c>
      <c r="BX258" s="13">
        <f t="shared" si="108"/>
        <v>-9.7707274268903129E-3</v>
      </c>
      <c r="BZ258" s="14">
        <v>41229</v>
      </c>
      <c r="CA258" s="13">
        <v>16.950001</v>
      </c>
      <c r="CB258" s="13">
        <f t="shared" si="109"/>
        <v>4.1794775660725307E-2</v>
      </c>
      <c r="CD258" s="14">
        <v>41197</v>
      </c>
      <c r="CE258" s="13">
        <v>42.380001</v>
      </c>
      <c r="CF258" s="13">
        <f t="shared" si="110"/>
        <v>1.9485229732980509E-2</v>
      </c>
      <c r="CH258" s="14">
        <v>41598</v>
      </c>
      <c r="CI258" s="13">
        <v>31.790001</v>
      </c>
      <c r="CJ258" s="13">
        <f t="shared" si="111"/>
        <v>0</v>
      </c>
      <c r="CL258" s="14">
        <v>41549</v>
      </c>
      <c r="CM258" s="13">
        <v>40.540000999999997</v>
      </c>
      <c r="CN258" s="13">
        <f t="shared" si="112"/>
        <v>1.2348480496493846E-3</v>
      </c>
      <c r="CP258" s="14">
        <v>37673</v>
      </c>
      <c r="CQ258" s="13">
        <v>12.4</v>
      </c>
      <c r="CR258" s="13">
        <f t="shared" si="113"/>
        <v>1.3900245298446436E-2</v>
      </c>
      <c r="CT258" s="14">
        <v>40479</v>
      </c>
      <c r="CU258" s="13">
        <v>26.959999</v>
      </c>
      <c r="CV258" s="13">
        <f t="shared" si="114"/>
        <v>-2.2206143597335213E-3</v>
      </c>
      <c r="CX258" s="14">
        <v>38917</v>
      </c>
      <c r="CY258" s="13">
        <v>46.895822000000003</v>
      </c>
      <c r="CZ258" s="13">
        <f t="shared" si="115"/>
        <v>2.6707388619088539E-2</v>
      </c>
      <c r="DB258" s="14">
        <v>41731</v>
      </c>
      <c r="DC258" s="13">
        <v>71.459998999999996</v>
      </c>
      <c r="DD258" s="13">
        <f t="shared" si="116"/>
        <v>1.401317244936689E-3</v>
      </c>
      <c r="DF258" s="14">
        <v>40147</v>
      </c>
      <c r="DG258" s="13">
        <v>17.969999000000001</v>
      </c>
      <c r="DH258" s="13">
        <f t="shared" si="117"/>
        <v>-1.3721186263511868E-2</v>
      </c>
      <c r="DJ258" s="14">
        <v>37606</v>
      </c>
      <c r="DK258" s="13">
        <v>16.031307999999999</v>
      </c>
      <c r="DL258" s="13">
        <f t="shared" si="118"/>
        <v>-1.8510346210824823E-4</v>
      </c>
      <c r="DN258" s="14">
        <v>39317</v>
      </c>
      <c r="DO258" s="13">
        <v>54.283330999999997</v>
      </c>
      <c r="DP258" s="13">
        <f t="shared" si="119"/>
        <v>-3.6960493906053098E-2</v>
      </c>
    </row>
    <row r="259" spans="2:120">
      <c r="B259" s="14">
        <v>38679</v>
      </c>
      <c r="C259">
        <v>13.618133</v>
      </c>
      <c r="D259" s="13">
        <f t="shared" si="90"/>
        <v>1.1347508249887631E-2</v>
      </c>
      <c r="F259" s="14">
        <v>39659</v>
      </c>
      <c r="G259">
        <v>17.199833999999999</v>
      </c>
      <c r="H259" s="13">
        <f t="shared" si="91"/>
        <v>0</v>
      </c>
      <c r="J259" s="14">
        <v>41215</v>
      </c>
      <c r="K259">
        <v>42.056562999999997</v>
      </c>
      <c r="L259" s="13">
        <f t="shared" si="92"/>
        <v>-1.5851445354067229E-2</v>
      </c>
      <c r="N259" s="14">
        <v>37965</v>
      </c>
      <c r="O259">
        <v>8.9066700000000001</v>
      </c>
      <c r="P259" s="13">
        <f t="shared" si="93"/>
        <v>-1.1102882641420153E-2</v>
      </c>
      <c r="R259" s="14">
        <v>39976</v>
      </c>
      <c r="S259" s="13">
        <v>17.753606000000001</v>
      </c>
      <c r="T259" s="13">
        <f t="shared" si="94"/>
        <v>-2.4265088338010801E-2</v>
      </c>
      <c r="V259" s="14">
        <v>38989</v>
      </c>
      <c r="W259" s="13">
        <v>53.895817999999998</v>
      </c>
      <c r="X259" s="13">
        <f t="shared" si="95"/>
        <v>1.4997461029020458E-3</v>
      </c>
      <c r="Z259" s="14">
        <v>39246</v>
      </c>
      <c r="AA259" s="13">
        <v>29.312025999999999</v>
      </c>
      <c r="AB259" s="13">
        <f t="shared" si="96"/>
        <v>9.1563158404452758E-3</v>
      </c>
      <c r="AD259" s="14">
        <v>38951</v>
      </c>
      <c r="AE259" s="13">
        <v>16.184819000000001</v>
      </c>
      <c r="AF259" s="13">
        <f t="shared" si="97"/>
        <v>-7.2917186103940001E-3</v>
      </c>
      <c r="AH259" s="14">
        <v>41242</v>
      </c>
      <c r="AI259" s="13">
        <v>18.870000999999998</v>
      </c>
      <c r="AJ259" s="13">
        <f t="shared" si="98"/>
        <v>-2.1152300370175397E-3</v>
      </c>
      <c r="AL259" s="14">
        <v>41248</v>
      </c>
      <c r="AM259" s="13">
        <v>11.269844000000001</v>
      </c>
      <c r="AN259" s="13">
        <f t="shared" si="99"/>
        <v>-1.1570312879601233E-2</v>
      </c>
      <c r="AP259" s="14">
        <v>41591</v>
      </c>
      <c r="AQ259" s="13">
        <v>220.770004</v>
      </c>
      <c r="AR259" s="13">
        <f t="shared" si="100"/>
        <v>5.490254708955726E-2</v>
      </c>
      <c r="AT259" s="14">
        <v>41683</v>
      </c>
      <c r="AU259" s="13">
        <v>42.714672999999998</v>
      </c>
      <c r="AV259" s="13">
        <f t="shared" si="101"/>
        <v>5.7080579151948122E-3</v>
      </c>
      <c r="AX259" s="14">
        <v>40952</v>
      </c>
      <c r="AY259" s="13">
        <v>7.85</v>
      </c>
      <c r="AZ259" s="13">
        <f t="shared" si="102"/>
        <v>-7.5853350189634006E-3</v>
      </c>
      <c r="BB259" s="14">
        <v>36671</v>
      </c>
      <c r="BC259" s="13">
        <v>26.933022000000001</v>
      </c>
      <c r="BD259" s="13">
        <f t="shared" si="103"/>
        <v>1.8433160032575613E-2</v>
      </c>
      <c r="BF259" s="14">
        <v>39981</v>
      </c>
      <c r="BG259" s="13">
        <v>19.866852000000002</v>
      </c>
      <c r="BH259" s="13">
        <f t="shared" si="104"/>
        <v>9.8080760748422667E-3</v>
      </c>
      <c r="BJ259" s="14">
        <v>38460</v>
      </c>
      <c r="BK259" s="13">
        <v>30.42</v>
      </c>
      <c r="BL259" s="13">
        <f t="shared" si="105"/>
        <v>-1.169593854139241E-2</v>
      </c>
      <c r="BN259" s="14">
        <v>37649</v>
      </c>
      <c r="BO259" s="13">
        <v>15.32034</v>
      </c>
      <c r="BP259" s="13">
        <f t="shared" si="106"/>
        <v>-5.5262820523222624E-3</v>
      </c>
      <c r="BR259" s="14">
        <v>40029</v>
      </c>
      <c r="BS259" s="13">
        <v>23.519829999999999</v>
      </c>
      <c r="BT259" s="13">
        <f t="shared" si="107"/>
        <v>-2.942365546865755E-2</v>
      </c>
      <c r="BV259" s="14">
        <v>39062</v>
      </c>
      <c r="BW259" s="13">
        <v>25.075001</v>
      </c>
      <c r="BX259" s="13">
        <f t="shared" si="108"/>
        <v>-1.3571951219512249E-2</v>
      </c>
      <c r="BZ259" s="14">
        <v>41228</v>
      </c>
      <c r="CA259" s="13">
        <v>16.27</v>
      </c>
      <c r="CB259" s="13">
        <f t="shared" si="109"/>
        <v>-2.1647565943930719E-2</v>
      </c>
      <c r="CD259" s="14">
        <v>41194</v>
      </c>
      <c r="CE259" s="13">
        <v>41.57</v>
      </c>
      <c r="CF259" s="13">
        <f t="shared" si="110"/>
        <v>6.5375546377132018E-3</v>
      </c>
      <c r="CH259" s="14">
        <v>41597</v>
      </c>
      <c r="CI259" s="13">
        <v>31.790001</v>
      </c>
      <c r="CJ259" s="13">
        <f t="shared" si="111"/>
        <v>4.4349538621894315E-2</v>
      </c>
      <c r="CL259" s="14">
        <v>41548</v>
      </c>
      <c r="CM259" s="13">
        <v>40.490001999999997</v>
      </c>
      <c r="CN259" s="13">
        <f t="shared" si="112"/>
        <v>4.5172945525402922E-2</v>
      </c>
      <c r="CP259" s="14">
        <v>37672</v>
      </c>
      <c r="CQ259" s="13">
        <v>12.23</v>
      </c>
      <c r="CR259" s="13">
        <f t="shared" si="113"/>
        <v>-1.8459069020866806E-2</v>
      </c>
      <c r="CT259" s="14">
        <v>40478</v>
      </c>
      <c r="CU259" s="13">
        <v>27.02</v>
      </c>
      <c r="CV259" s="13">
        <f t="shared" si="114"/>
        <v>4.4609665427509668E-3</v>
      </c>
      <c r="CX259" s="14">
        <v>38916</v>
      </c>
      <c r="CY259" s="13">
        <v>45.675936999999998</v>
      </c>
      <c r="CZ259" s="13">
        <f t="shared" si="115"/>
        <v>-6.4442649833071752E-3</v>
      </c>
      <c r="DB259" s="14">
        <v>41730</v>
      </c>
      <c r="DC259" s="13">
        <v>71.360000999999997</v>
      </c>
      <c r="DD259" s="13">
        <f t="shared" si="116"/>
        <v>2.8390287193980127E-2</v>
      </c>
      <c r="DF259" s="14">
        <v>40144</v>
      </c>
      <c r="DG259" s="13">
        <v>18.219999000000001</v>
      </c>
      <c r="DH259" s="13">
        <f t="shared" si="117"/>
        <v>-3.0335389551070208E-2</v>
      </c>
      <c r="DJ259" s="14">
        <v>37603</v>
      </c>
      <c r="DK259" s="13">
        <v>16.034275999999998</v>
      </c>
      <c r="DL259" s="13">
        <f t="shared" si="118"/>
        <v>1.9441276450243673E-2</v>
      </c>
      <c r="DN259" s="14">
        <v>39316</v>
      </c>
      <c r="DO259" s="13">
        <v>56.366670999999997</v>
      </c>
      <c r="DP259" s="13">
        <f t="shared" si="119"/>
        <v>4.7707619931085035E-2</v>
      </c>
    </row>
    <row r="260" spans="2:120">
      <c r="B260" s="14">
        <v>38678</v>
      </c>
      <c r="C260">
        <v>13.465335</v>
      </c>
      <c r="D260" s="13">
        <f t="shared" si="90"/>
        <v>1.7316079457322046E-2</v>
      </c>
      <c r="F260" s="14">
        <v>39658</v>
      </c>
      <c r="G260">
        <v>17.199833999999999</v>
      </c>
      <c r="H260" s="13">
        <f t="shared" si="91"/>
        <v>2.5842167887848155E-2</v>
      </c>
      <c r="J260" s="14">
        <v>41214</v>
      </c>
      <c r="K260">
        <v>42.733958000000001</v>
      </c>
      <c r="L260" s="13">
        <f t="shared" si="92"/>
        <v>5.6965066298195317E-2</v>
      </c>
      <c r="N260" s="14">
        <v>37964</v>
      </c>
      <c r="O260">
        <v>9.0066699999999997</v>
      </c>
      <c r="P260" s="13">
        <f t="shared" si="93"/>
        <v>-5.1929473684210553E-2</v>
      </c>
      <c r="R260" s="14">
        <v>39975</v>
      </c>
      <c r="S260" s="13">
        <v>18.195112000000002</v>
      </c>
      <c r="T260" s="13">
        <f t="shared" si="94"/>
        <v>-1.6521366407992615E-2</v>
      </c>
      <c r="V260" s="14">
        <v>38988</v>
      </c>
      <c r="W260" s="13">
        <v>53.815109</v>
      </c>
      <c r="X260" s="13">
        <f t="shared" si="95"/>
        <v>6.2038798836384218E-3</v>
      </c>
      <c r="Z260" s="14">
        <v>39245</v>
      </c>
      <c r="AA260" s="13">
        <v>29.046071000000001</v>
      </c>
      <c r="AB260" s="13">
        <f t="shared" si="96"/>
        <v>-2.0813312914950612E-2</v>
      </c>
      <c r="AD260" s="14">
        <v>38950</v>
      </c>
      <c r="AE260" s="13">
        <v>16.303701</v>
      </c>
      <c r="AF260" s="13">
        <f t="shared" si="97"/>
        <v>-1.0819121585931653E-2</v>
      </c>
      <c r="AH260" s="14">
        <v>41241</v>
      </c>
      <c r="AI260" s="13">
        <v>18.91</v>
      </c>
      <c r="AJ260" s="13">
        <f t="shared" si="98"/>
        <v>-1.0565240359217947E-3</v>
      </c>
      <c r="AL260" s="14">
        <v>41247</v>
      </c>
      <c r="AM260" s="13">
        <v>11.401766</v>
      </c>
      <c r="AN260" s="13">
        <f t="shared" si="99"/>
        <v>2.978731321512855E-2</v>
      </c>
      <c r="AP260" s="14">
        <v>41590</v>
      </c>
      <c r="AQ260" s="13">
        <v>209.279999</v>
      </c>
      <c r="AR260" s="13">
        <f t="shared" si="100"/>
        <v>-1.1244472054342317E-2</v>
      </c>
      <c r="AT260" s="14">
        <v>41682</v>
      </c>
      <c r="AU260" s="13">
        <v>42.472239000000002</v>
      </c>
      <c r="AV260" s="13">
        <f t="shared" si="101"/>
        <v>1.5607609802270462E-2</v>
      </c>
      <c r="AX260" s="14">
        <v>40949</v>
      </c>
      <c r="AY260" s="13">
        <v>7.91</v>
      </c>
      <c r="AZ260" s="13">
        <f t="shared" si="102"/>
        <v>-3.0637254901960783E-2</v>
      </c>
      <c r="BB260" s="14">
        <v>36670</v>
      </c>
      <c r="BC260" s="13">
        <v>26.445547000000001</v>
      </c>
      <c r="BD260" s="13">
        <f t="shared" si="103"/>
        <v>2.6004734460956941E-2</v>
      </c>
      <c r="BF260" s="14">
        <v>39980</v>
      </c>
      <c r="BG260" s="13">
        <v>19.673888999999999</v>
      </c>
      <c r="BH260" s="13">
        <f t="shared" si="104"/>
        <v>1.2809995399699721E-3</v>
      </c>
      <c r="BJ260" s="14">
        <v>38457</v>
      </c>
      <c r="BK260" s="13">
        <v>30.780000999999999</v>
      </c>
      <c r="BL260" s="13">
        <f t="shared" si="105"/>
        <v>-1.7868506700702017E-2</v>
      </c>
      <c r="BN260" s="14">
        <v>37648</v>
      </c>
      <c r="BO260" s="13">
        <v>15.405474999999999</v>
      </c>
      <c r="BP260" s="13">
        <f t="shared" si="106"/>
        <v>1.5228418032932118E-2</v>
      </c>
      <c r="BR260" s="14">
        <v>40028</v>
      </c>
      <c r="BS260" s="13">
        <v>24.232849000000002</v>
      </c>
      <c r="BT260" s="13">
        <f t="shared" si="107"/>
        <v>7.1530212991769097E-3</v>
      </c>
      <c r="BV260" s="14">
        <v>39059</v>
      </c>
      <c r="BW260" s="13">
        <v>25.42</v>
      </c>
      <c r="BX260" s="13">
        <f t="shared" si="108"/>
        <v>-6.6432200078154809E-3</v>
      </c>
      <c r="BZ260" s="14">
        <v>41227</v>
      </c>
      <c r="CA260" s="13">
        <v>16.629999000000002</v>
      </c>
      <c r="CB260" s="13">
        <f t="shared" si="109"/>
        <v>-1.8299998919716547E-2</v>
      </c>
      <c r="CD260" s="14">
        <v>41193</v>
      </c>
      <c r="CE260" s="13">
        <v>41.299999</v>
      </c>
      <c r="CF260" s="13">
        <f t="shared" si="110"/>
        <v>-2.4155312842738738E-3</v>
      </c>
      <c r="CH260" s="14">
        <v>41596</v>
      </c>
      <c r="CI260" s="13">
        <v>30.440000999999999</v>
      </c>
      <c r="CJ260" s="13">
        <f t="shared" si="111"/>
        <v>-5.3188208199800482E-2</v>
      </c>
      <c r="CL260" s="14">
        <v>41547</v>
      </c>
      <c r="CM260" s="13">
        <v>38.740001999999997</v>
      </c>
      <c r="CN260" s="13">
        <f t="shared" si="112"/>
        <v>-1.7748403086927139E-2</v>
      </c>
      <c r="CP260" s="14">
        <v>37671</v>
      </c>
      <c r="CQ260" s="13">
        <v>12.46</v>
      </c>
      <c r="CR260" s="13">
        <f t="shared" si="113"/>
        <v>-2.5039123630672813E-2</v>
      </c>
      <c r="CT260" s="14">
        <v>40477</v>
      </c>
      <c r="CU260" s="13">
        <v>26.9</v>
      </c>
      <c r="CV260" s="13">
        <f t="shared" si="114"/>
        <v>-2.8179190751445128E-2</v>
      </c>
      <c r="CX260" s="14">
        <v>38915</v>
      </c>
      <c r="CY260" s="13">
        <v>45.972194000000002</v>
      </c>
      <c r="CZ260" s="13">
        <f t="shared" si="115"/>
        <v>-4.0029145637897605E-2</v>
      </c>
      <c r="DB260" s="14">
        <v>41729</v>
      </c>
      <c r="DC260" s="13">
        <v>69.389999000000003</v>
      </c>
      <c r="DD260" s="13">
        <f t="shared" si="116"/>
        <v>-9.5632175153643317E-3</v>
      </c>
      <c r="DF260" s="14">
        <v>40142</v>
      </c>
      <c r="DG260" s="13">
        <v>18.790001</v>
      </c>
      <c r="DH260" s="13">
        <f t="shared" si="117"/>
        <v>2.133386666666676E-3</v>
      </c>
      <c r="DJ260" s="14">
        <v>37602</v>
      </c>
      <c r="DK260" s="13">
        <v>15.728494</v>
      </c>
      <c r="DL260" s="13">
        <f t="shared" si="118"/>
        <v>6.6501593514017958E-3</v>
      </c>
      <c r="DN260" s="14">
        <v>39315</v>
      </c>
      <c r="DO260" s="13">
        <v>53.800001000000002</v>
      </c>
      <c r="DP260" s="13">
        <f t="shared" si="119"/>
        <v>2.8352892936309191E-2</v>
      </c>
    </row>
    <row r="261" spans="2:120">
      <c r="B261" s="14">
        <v>38677</v>
      </c>
      <c r="C261">
        <v>13.236136999999999</v>
      </c>
      <c r="D261" s="13">
        <f t="shared" si="90"/>
        <v>-8.5836472673602518E-3</v>
      </c>
      <c r="F261" s="14">
        <v>39657</v>
      </c>
      <c r="G261">
        <v>16.766549999999999</v>
      </c>
      <c r="H261" s="13">
        <f t="shared" si="91"/>
        <v>-1.5447559122883453E-2</v>
      </c>
      <c r="J261" s="14">
        <v>41213</v>
      </c>
      <c r="K261">
        <v>40.430813999999998</v>
      </c>
      <c r="L261" s="13">
        <f t="shared" si="92"/>
        <v>-1.0655948327867371E-2</v>
      </c>
      <c r="N261" s="14">
        <v>37963</v>
      </c>
      <c r="O261">
        <v>9.5</v>
      </c>
      <c r="P261" s="13">
        <f t="shared" si="93"/>
        <v>7.3850386642657681E-2</v>
      </c>
      <c r="R261" s="14">
        <v>39974</v>
      </c>
      <c r="S261" s="13">
        <v>18.500769999999999</v>
      </c>
      <c r="T261" s="13">
        <f t="shared" si="94"/>
        <v>-2.7459997898846423E-3</v>
      </c>
      <c r="V261" s="14">
        <v>38987</v>
      </c>
      <c r="W261" s="13">
        <v>53.483305000000001</v>
      </c>
      <c r="X261" s="13">
        <f t="shared" si="95"/>
        <v>-3.1189127005358006E-2</v>
      </c>
      <c r="Z261" s="14">
        <v>39244</v>
      </c>
      <c r="AA261" s="13">
        <v>29.663466</v>
      </c>
      <c r="AB261" s="13">
        <f t="shared" si="96"/>
        <v>-7.6263003435734439E-3</v>
      </c>
      <c r="AD261" s="14">
        <v>38947</v>
      </c>
      <c r="AE261" s="13">
        <v>16.482022000000001</v>
      </c>
      <c r="AF261" s="13">
        <f t="shared" si="97"/>
        <v>5.1786574302407308E-3</v>
      </c>
      <c r="AH261" s="14">
        <v>41240</v>
      </c>
      <c r="AI261" s="13">
        <v>18.93</v>
      </c>
      <c r="AJ261" s="13">
        <f t="shared" si="98"/>
        <v>9.0618336886992609E-3</v>
      </c>
      <c r="AL261" s="14">
        <v>41246</v>
      </c>
      <c r="AM261" s="13">
        <v>11.071961999999999</v>
      </c>
      <c r="AN261" s="13">
        <f t="shared" si="99"/>
        <v>-1.8379297165321259E-2</v>
      </c>
      <c r="AP261" s="14">
        <v>41589</v>
      </c>
      <c r="AQ261" s="13">
        <v>211.66000399999999</v>
      </c>
      <c r="AR261" s="13">
        <f t="shared" si="100"/>
        <v>-1.6312655261538862E-2</v>
      </c>
      <c r="AT261" s="14">
        <v>41681</v>
      </c>
      <c r="AU261" s="13">
        <v>41.819535999999999</v>
      </c>
      <c r="AV261" s="13">
        <f t="shared" si="101"/>
        <v>2.0107286301769933E-3</v>
      </c>
      <c r="AX261" s="14">
        <v>40948</v>
      </c>
      <c r="AY261" s="13">
        <v>8.16</v>
      </c>
      <c r="AZ261" s="13">
        <f t="shared" si="102"/>
        <v>-1.2239902080783092E-3</v>
      </c>
      <c r="BB261" s="14">
        <v>36669</v>
      </c>
      <c r="BC261" s="13">
        <v>25.775268000000001</v>
      </c>
      <c r="BD261" s="13">
        <f t="shared" si="103"/>
        <v>-0.10191082469652302</v>
      </c>
      <c r="BF261" s="14">
        <v>39979</v>
      </c>
      <c r="BG261" s="13">
        <v>19.648719</v>
      </c>
      <c r="BH261" s="13">
        <f t="shared" si="104"/>
        <v>3.8576703711173314E-3</v>
      </c>
      <c r="BJ261" s="14">
        <v>38456</v>
      </c>
      <c r="BK261" s="13">
        <v>31.34</v>
      </c>
      <c r="BL261" s="13">
        <f t="shared" si="105"/>
        <v>-9.5635954872932949E-4</v>
      </c>
      <c r="BN261" s="14">
        <v>37645</v>
      </c>
      <c r="BO261" s="13">
        <v>15.174393</v>
      </c>
      <c r="BP261" s="13">
        <f t="shared" si="106"/>
        <v>-1.0312015612324695E-2</v>
      </c>
      <c r="BR261" s="14">
        <v>40025</v>
      </c>
      <c r="BS261" s="13">
        <v>24.060742000000001</v>
      </c>
      <c r="BT261" s="13">
        <f t="shared" si="107"/>
        <v>-1.3110136301447741E-2</v>
      </c>
      <c r="BV261" s="14">
        <v>39058</v>
      </c>
      <c r="BW261" s="13">
        <v>25.59</v>
      </c>
      <c r="BX261" s="13">
        <f t="shared" si="108"/>
        <v>6.4897151028403257E-3</v>
      </c>
      <c r="BZ261" s="14">
        <v>41226</v>
      </c>
      <c r="CA261" s="13">
        <v>16.940000999999999</v>
      </c>
      <c r="CB261" s="13">
        <f t="shared" si="109"/>
        <v>8.9338886876777785E-3</v>
      </c>
      <c r="CD261" s="14">
        <v>41192</v>
      </c>
      <c r="CE261" s="13">
        <v>41.400002000000001</v>
      </c>
      <c r="CF261" s="13">
        <f t="shared" si="110"/>
        <v>-2.4095903614457679E-3</v>
      </c>
      <c r="CH261" s="14">
        <v>41593</v>
      </c>
      <c r="CI261" s="13">
        <v>32.150002000000001</v>
      </c>
      <c r="CJ261" s="13">
        <f t="shared" si="111"/>
        <v>-1.8626824546005957E-3</v>
      </c>
      <c r="CL261" s="14">
        <v>41544</v>
      </c>
      <c r="CM261" s="13">
        <v>39.439999</v>
      </c>
      <c r="CN261" s="13">
        <f t="shared" si="112"/>
        <v>-3.8517820575329174E-2</v>
      </c>
      <c r="CP261" s="14">
        <v>37670</v>
      </c>
      <c r="CQ261" s="13">
        <v>12.78</v>
      </c>
      <c r="CR261" s="13">
        <f t="shared" si="113"/>
        <v>1.5091342335186617E-2</v>
      </c>
      <c r="CT261" s="14">
        <v>40476</v>
      </c>
      <c r="CU261" s="13">
        <v>27.68</v>
      </c>
      <c r="CV261" s="13">
        <f t="shared" si="114"/>
        <v>1.132623268811723E-2</v>
      </c>
      <c r="CX261" s="14">
        <v>38912</v>
      </c>
      <c r="CY261" s="13">
        <v>47.889156</v>
      </c>
      <c r="CZ261" s="13">
        <f t="shared" si="115"/>
        <v>1.5708724472392133E-2</v>
      </c>
      <c r="DB261" s="14">
        <v>41726</v>
      </c>
      <c r="DC261" s="13">
        <v>70.059997999999993</v>
      </c>
      <c r="DD261" s="13">
        <f t="shared" si="116"/>
        <v>1.8461941874371966E-2</v>
      </c>
      <c r="DF261" s="14">
        <v>40141</v>
      </c>
      <c r="DG261" s="13">
        <v>18.75</v>
      </c>
      <c r="DH261" s="13">
        <f t="shared" si="117"/>
        <v>-6.3593531341094509E-3</v>
      </c>
      <c r="DJ261" s="14">
        <v>37601</v>
      </c>
      <c r="DK261" s="13">
        <v>15.624587999999999</v>
      </c>
      <c r="DL261" s="13">
        <f t="shared" si="118"/>
        <v>2.4328525931732396E-2</v>
      </c>
      <c r="DN261" s="14">
        <v>39314</v>
      </c>
      <c r="DO261" s="13">
        <v>52.316671999999997</v>
      </c>
      <c r="DP261" s="13">
        <f t="shared" si="119"/>
        <v>2.9855727758745423E-2</v>
      </c>
    </row>
    <row r="262" spans="2:120">
      <c r="B262" s="14">
        <v>38674</v>
      </c>
      <c r="C262">
        <v>13.350735</v>
      </c>
      <c r="D262" s="13">
        <f t="shared" si="90"/>
        <v>1.4326073709183661E-3</v>
      </c>
      <c r="F262" s="14">
        <v>39654</v>
      </c>
      <c r="G262">
        <v>17.029616000000001</v>
      </c>
      <c r="H262" s="13">
        <f t="shared" si="91"/>
        <v>1.5689930248023717E-2</v>
      </c>
      <c r="J262" s="14">
        <v>41208</v>
      </c>
      <c r="K262">
        <v>40.866283000000003</v>
      </c>
      <c r="L262" s="13">
        <f t="shared" si="92"/>
        <v>-3.7744706896808084E-3</v>
      </c>
      <c r="N262" s="14">
        <v>37960</v>
      </c>
      <c r="O262">
        <v>8.8466699999999996</v>
      </c>
      <c r="P262" s="13">
        <f t="shared" si="93"/>
        <v>-2.7125376512234827E-2</v>
      </c>
      <c r="R262" s="14">
        <v>39973</v>
      </c>
      <c r="S262" s="13">
        <v>18.551712999999999</v>
      </c>
      <c r="T262" s="13">
        <f t="shared" si="94"/>
        <v>3.4074831231438112E-2</v>
      </c>
      <c r="V262" s="14">
        <v>38986</v>
      </c>
      <c r="W262" s="13">
        <v>55.205103999999999</v>
      </c>
      <c r="X262" s="13">
        <f t="shared" si="95"/>
        <v>-2.0057271291818446E-2</v>
      </c>
      <c r="Z262" s="14">
        <v>39241</v>
      </c>
      <c r="AA262" s="13">
        <v>29.891427</v>
      </c>
      <c r="AB262" s="13">
        <f t="shared" si="96"/>
        <v>3.0451827935652924E-2</v>
      </c>
      <c r="AD262" s="14">
        <v>38946</v>
      </c>
      <c r="AE262" s="13">
        <v>16.397106999999998</v>
      </c>
      <c r="AF262" s="13">
        <f t="shared" si="97"/>
        <v>3.7614137126676078E-2</v>
      </c>
      <c r="AH262" s="14">
        <v>41239</v>
      </c>
      <c r="AI262" s="13">
        <v>18.760000000000002</v>
      </c>
      <c r="AJ262" s="13">
        <f t="shared" si="98"/>
        <v>1.0231556273559574E-2</v>
      </c>
      <c r="AL262" s="14">
        <v>41243</v>
      </c>
      <c r="AM262" s="13">
        <v>11.279267000000001</v>
      </c>
      <c r="AN262" s="13">
        <f t="shared" si="99"/>
        <v>-5.8139862856876664E-3</v>
      </c>
      <c r="AP262" s="14">
        <v>41586</v>
      </c>
      <c r="AQ262" s="13">
        <v>215.16999799999999</v>
      </c>
      <c r="AR262" s="13">
        <f t="shared" si="100"/>
        <v>1.7496557348576341E-2</v>
      </c>
      <c r="AT262" s="14">
        <v>41680</v>
      </c>
      <c r="AU262" s="13">
        <v>41.735616999999998</v>
      </c>
      <c r="AV262" s="13">
        <f t="shared" si="101"/>
        <v>7.2006967645527305E-3</v>
      </c>
      <c r="AX262" s="14">
        <v>40947</v>
      </c>
      <c r="AY262" s="13">
        <v>8.17</v>
      </c>
      <c r="AZ262" s="13">
        <f t="shared" si="102"/>
        <v>3.6802030456852798E-2</v>
      </c>
      <c r="BB262" s="14">
        <v>36668</v>
      </c>
      <c r="BC262" s="13">
        <v>28.700120999999999</v>
      </c>
      <c r="BD262" s="13">
        <f t="shared" si="103"/>
        <v>-3.086421087117245E-2</v>
      </c>
      <c r="BF262" s="14">
        <v>39976</v>
      </c>
      <c r="BG262" s="13">
        <v>19.573212000000002</v>
      </c>
      <c r="BH262" s="13">
        <f t="shared" si="104"/>
        <v>2.1901012889085011E-2</v>
      </c>
      <c r="BJ262" s="14">
        <v>38455</v>
      </c>
      <c r="BK262" s="13">
        <v>31.370000999999998</v>
      </c>
      <c r="BL262" s="13">
        <f t="shared" si="105"/>
        <v>-1.2734479465139022E-3</v>
      </c>
      <c r="BN262" s="14">
        <v>37644</v>
      </c>
      <c r="BO262" s="13">
        <v>15.332502</v>
      </c>
      <c r="BP262" s="13">
        <f t="shared" si="106"/>
        <v>-7.9258822480570486E-4</v>
      </c>
      <c r="BR262" s="14">
        <v>40024</v>
      </c>
      <c r="BS262" s="13">
        <v>24.380372000000001</v>
      </c>
      <c r="BT262" s="13">
        <f t="shared" si="107"/>
        <v>-4.6175568739294827E-3</v>
      </c>
      <c r="BV262" s="14">
        <v>39057</v>
      </c>
      <c r="BW262" s="13">
        <v>25.424999</v>
      </c>
      <c r="BX262" s="13">
        <f t="shared" si="108"/>
        <v>-4.5028189309781344E-3</v>
      </c>
      <c r="BZ262" s="14">
        <v>41225</v>
      </c>
      <c r="CA262" s="13">
        <v>16.790001</v>
      </c>
      <c r="CB262" s="13">
        <f t="shared" si="109"/>
        <v>-3.5607715133531893E-3</v>
      </c>
      <c r="CD262" s="14">
        <v>41191</v>
      </c>
      <c r="CE262" s="13">
        <v>41.5</v>
      </c>
      <c r="CF262" s="13">
        <f t="shared" si="110"/>
        <v>-5.511622334052166E-3</v>
      </c>
      <c r="CH262" s="14">
        <v>41592</v>
      </c>
      <c r="CI262" s="13">
        <v>32.209999000000003</v>
      </c>
      <c r="CJ262" s="13">
        <f t="shared" si="111"/>
        <v>-1.4984770183951888E-2</v>
      </c>
      <c r="CL262" s="14">
        <v>41543</v>
      </c>
      <c r="CM262" s="13">
        <v>41.02</v>
      </c>
      <c r="CN262" s="13">
        <f t="shared" si="112"/>
        <v>4.5894924887941731E-2</v>
      </c>
      <c r="CP262" s="14">
        <v>37666</v>
      </c>
      <c r="CQ262" s="13">
        <v>12.59</v>
      </c>
      <c r="CR262" s="13">
        <f t="shared" si="113"/>
        <v>-4.4764795144157807E-2</v>
      </c>
      <c r="CT262" s="14">
        <v>40473</v>
      </c>
      <c r="CU262" s="13">
        <v>27.370000999999998</v>
      </c>
      <c r="CV262" s="13">
        <f t="shared" si="114"/>
        <v>8.1031675874769764E-3</v>
      </c>
      <c r="CX262" s="14">
        <v>38911</v>
      </c>
      <c r="CY262" s="13">
        <v>47.148513000000001</v>
      </c>
      <c r="CZ262" s="13">
        <f t="shared" si="115"/>
        <v>-2.1342017586467785E-2</v>
      </c>
      <c r="DB262" s="14">
        <v>41725</v>
      </c>
      <c r="DC262" s="13">
        <v>68.790001000000004</v>
      </c>
      <c r="DD262" s="13">
        <f t="shared" si="116"/>
        <v>1.0577361539591754E-2</v>
      </c>
      <c r="DF262" s="14">
        <v>40140</v>
      </c>
      <c r="DG262" s="13">
        <v>18.870000999999998</v>
      </c>
      <c r="DH262" s="13">
        <f t="shared" si="117"/>
        <v>1.9449000540248347E-2</v>
      </c>
      <c r="DJ262" s="14">
        <v>37600</v>
      </c>
      <c r="DK262" s="13">
        <v>15.253493000000001</v>
      </c>
      <c r="DL262" s="13">
        <f t="shared" si="118"/>
        <v>2.7189161076950821E-2</v>
      </c>
      <c r="DN262" s="14">
        <v>39311</v>
      </c>
      <c r="DO262" s="13">
        <v>50.800001000000002</v>
      </c>
      <c r="DP262" s="13">
        <f t="shared" si="119"/>
        <v>6.313226677311394E-2</v>
      </c>
    </row>
    <row r="263" spans="2:120">
      <c r="B263" s="14">
        <v>38673</v>
      </c>
      <c r="C263">
        <v>13.331636</v>
      </c>
      <c r="D263" s="13">
        <f t="shared" si="90"/>
        <v>2.9498501155360204E-2</v>
      </c>
      <c r="F263" s="14">
        <v>39653</v>
      </c>
      <c r="G263">
        <v>16.766549999999999</v>
      </c>
      <c r="H263" s="13">
        <f t="shared" si="91"/>
        <v>-2.8251138359550992E-2</v>
      </c>
      <c r="J263" s="14">
        <v>41207</v>
      </c>
      <c r="K263">
        <v>41.021115999999999</v>
      </c>
      <c r="L263" s="13">
        <f t="shared" si="92"/>
        <v>-1.6701477491681899E-2</v>
      </c>
      <c r="N263" s="14">
        <v>37959</v>
      </c>
      <c r="O263">
        <v>9.0933299999999999</v>
      </c>
      <c r="P263" s="13">
        <f t="shared" si="93"/>
        <v>3.6474177991708996E-2</v>
      </c>
      <c r="R263" s="14">
        <v>39972</v>
      </c>
      <c r="S263" s="13">
        <v>17.940397000000001</v>
      </c>
      <c r="T263" s="13">
        <f t="shared" si="94"/>
        <v>1.0038229157289261E-2</v>
      </c>
      <c r="V263" s="14">
        <v>38985</v>
      </c>
      <c r="W263" s="13">
        <v>56.335031000000001</v>
      </c>
      <c r="X263" s="13">
        <f t="shared" si="95"/>
        <v>5.4734680499725477E-2</v>
      </c>
      <c r="Z263" s="14">
        <v>39240</v>
      </c>
      <c r="AA263" s="13">
        <v>29.008078000000001</v>
      </c>
      <c r="AB263" s="13">
        <f t="shared" si="96"/>
        <v>-2.2719981155202566E-2</v>
      </c>
      <c r="AD263" s="14">
        <v>38945</v>
      </c>
      <c r="AE263" s="13">
        <v>15.802702</v>
      </c>
      <c r="AF263" s="13">
        <f t="shared" si="97"/>
        <v>4.609331754664478E-2</v>
      </c>
      <c r="AH263" s="14">
        <v>41236</v>
      </c>
      <c r="AI263" s="13">
        <v>18.57</v>
      </c>
      <c r="AJ263" s="13">
        <f t="shared" si="98"/>
        <v>9.2391304347827028E-3</v>
      </c>
      <c r="AL263" s="14">
        <v>41242</v>
      </c>
      <c r="AM263" s="13">
        <v>11.345228000000001</v>
      </c>
      <c r="AN263" s="13">
        <f t="shared" si="99"/>
        <v>-1.7944549476725136E-2</v>
      </c>
      <c r="AP263" s="14">
        <v>41585</v>
      </c>
      <c r="AQ263" s="13">
        <v>211.470001</v>
      </c>
      <c r="AR263" s="13">
        <f t="shared" si="100"/>
        <v>-4.2168665831002233E-2</v>
      </c>
      <c r="AT263" s="14">
        <v>41677</v>
      </c>
      <c r="AU263" s="13">
        <v>41.437240000000003</v>
      </c>
      <c r="AV263" s="13">
        <f t="shared" si="101"/>
        <v>1.6700990380322796E-2</v>
      </c>
      <c r="AX263" s="14">
        <v>40946</v>
      </c>
      <c r="AY263" s="13">
        <v>7.88</v>
      </c>
      <c r="AZ263" s="13">
        <f t="shared" si="102"/>
        <v>1.9404915912030977E-2</v>
      </c>
      <c r="BB263" s="14">
        <v>36665</v>
      </c>
      <c r="BC263" s="13">
        <v>29.614138000000001</v>
      </c>
      <c r="BD263" s="13">
        <f t="shared" si="103"/>
        <v>-9.6654250372330164E-2</v>
      </c>
      <c r="BF263" s="14">
        <v>39975</v>
      </c>
      <c r="BG263" s="13">
        <v>19.153725999999999</v>
      </c>
      <c r="BH263" s="13">
        <f t="shared" si="104"/>
        <v>1.2416899516898804E-2</v>
      </c>
      <c r="BJ263" s="14">
        <v>38454</v>
      </c>
      <c r="BK263" s="13">
        <v>31.41</v>
      </c>
      <c r="BL263" s="13">
        <f t="shared" si="105"/>
        <v>3.5144090579683554E-3</v>
      </c>
      <c r="BN263" s="14">
        <v>37643</v>
      </c>
      <c r="BO263" s="13">
        <v>15.344664</v>
      </c>
      <c r="BP263" s="13">
        <f t="shared" si="106"/>
        <v>-1.4322981153404182E-2</v>
      </c>
      <c r="BR263" s="14">
        <v>40023</v>
      </c>
      <c r="BS263" s="13">
        <v>24.493472000000001</v>
      </c>
      <c r="BT263" s="13">
        <f t="shared" si="107"/>
        <v>1.6087260835918962E-3</v>
      </c>
      <c r="BV263" s="14">
        <v>39056</v>
      </c>
      <c r="BW263" s="13">
        <v>25.540001</v>
      </c>
      <c r="BX263" s="13">
        <f t="shared" si="108"/>
        <v>6.7008274851862136E-3</v>
      </c>
      <c r="BZ263" s="14">
        <v>41222</v>
      </c>
      <c r="CA263" s="13">
        <v>16.850000000000001</v>
      </c>
      <c r="CB263" s="13">
        <f t="shared" si="109"/>
        <v>2.1212121212121297E-2</v>
      </c>
      <c r="CD263" s="14">
        <v>41190</v>
      </c>
      <c r="CE263" s="13">
        <v>41.73</v>
      </c>
      <c r="CF263" s="13">
        <f t="shared" si="110"/>
        <v>1.1996161228406228E-3</v>
      </c>
      <c r="CH263" s="14">
        <v>41591</v>
      </c>
      <c r="CI263" s="13">
        <v>32.700001</v>
      </c>
      <c r="CJ263" s="13">
        <f t="shared" si="111"/>
        <v>4.2997541676979851E-3</v>
      </c>
      <c r="CL263" s="14">
        <v>41542</v>
      </c>
      <c r="CM263" s="13">
        <v>39.220001000000003</v>
      </c>
      <c r="CN263" s="13">
        <f t="shared" si="112"/>
        <v>-4.5277529441210759E-2</v>
      </c>
      <c r="CP263" s="14">
        <v>37665</v>
      </c>
      <c r="CQ263" s="13">
        <v>13.18</v>
      </c>
      <c r="CR263" s="13">
        <f t="shared" si="113"/>
        <v>-4.0058266569555766E-2</v>
      </c>
      <c r="CT263" s="14">
        <v>40472</v>
      </c>
      <c r="CU263" s="13">
        <v>27.15</v>
      </c>
      <c r="CV263" s="13">
        <f t="shared" si="114"/>
        <v>5.1832654572379492E-3</v>
      </c>
      <c r="CX263" s="14">
        <v>38910</v>
      </c>
      <c r="CY263" s="13">
        <v>48.176701000000001</v>
      </c>
      <c r="CZ263" s="13">
        <f t="shared" si="115"/>
        <v>-3.7837717009020829E-3</v>
      </c>
      <c r="DB263" s="14">
        <v>41724</v>
      </c>
      <c r="DC263" s="13">
        <v>68.069999999999993</v>
      </c>
      <c r="DD263" s="13">
        <f t="shared" si="116"/>
        <v>-2.1420328390463726E-2</v>
      </c>
      <c r="DF263" s="14">
        <v>40137</v>
      </c>
      <c r="DG263" s="13">
        <v>18.510000000000002</v>
      </c>
      <c r="DH263" s="13">
        <f t="shared" si="117"/>
        <v>5.4054054054062501E-4</v>
      </c>
      <c r="DJ263" s="14">
        <v>37599</v>
      </c>
      <c r="DK263" s="13">
        <v>14.849741</v>
      </c>
      <c r="DL263" s="13">
        <f t="shared" si="118"/>
        <v>-4.1807701605777806E-3</v>
      </c>
      <c r="DN263" s="14">
        <v>39310</v>
      </c>
      <c r="DO263" s="13">
        <v>47.783330999999997</v>
      </c>
      <c r="DP263" s="13">
        <f t="shared" si="119"/>
        <v>-2.0833401212430401E-2</v>
      </c>
    </row>
    <row r="264" spans="2:120">
      <c r="B264" s="14">
        <v>38672</v>
      </c>
      <c r="C264">
        <v>12.949641</v>
      </c>
      <c r="D264" s="13">
        <f t="shared" si="90"/>
        <v>-9.4959464314438545E-3</v>
      </c>
      <c r="F264" s="14">
        <v>39652</v>
      </c>
      <c r="G264">
        <v>17.253995</v>
      </c>
      <c r="H264" s="13">
        <f t="shared" si="91"/>
        <v>9.5065305507750601E-3</v>
      </c>
      <c r="J264" s="14">
        <v>41206</v>
      </c>
      <c r="K264">
        <v>41.717866000000001</v>
      </c>
      <c r="N264" s="14">
        <v>37958</v>
      </c>
      <c r="O264">
        <v>8.7733299999999996</v>
      </c>
      <c r="P264" s="13">
        <f t="shared" si="93"/>
        <v>-3.9416072779588737E-2</v>
      </c>
      <c r="R264" s="14">
        <v>39969</v>
      </c>
      <c r="S264" s="13">
        <v>17.762097000000001</v>
      </c>
      <c r="T264" s="13">
        <f t="shared" si="94"/>
        <v>-1.1342173317639169E-2</v>
      </c>
      <c r="V264" s="14">
        <v>38982</v>
      </c>
      <c r="W264" s="13">
        <v>53.411566000000001</v>
      </c>
      <c r="X264" s="13">
        <f t="shared" si="95"/>
        <v>-7.9946489371664001E-3</v>
      </c>
      <c r="Z264" s="14">
        <v>39239</v>
      </c>
      <c r="AA264" s="13">
        <v>29.682462999999998</v>
      </c>
      <c r="AB264" s="13">
        <f t="shared" si="96"/>
        <v>-1.5748018180092686E-2</v>
      </c>
      <c r="AD264" s="14">
        <v>38944</v>
      </c>
      <c r="AE264" s="13">
        <v>15.106398</v>
      </c>
      <c r="AF264" s="13">
        <f t="shared" si="97"/>
        <v>3.3101107131595031E-2</v>
      </c>
      <c r="AH264" s="14">
        <v>41234</v>
      </c>
      <c r="AI264" s="13">
        <v>18.399999999999999</v>
      </c>
      <c r="AJ264" s="13">
        <f t="shared" si="98"/>
        <v>8.7719298245614117E-3</v>
      </c>
      <c r="AL264" s="14">
        <v>41241</v>
      </c>
      <c r="AM264" s="13">
        <v>11.552533</v>
      </c>
      <c r="AN264" s="13">
        <f t="shared" si="99"/>
        <v>8.2237308613674811E-3</v>
      </c>
      <c r="AP264" s="14">
        <v>41584</v>
      </c>
      <c r="AQ264" s="13">
        <v>220.779999</v>
      </c>
      <c r="AR264" s="13">
        <f t="shared" si="100"/>
        <v>-1.6745319841530441E-2</v>
      </c>
      <c r="AT264" s="14">
        <v>41676</v>
      </c>
      <c r="AU264" s="13">
        <v>40.756565000000002</v>
      </c>
      <c r="AV264" s="13">
        <f t="shared" si="101"/>
        <v>2.2880076153379827E-4</v>
      </c>
      <c r="AX264" s="14">
        <v>40945</v>
      </c>
      <c r="AY264" s="13">
        <v>7.73</v>
      </c>
      <c r="AZ264" s="13" t="e">
        <f t="shared" si="102"/>
        <v>#DIV/0!</v>
      </c>
      <c r="BB264" s="14">
        <v>36664</v>
      </c>
      <c r="BC264" s="13">
        <v>32.782727999999999</v>
      </c>
      <c r="BD264" s="13">
        <f t="shared" si="103"/>
        <v>-2.0036434990731947E-2</v>
      </c>
      <c r="BF264" s="14">
        <v>39974</v>
      </c>
      <c r="BG264" s="13">
        <v>18.918813</v>
      </c>
      <c r="BH264" s="13">
        <f t="shared" si="104"/>
        <v>2.1286192008344404E-2</v>
      </c>
      <c r="BJ264" s="14">
        <v>38453</v>
      </c>
      <c r="BK264" s="13">
        <v>31.299999</v>
      </c>
      <c r="BL264" s="13">
        <f t="shared" si="105"/>
        <v>-1.3551875196974495E-2</v>
      </c>
      <c r="BN264" s="14">
        <v>37642</v>
      </c>
      <c r="BO264" s="13">
        <v>15.567639</v>
      </c>
      <c r="BP264" s="13">
        <f t="shared" si="106"/>
        <v>2.6110482854586597E-3</v>
      </c>
      <c r="BR264" s="14">
        <v>40022</v>
      </c>
      <c r="BS264" s="13">
        <v>24.454132000000001</v>
      </c>
      <c r="BT264" s="13">
        <f t="shared" si="107"/>
        <v>1.593459932431205E-2</v>
      </c>
      <c r="BV264" s="14">
        <v>39055</v>
      </c>
      <c r="BW264" s="13">
        <v>25.370000999999998</v>
      </c>
      <c r="BX264" s="13" t="e">
        <f t="shared" si="108"/>
        <v>#DIV/0!</v>
      </c>
      <c r="BZ264" s="14">
        <v>41221</v>
      </c>
      <c r="CA264" s="13">
        <v>16.5</v>
      </c>
      <c r="CB264" s="13">
        <f t="shared" si="109"/>
        <v>-2.3668639053254354E-2</v>
      </c>
      <c r="CD264" s="14">
        <v>41187</v>
      </c>
      <c r="CE264" s="13">
        <v>41.68</v>
      </c>
      <c r="CF264" s="13">
        <f t="shared" si="110"/>
        <v>1.9818963049154949E-2</v>
      </c>
      <c r="CH264" s="14">
        <v>41590</v>
      </c>
      <c r="CI264" s="13">
        <v>32.560001</v>
      </c>
      <c r="CJ264" s="13">
        <f t="shared" si="111"/>
        <v>-3.066385829115819E-2</v>
      </c>
      <c r="CL264" s="14">
        <v>41541</v>
      </c>
      <c r="CM264" s="13">
        <v>41.080002</v>
      </c>
      <c r="CN264" s="13">
        <f t="shared" si="112"/>
        <v>-1.8164388145315558E-2</v>
      </c>
      <c r="CP264" s="14">
        <v>37664</v>
      </c>
      <c r="CQ264" s="13">
        <v>13.73</v>
      </c>
      <c r="CR264" s="13">
        <f t="shared" si="113"/>
        <v>-1.5770609318996334E-2</v>
      </c>
      <c r="CT264" s="14">
        <v>40471</v>
      </c>
      <c r="CU264" s="13">
        <v>27.01</v>
      </c>
      <c r="CV264" s="13">
        <f t="shared" si="114"/>
        <v>-1.4233576642335658E-2</v>
      </c>
      <c r="CX264" s="14">
        <v>38909</v>
      </c>
      <c r="CY264" s="13">
        <v>48.359682999999997</v>
      </c>
      <c r="CZ264" s="13">
        <f t="shared" si="115"/>
        <v>1.9471012081421896E-2</v>
      </c>
      <c r="DB264" s="14">
        <v>41723</v>
      </c>
      <c r="DC264" s="13">
        <v>69.559997999999993</v>
      </c>
      <c r="DD264" s="13">
        <f t="shared" si="116"/>
        <v>2.3693908330856835E-2</v>
      </c>
      <c r="DF264" s="14">
        <v>40136</v>
      </c>
      <c r="DG264" s="13">
        <v>18.5</v>
      </c>
      <c r="DH264" s="13">
        <f t="shared" si="117"/>
        <v>-2.3746753364287439E-2</v>
      </c>
      <c r="DJ264" s="14">
        <v>37596</v>
      </c>
      <c r="DK264" s="13">
        <v>14.912084999999999</v>
      </c>
      <c r="DL264" s="13">
        <f t="shared" si="118"/>
        <v>1.1959631192446682E-3</v>
      </c>
      <c r="DN264" s="14">
        <v>39309</v>
      </c>
      <c r="DO264" s="13">
        <v>48.800001000000002</v>
      </c>
      <c r="DP264" s="13">
        <f t="shared" si="119"/>
        <v>-8.6427563797775928E-2</v>
      </c>
    </row>
    <row r="265" spans="2:120">
      <c r="B265" s="14">
        <v>38671</v>
      </c>
      <c r="C265">
        <v>13.073789</v>
      </c>
      <c r="D265" s="13">
        <f t="shared" si="90"/>
        <v>4.4020315768690662E-3</v>
      </c>
      <c r="F265" s="14">
        <v>39651</v>
      </c>
      <c r="G265">
        <v>17.091514</v>
      </c>
      <c r="H265" s="13">
        <f t="shared" si="91"/>
        <v>0</v>
      </c>
      <c r="N265" s="14">
        <v>37957</v>
      </c>
      <c r="O265">
        <v>9.1333300000000008</v>
      </c>
      <c r="P265" s="13">
        <f t="shared" si="93"/>
        <v>1.5567092500775637E-2</v>
      </c>
      <c r="R265" s="14">
        <v>39968</v>
      </c>
      <c r="S265" s="13">
        <v>17.965869000000001</v>
      </c>
      <c r="T265" s="13">
        <f t="shared" si="94"/>
        <v>8.0991362694450043E-3</v>
      </c>
      <c r="V265" s="14">
        <v>38981</v>
      </c>
      <c r="W265" s="13">
        <v>53.842013999999999</v>
      </c>
      <c r="Z265" s="14">
        <v>39238</v>
      </c>
      <c r="AA265" s="13">
        <v>30.157381999999998</v>
      </c>
      <c r="AB265" s="13">
        <f t="shared" si="96"/>
        <v>1.7628159054781531E-2</v>
      </c>
      <c r="AD265" s="14">
        <v>38943</v>
      </c>
      <c r="AE265" s="13">
        <v>14.622381000000001</v>
      </c>
      <c r="AH265" s="14">
        <v>41233</v>
      </c>
      <c r="AI265" s="13">
        <v>18.239999999999998</v>
      </c>
      <c r="AJ265" s="13">
        <f t="shared" si="98"/>
        <v>-6.5360018226579631E-3</v>
      </c>
      <c r="AL265" s="14">
        <v>41240</v>
      </c>
      <c r="AM265" s="13">
        <v>11.458303000000001</v>
      </c>
      <c r="AN265" s="13">
        <f t="shared" si="99"/>
        <v>4.1288426761526996E-3</v>
      </c>
      <c r="AP265" s="14">
        <v>41583</v>
      </c>
      <c r="AQ265" s="13">
        <v>224.53999300000001</v>
      </c>
      <c r="AR265" s="13">
        <f t="shared" si="100"/>
        <v>3.6652601302286487E-3</v>
      </c>
      <c r="AT265" s="14">
        <v>41675</v>
      </c>
      <c r="AU265" s="13">
        <v>40.747242</v>
      </c>
      <c r="AV265" s="13">
        <f t="shared" si="101"/>
        <v>2.0637270086429002E-3</v>
      </c>
      <c r="BB265" s="14">
        <v>36663</v>
      </c>
      <c r="BC265" s="13">
        <v>33.453006999999999</v>
      </c>
      <c r="BD265" s="13">
        <f t="shared" si="103"/>
        <v>-1.9642862061994872E-2</v>
      </c>
      <c r="BF265" s="14">
        <v>39973</v>
      </c>
      <c r="BG265" s="13">
        <v>18.524497</v>
      </c>
      <c r="BH265" s="13">
        <f t="shared" si="104"/>
        <v>1.3605900365996691E-3</v>
      </c>
      <c r="BJ265" s="14">
        <v>38450</v>
      </c>
      <c r="BK265" s="13">
        <v>31.73</v>
      </c>
      <c r="BL265" s="13">
        <f t="shared" si="105"/>
        <v>4.7498416719443364E-3</v>
      </c>
      <c r="BN265" s="14">
        <v>37638</v>
      </c>
      <c r="BO265" s="13">
        <v>15.527096999999999</v>
      </c>
      <c r="BP265" s="13">
        <f t="shared" si="106"/>
        <v>-2.0845101308002338E-3</v>
      </c>
      <c r="BR265" s="14">
        <v>40021</v>
      </c>
      <c r="BS265" s="13">
        <v>24.070577</v>
      </c>
      <c r="BT265" s="13" t="e">
        <f t="shared" si="107"/>
        <v>#DIV/0!</v>
      </c>
      <c r="BZ265" s="14">
        <v>41220</v>
      </c>
      <c r="CA265" s="13">
        <v>16.899999999999999</v>
      </c>
      <c r="CB265" s="13">
        <f t="shared" si="109"/>
        <v>-4.5736817941096512E-2</v>
      </c>
      <c r="CD265" s="14">
        <v>41186</v>
      </c>
      <c r="CE265" s="13">
        <v>40.869999</v>
      </c>
      <c r="CF265" s="13">
        <f t="shared" si="110"/>
        <v>2.9447607361963181E-3</v>
      </c>
      <c r="CH265" s="14">
        <v>41589</v>
      </c>
      <c r="CI265" s="13">
        <v>33.590000000000003</v>
      </c>
      <c r="CJ265" s="13" t="e">
        <f t="shared" si="111"/>
        <v>#DIV/0!</v>
      </c>
      <c r="CL265" s="14">
        <v>41540</v>
      </c>
      <c r="CM265" s="13">
        <v>41.84</v>
      </c>
      <c r="CN265" s="13" t="e">
        <f t="shared" si="112"/>
        <v>#DIV/0!</v>
      </c>
      <c r="CP265" s="14">
        <v>37663</v>
      </c>
      <c r="CQ265" s="13">
        <v>13.95</v>
      </c>
      <c r="CR265" s="13">
        <f t="shared" si="113"/>
        <v>-2.3109243697478996E-2</v>
      </c>
      <c r="CT265" s="14">
        <v>40470</v>
      </c>
      <c r="CU265" s="13">
        <v>27.4</v>
      </c>
      <c r="CV265" s="13">
        <f t="shared" si="114"/>
        <v>-3.0088495575221291E-2</v>
      </c>
      <c r="CX265" s="14">
        <v>38908</v>
      </c>
      <c r="CY265" s="13">
        <v>47.436055000000003</v>
      </c>
      <c r="CZ265" s="13" t="e">
        <f t="shared" si="115"/>
        <v>#DIV/0!</v>
      </c>
      <c r="DB265" s="14">
        <v>41722</v>
      </c>
      <c r="DC265" s="13">
        <v>67.949996999999996</v>
      </c>
      <c r="DD265" s="13" t="e">
        <f t="shared" si="116"/>
        <v>#DIV/0!</v>
      </c>
      <c r="DF265" s="14">
        <v>40135</v>
      </c>
      <c r="DG265" s="13">
        <v>18.950001</v>
      </c>
      <c r="DH265" s="13">
        <f t="shared" si="117"/>
        <v>5.2798307666412285E-4</v>
      </c>
      <c r="DJ265" s="14">
        <v>37595</v>
      </c>
      <c r="DK265" s="13">
        <v>14.894272000000001</v>
      </c>
      <c r="DL265" s="13">
        <f t="shared" si="118"/>
        <v>1.3971837546411445E-3</v>
      </c>
      <c r="DN265" s="14">
        <v>39308</v>
      </c>
      <c r="DO265" s="13">
        <v>53.416674</v>
      </c>
      <c r="DP265" s="13">
        <f t="shared" si="119"/>
        <v>-6.0117134432961544E-2</v>
      </c>
    </row>
    <row r="266" spans="2:120">
      <c r="B266" s="14">
        <v>38670</v>
      </c>
      <c r="C266">
        <v>13.016489999999999</v>
      </c>
      <c r="F266" s="14">
        <v>39650</v>
      </c>
      <c r="G266">
        <v>17.091514</v>
      </c>
      <c r="N266" s="14">
        <v>37956</v>
      </c>
      <c r="O266">
        <v>8.9933300000000003</v>
      </c>
      <c r="R266" s="14">
        <v>39967</v>
      </c>
      <c r="S266" s="13">
        <v>17.821529999999999</v>
      </c>
      <c r="Z266" s="14">
        <v>39237</v>
      </c>
      <c r="AA266" s="13">
        <v>29.634972000000001</v>
      </c>
      <c r="AH266" s="14">
        <v>41232</v>
      </c>
      <c r="AI266" s="13">
        <v>18.360001</v>
      </c>
      <c r="AL266" s="14">
        <v>41239</v>
      </c>
      <c r="AM266" s="13">
        <v>11.411187999999999</v>
      </c>
      <c r="AP266" s="14">
        <v>41582</v>
      </c>
      <c r="AQ266" s="13">
        <v>223.720001</v>
      </c>
      <c r="AT266" s="14">
        <v>41674</v>
      </c>
      <c r="AU266" s="13">
        <v>40.663324000000003</v>
      </c>
      <c r="AV266" s="13" t="e">
        <f t="shared" si="101"/>
        <v>#DIV/0!</v>
      </c>
      <c r="BB266" s="14">
        <v>36662</v>
      </c>
      <c r="BC266" s="13">
        <v>34.123286</v>
      </c>
      <c r="BD266" s="13" t="e">
        <f t="shared" si="103"/>
        <v>#DIV/0!</v>
      </c>
      <c r="BF266" s="14">
        <v>39972</v>
      </c>
      <c r="BG266" s="13">
        <v>18.499327000000001</v>
      </c>
      <c r="BH266" s="13" t="e">
        <f t="shared" si="104"/>
        <v>#DIV/0!</v>
      </c>
      <c r="BJ266" s="14">
        <v>38449</v>
      </c>
      <c r="BK266" s="13">
        <v>31.58</v>
      </c>
      <c r="BL266" s="13">
        <f t="shared" si="105"/>
        <v>1.3804173354735143E-2</v>
      </c>
      <c r="BN266" s="14">
        <v>37637</v>
      </c>
      <c r="BO266" s="13">
        <v>15.559531</v>
      </c>
      <c r="BP266" s="13" t="e">
        <f t="shared" si="106"/>
        <v>#DIV/0!</v>
      </c>
      <c r="BZ266" s="14">
        <v>41219</v>
      </c>
      <c r="CA266" s="13">
        <v>17.709999</v>
      </c>
      <c r="CB266" s="13" t="e">
        <f t="shared" si="109"/>
        <v>#DIV/0!</v>
      </c>
      <c r="CD266" s="14">
        <v>41185</v>
      </c>
      <c r="CE266" s="13">
        <v>40.75</v>
      </c>
      <c r="CF266" s="13" t="e">
        <f t="shared" si="110"/>
        <v>#DIV/0!</v>
      </c>
      <c r="CP266" s="14">
        <v>37662</v>
      </c>
      <c r="CQ266" s="13">
        <v>14.28</v>
      </c>
      <c r="CR266" s="13" t="e">
        <f t="shared" si="113"/>
        <v>#DIV/0!</v>
      </c>
      <c r="CT266" s="14">
        <v>40469</v>
      </c>
      <c r="CU266" s="13">
        <v>28.25</v>
      </c>
      <c r="CV266" s="13" t="e">
        <f t="shared" si="114"/>
        <v>#DIV/0!</v>
      </c>
      <c r="DF266" s="14">
        <v>40134</v>
      </c>
      <c r="DG266" s="13">
        <v>18.940000999999999</v>
      </c>
      <c r="DH266" s="13" t="e">
        <f t="shared" si="117"/>
        <v>#DIV/0!</v>
      </c>
      <c r="DJ266" s="14">
        <v>37594</v>
      </c>
      <c r="DK266" s="13">
        <v>14.873491</v>
      </c>
      <c r="DL266" s="13">
        <f t="shared" si="118"/>
        <v>-0.58794244649440441</v>
      </c>
      <c r="DN266" s="14">
        <v>39307</v>
      </c>
      <c r="DO266" s="13">
        <v>56.833331000000001</v>
      </c>
      <c r="DP266" s="13" t="e">
        <f t="shared" si="119"/>
        <v>#DIV/0!</v>
      </c>
    </row>
    <row r="267" spans="2:120">
      <c r="BJ267" s="14">
        <v>38448</v>
      </c>
      <c r="BK267" s="13">
        <v>31.15</v>
      </c>
      <c r="BL267" s="13" t="e">
        <f t="shared" si="105"/>
        <v>#DIV/0!</v>
      </c>
      <c r="CD267" s="14"/>
      <c r="CE267" s="13"/>
      <c r="DJ267" s="14">
        <v>40465</v>
      </c>
      <c r="DK267" s="13">
        <v>36.095663999999999</v>
      </c>
      <c r="DL267" s="13" t="e">
        <f t="shared" si="118"/>
        <v>#DIV/0!</v>
      </c>
    </row>
    <row r="268" spans="2:120">
      <c r="CD268" s="14"/>
      <c r="CE268" s="13"/>
    </row>
    <row r="269" spans="2:120">
      <c r="CD269" s="14"/>
      <c r="CE269" s="13"/>
    </row>
    <row r="270" spans="2:120">
      <c r="CD270" s="14"/>
      <c r="CE270" s="13"/>
    </row>
    <row r="271" spans="2:120">
      <c r="CD271" s="14"/>
      <c r="CE271" s="13"/>
    </row>
    <row r="272" spans="2:120">
      <c r="CD272" s="14"/>
      <c r="CE272" s="13"/>
    </row>
    <row r="273" spans="2:83">
      <c r="CD273" s="14"/>
      <c r="CE273" s="13"/>
    </row>
    <row r="274" spans="2:83">
      <c r="CD274" s="14"/>
      <c r="CE274" s="13"/>
    </row>
    <row r="275" spans="2:83">
      <c r="B275" s="13" t="s">
        <v>24</v>
      </c>
      <c r="CD275" s="14"/>
      <c r="CE275" s="13"/>
    </row>
    <row r="276" spans="2:83">
      <c r="B276" s="13" t="s">
        <v>42</v>
      </c>
      <c r="C276" s="13" t="s">
        <v>43</v>
      </c>
      <c r="CD276" s="14"/>
      <c r="CE276" s="13"/>
    </row>
    <row r="277" spans="2:83">
      <c r="B277" s="14">
        <v>41193</v>
      </c>
      <c r="C277" s="3">
        <v>11.02</v>
      </c>
      <c r="CD277" s="14"/>
      <c r="CE277" s="13"/>
    </row>
    <row r="278" spans="2:83">
      <c r="B278" s="14">
        <v>41192</v>
      </c>
      <c r="C278" s="3">
        <v>12.12</v>
      </c>
      <c r="CD278" s="14"/>
      <c r="CE278" s="13"/>
    </row>
    <row r="279" spans="2:83">
      <c r="B279" s="14">
        <v>41191</v>
      </c>
      <c r="C279" s="3">
        <v>12.05</v>
      </c>
      <c r="CD279" s="14"/>
      <c r="CE279" s="13"/>
    </row>
    <row r="280" spans="2:83">
      <c r="B280" s="14">
        <v>41190</v>
      </c>
      <c r="C280" s="3">
        <v>12.02</v>
      </c>
      <c r="CD280" s="14"/>
      <c r="CE280" s="13"/>
    </row>
    <row r="281" spans="2:83">
      <c r="B281" s="14">
        <v>41187</v>
      </c>
      <c r="C281" s="3">
        <v>12.32</v>
      </c>
      <c r="CD281" s="14"/>
      <c r="CE281" s="13"/>
    </row>
    <row r="282" spans="2:83">
      <c r="B282" s="14">
        <v>41186</v>
      </c>
      <c r="C282" s="3">
        <v>12.22</v>
      </c>
      <c r="CD282" s="14"/>
      <c r="CE282" s="13"/>
    </row>
    <row r="283" spans="2:83">
      <c r="B283" s="14">
        <v>41185</v>
      </c>
      <c r="C283" s="3">
        <v>11.7</v>
      </c>
      <c r="CD283" s="14"/>
      <c r="CE283" s="13"/>
    </row>
    <row r="284" spans="2:83">
      <c r="B284" s="14">
        <v>41184</v>
      </c>
      <c r="C284" s="3">
        <v>11.94</v>
      </c>
      <c r="CD284" s="14"/>
      <c r="CE284" s="13"/>
    </row>
    <row r="285" spans="2:83">
      <c r="B285" s="14">
        <v>41183</v>
      </c>
      <c r="C285" s="3">
        <v>12.12</v>
      </c>
      <c r="CD285" s="14"/>
      <c r="CE285" s="13"/>
    </row>
    <row r="286" spans="2:83">
      <c r="B286" s="14">
        <v>41180</v>
      </c>
      <c r="C286" s="3">
        <v>11.79</v>
      </c>
      <c r="CD286" s="14"/>
      <c r="CE286" s="13"/>
    </row>
    <row r="287" spans="2:83">
      <c r="B287" s="14">
        <v>41179</v>
      </c>
      <c r="C287" s="3">
        <v>12.07</v>
      </c>
      <c r="CD287" s="14"/>
      <c r="CE287" s="13"/>
    </row>
    <row r="288" spans="2:83">
      <c r="B288" s="14">
        <v>41178</v>
      </c>
      <c r="C288" s="3">
        <v>11.59</v>
      </c>
      <c r="CD288" s="14"/>
      <c r="CE288" s="13"/>
    </row>
    <row r="289" spans="2:83">
      <c r="B289" s="14">
        <v>41177</v>
      </c>
      <c r="C289" s="3">
        <v>11.43</v>
      </c>
      <c r="CD289" s="14"/>
      <c r="CE289" s="13"/>
    </row>
    <row r="290" spans="2:83">
      <c r="B290" s="14">
        <v>41176</v>
      </c>
      <c r="C290" s="3">
        <v>11.68</v>
      </c>
      <c r="CD290" s="14"/>
      <c r="CE290" s="13"/>
    </row>
    <row r="291" spans="2:83">
      <c r="B291" s="14">
        <v>41173</v>
      </c>
      <c r="C291" s="3">
        <v>12.06</v>
      </c>
      <c r="CD291" s="14"/>
      <c r="CE291" s="13"/>
    </row>
    <row r="292" spans="2:83">
      <c r="B292" s="14">
        <v>41172</v>
      </c>
      <c r="C292" s="3">
        <v>12.22</v>
      </c>
      <c r="CD292" s="14"/>
      <c r="CE292" s="13"/>
    </row>
    <row r="293" spans="2:83">
      <c r="B293" s="14">
        <v>41171</v>
      </c>
      <c r="C293" s="3">
        <v>12.44</v>
      </c>
      <c r="CD293" s="14"/>
      <c r="CE293" s="13"/>
    </row>
    <row r="294" spans="2:83">
      <c r="B294" s="14">
        <v>41170</v>
      </c>
      <c r="C294" s="3">
        <v>12.08</v>
      </c>
      <c r="CD294" s="14"/>
      <c r="CE294" s="13"/>
    </row>
    <row r="295" spans="2:83">
      <c r="B295" s="14">
        <v>41169</v>
      </c>
      <c r="C295" s="3">
        <v>12.86</v>
      </c>
      <c r="CD295" s="14"/>
      <c r="CE295" s="13"/>
    </row>
    <row r="296" spans="2:83">
      <c r="B296" s="14">
        <v>41166</v>
      </c>
      <c r="C296" s="3">
        <v>13.91</v>
      </c>
      <c r="CD296" s="14"/>
      <c r="CE296" s="13"/>
    </row>
    <row r="297" spans="2:83">
      <c r="B297" s="14">
        <v>41165</v>
      </c>
      <c r="C297" s="3">
        <v>12.85</v>
      </c>
      <c r="CD297" s="14"/>
      <c r="CE297" s="13"/>
    </row>
    <row r="298" spans="2:83">
      <c r="B298" s="14">
        <v>41164</v>
      </c>
      <c r="C298" s="3">
        <v>12.11</v>
      </c>
      <c r="CD298" s="14"/>
      <c r="CE298" s="13"/>
    </row>
    <row r="299" spans="2:83">
      <c r="B299" s="14">
        <v>41163</v>
      </c>
      <c r="C299" s="3">
        <v>11.34</v>
      </c>
      <c r="CD299" s="14"/>
      <c r="CE299" s="13"/>
    </row>
    <row r="300" spans="2:83">
      <c r="B300" s="14">
        <v>41162</v>
      </c>
      <c r="C300" s="3">
        <v>11.3</v>
      </c>
      <c r="CD300" s="14"/>
      <c r="CE300" s="13"/>
    </row>
    <row r="301" spans="2:83">
      <c r="B301" s="14">
        <v>41159</v>
      </c>
      <c r="C301" s="3">
        <v>11.6</v>
      </c>
      <c r="CD301" s="14"/>
      <c r="CE301" s="13"/>
    </row>
    <row r="302" spans="2:83">
      <c r="B302" s="14">
        <v>41158</v>
      </c>
      <c r="C302" s="3">
        <v>10.95</v>
      </c>
      <c r="CD302" s="14"/>
      <c r="CE302" s="13"/>
    </row>
    <row r="303" spans="2:83">
      <c r="B303" s="14">
        <v>41157</v>
      </c>
      <c r="C303" s="3">
        <v>10.7</v>
      </c>
      <c r="CD303" s="14"/>
      <c r="CE303" s="13"/>
    </row>
    <row r="304" spans="2:83">
      <c r="B304" s="14">
        <v>41156</v>
      </c>
      <c r="C304" s="3">
        <v>10.62</v>
      </c>
      <c r="CD304" s="14"/>
      <c r="CE304" s="13"/>
    </row>
    <row r="305" spans="2:83">
      <c r="B305" s="14">
        <v>41152</v>
      </c>
      <c r="C305" s="3">
        <v>10.53</v>
      </c>
      <c r="CD305" s="14"/>
      <c r="CE305" s="13"/>
    </row>
    <row r="306" spans="2:83">
      <c r="B306" s="14">
        <v>41151</v>
      </c>
      <c r="C306" s="3">
        <v>10.050000000000001</v>
      </c>
      <c r="CD306" s="14"/>
      <c r="CE306" s="13"/>
    </row>
    <row r="307" spans="2:83">
      <c r="B307" s="14">
        <v>41150</v>
      </c>
      <c r="C307" s="3">
        <v>10.24</v>
      </c>
      <c r="CD307" s="14"/>
      <c r="CE307" s="13"/>
    </row>
    <row r="308" spans="2:83">
      <c r="B308" s="14">
        <v>41149</v>
      </c>
      <c r="C308" s="3">
        <v>10.35</v>
      </c>
      <c r="CD308" s="14"/>
      <c r="CE308" s="13"/>
    </row>
    <row r="309" spans="2:83">
      <c r="B309" s="14">
        <v>41148</v>
      </c>
      <c r="C309" s="3">
        <v>10.34</v>
      </c>
      <c r="CD309" s="14"/>
      <c r="CE309" s="13"/>
    </row>
    <row r="310" spans="2:83">
      <c r="B310" s="14">
        <v>41145</v>
      </c>
      <c r="C310" s="3">
        <v>10.66</v>
      </c>
      <c r="CD310" s="14"/>
      <c r="CE310" s="13"/>
    </row>
    <row r="311" spans="2:83">
      <c r="B311" s="14">
        <v>41144</v>
      </c>
      <c r="C311" s="3">
        <v>10.63</v>
      </c>
      <c r="CD311" s="14"/>
      <c r="CE311" s="13"/>
    </row>
    <row r="312" spans="2:83">
      <c r="B312" s="14">
        <v>41143</v>
      </c>
      <c r="C312" s="3">
        <v>10.73</v>
      </c>
      <c r="CD312" s="14"/>
      <c r="CE312" s="13"/>
    </row>
    <row r="313" spans="2:83">
      <c r="B313" s="14">
        <v>41142</v>
      </c>
      <c r="C313" s="3">
        <v>10.38</v>
      </c>
      <c r="CD313" s="14"/>
      <c r="CE313" s="13"/>
    </row>
    <row r="314" spans="2:83">
      <c r="B314" s="14">
        <v>41141</v>
      </c>
      <c r="C314" s="3">
        <v>10.15</v>
      </c>
      <c r="CD314" s="14"/>
      <c r="CE314" s="13"/>
    </row>
    <row r="315" spans="2:83">
      <c r="B315" s="14">
        <v>41138</v>
      </c>
      <c r="C315" s="3">
        <v>10.050000000000001</v>
      </c>
      <c r="CD315" s="14"/>
      <c r="CE315" s="13"/>
    </row>
    <row r="316" spans="2:83">
      <c r="B316" s="14">
        <v>41137</v>
      </c>
      <c r="C316" s="2">
        <v>9.73</v>
      </c>
      <c r="CD316" s="14"/>
      <c r="CE316" s="13"/>
    </row>
    <row r="317" spans="2:83">
      <c r="B317" s="14">
        <v>41136</v>
      </c>
      <c r="C317" s="13">
        <v>9.08</v>
      </c>
      <c r="CD317" s="14"/>
      <c r="CE317" s="13"/>
    </row>
    <row r="318" spans="2:83">
      <c r="B318" s="14">
        <v>41135</v>
      </c>
      <c r="C318" s="13">
        <v>9.24</v>
      </c>
      <c r="CD318" s="14"/>
      <c r="CE318" s="13"/>
    </row>
    <row r="319" spans="2:83">
      <c r="B319" s="14">
        <v>41134</v>
      </c>
      <c r="C319" s="13">
        <v>9.2100000000000009</v>
      </c>
      <c r="CD319" s="14"/>
      <c r="CE319" s="13"/>
    </row>
    <row r="320" spans="2:83">
      <c r="B320" s="14">
        <v>41131</v>
      </c>
      <c r="C320" s="13">
        <v>9.49</v>
      </c>
      <c r="CD320" s="14"/>
      <c r="CE320" s="13"/>
    </row>
    <row r="321" spans="2:83">
      <c r="B321" s="14">
        <v>41130</v>
      </c>
      <c r="C321" s="13">
        <v>9.11</v>
      </c>
      <c r="CD321" s="14"/>
      <c r="CE321" s="13"/>
    </row>
    <row r="322" spans="2:83">
      <c r="B322" s="14">
        <v>41129</v>
      </c>
      <c r="C322" s="13">
        <v>9</v>
      </c>
      <c r="CD322" s="14"/>
      <c r="CE322" s="13"/>
    </row>
    <row r="323" spans="2:83">
      <c r="B323" s="14">
        <v>41128</v>
      </c>
      <c r="C323" s="13">
        <v>9.0299999999999994</v>
      </c>
      <c r="CD323" s="14"/>
      <c r="CE323" s="13"/>
    </row>
    <row r="324" spans="2:83">
      <c r="B324" s="14">
        <v>41127</v>
      </c>
      <c r="C324" s="13">
        <v>8.86</v>
      </c>
      <c r="CD324" s="14"/>
      <c r="CE324" s="13"/>
    </row>
    <row r="325" spans="2:83">
      <c r="B325" s="14">
        <v>41124</v>
      </c>
      <c r="C325" s="13">
        <v>8.4499999999999993</v>
      </c>
      <c r="CD325" s="14"/>
      <c r="CE325" s="13"/>
    </row>
    <row r="326" spans="2:83">
      <c r="B326" s="14">
        <v>41123</v>
      </c>
      <c r="C326" s="13">
        <v>7.97</v>
      </c>
      <c r="CD326" s="14"/>
      <c r="CE326" s="13"/>
    </row>
    <row r="327" spans="2:83">
      <c r="B327" s="14">
        <v>41122</v>
      </c>
      <c r="C327" s="13">
        <v>8.58</v>
      </c>
      <c r="CD327" s="14"/>
      <c r="CE327" s="13"/>
    </row>
    <row r="328" spans="2:83">
      <c r="B328" s="14">
        <v>41121</v>
      </c>
      <c r="C328" s="13">
        <v>8.8800000000000008</v>
      </c>
      <c r="CD328" s="14"/>
      <c r="CE328" s="13"/>
    </row>
    <row r="329" spans="2:83">
      <c r="B329" s="14">
        <v>41120</v>
      </c>
      <c r="C329" s="13">
        <v>8.8000000000000007</v>
      </c>
      <c r="CD329" s="14"/>
      <c r="CE329" s="13"/>
    </row>
    <row r="330" spans="2:83">
      <c r="B330" s="14">
        <v>41117</v>
      </c>
      <c r="C330" s="13">
        <v>8.41</v>
      </c>
      <c r="CD330" s="14"/>
      <c r="CE330" s="13"/>
    </row>
    <row r="331" spans="2:83">
      <c r="B331" s="14">
        <v>41116</v>
      </c>
      <c r="C331" s="13">
        <v>8.25</v>
      </c>
      <c r="CD331" s="14"/>
      <c r="CE331" s="13"/>
    </row>
    <row r="332" spans="2:83">
      <c r="B332" s="14">
        <v>41115</v>
      </c>
      <c r="C332" s="13">
        <v>8.07</v>
      </c>
      <c r="CD332" s="14"/>
      <c r="CE332" s="13"/>
    </row>
    <row r="333" spans="2:83">
      <c r="B333" s="14">
        <v>41114</v>
      </c>
      <c r="C333" s="13">
        <v>7.61</v>
      </c>
      <c r="CD333" s="14"/>
      <c r="CE333" s="13"/>
    </row>
    <row r="334" spans="2:83">
      <c r="B334" s="14">
        <v>41113</v>
      </c>
      <c r="C334" s="13">
        <v>7.92</v>
      </c>
      <c r="CD334" s="14"/>
      <c r="CE334" s="13"/>
    </row>
    <row r="335" spans="2:83">
      <c r="B335" s="14">
        <v>41110</v>
      </c>
      <c r="C335" s="13">
        <v>8.17</v>
      </c>
      <c r="CD335" s="14"/>
      <c r="CE335" s="13"/>
    </row>
    <row r="336" spans="2:83">
      <c r="B336" s="14">
        <v>41109</v>
      </c>
      <c r="C336" s="13">
        <v>8.43</v>
      </c>
      <c r="CD336" s="14"/>
      <c r="CE336" s="13"/>
    </row>
    <row r="337" spans="2:83">
      <c r="B337" s="14">
        <v>41108</v>
      </c>
      <c r="C337" s="13">
        <v>7.98</v>
      </c>
      <c r="CD337" s="14"/>
      <c r="CE337" s="13"/>
    </row>
    <row r="338" spans="2:83">
      <c r="B338" s="14">
        <v>41107</v>
      </c>
      <c r="C338" s="13">
        <v>8.26</v>
      </c>
      <c r="CD338" s="14"/>
      <c r="CE338" s="13"/>
    </row>
    <row r="339" spans="2:83">
      <c r="B339" s="14">
        <v>41106</v>
      </c>
      <c r="C339" s="13">
        <v>8.58</v>
      </c>
      <c r="CD339" s="14"/>
      <c r="CE339" s="13"/>
    </row>
    <row r="340" spans="2:83">
      <c r="B340" s="14">
        <v>41103</v>
      </c>
      <c r="C340" s="13">
        <v>8.6</v>
      </c>
      <c r="CD340" s="14"/>
      <c r="CE340" s="13"/>
    </row>
    <row r="341" spans="2:83">
      <c r="B341" s="14">
        <v>41102</v>
      </c>
      <c r="C341" s="13">
        <v>8.5299999999999994</v>
      </c>
      <c r="CD341" s="14"/>
      <c r="CE341" s="13"/>
    </row>
    <row r="342" spans="2:83">
      <c r="B342" s="14">
        <v>41101</v>
      </c>
      <c r="C342" s="13">
        <v>8.4600000000000009</v>
      </c>
      <c r="CD342" s="14"/>
      <c r="CE342" s="13"/>
    </row>
    <row r="343" spans="2:83">
      <c r="B343" s="14">
        <v>41100</v>
      </c>
      <c r="C343" s="13">
        <v>8.35</v>
      </c>
      <c r="CD343" s="14"/>
      <c r="CE343" s="13"/>
    </row>
    <row r="344" spans="2:83">
      <c r="B344" s="14">
        <v>41099</v>
      </c>
      <c r="C344" s="13">
        <v>8.7200000000000006</v>
      </c>
      <c r="CD344" s="14"/>
      <c r="CE344" s="13"/>
    </row>
    <row r="345" spans="2:83">
      <c r="B345" s="14">
        <v>41096</v>
      </c>
      <c r="C345" s="13">
        <v>8.7200000000000006</v>
      </c>
      <c r="CD345" s="14"/>
      <c r="CE345" s="13"/>
    </row>
    <row r="346" spans="2:83">
      <c r="B346" s="14">
        <v>41095</v>
      </c>
      <c r="C346" s="13">
        <v>8.86</v>
      </c>
      <c r="CD346" s="14"/>
      <c r="CE346" s="13"/>
    </row>
    <row r="347" spans="2:83">
      <c r="B347" s="14">
        <v>41093</v>
      </c>
      <c r="C347" s="13">
        <v>8.9700000000000006</v>
      </c>
      <c r="CD347" s="14"/>
      <c r="CE347" s="13"/>
    </row>
    <row r="348" spans="2:83">
      <c r="B348" s="14">
        <v>41092</v>
      </c>
      <c r="C348" s="13">
        <v>8.57</v>
      </c>
      <c r="CD348" s="14"/>
      <c r="CE348" s="13"/>
    </row>
    <row r="349" spans="2:83">
      <c r="B349" s="14">
        <v>41089</v>
      </c>
      <c r="C349" s="13">
        <v>8.5399999999999991</v>
      </c>
      <c r="CD349" s="14"/>
      <c r="CE349" s="13"/>
    </row>
    <row r="350" spans="2:83">
      <c r="B350" s="14">
        <v>41088</v>
      </c>
      <c r="C350" s="13">
        <v>8.2100000000000009</v>
      </c>
      <c r="CD350" s="14"/>
      <c r="CE350" s="13"/>
    </row>
    <row r="351" spans="2:83">
      <c r="B351" s="14">
        <v>41087</v>
      </c>
      <c r="C351" s="13">
        <v>8.1999999999999993</v>
      </c>
      <c r="CD351" s="14"/>
      <c r="CE351" s="13"/>
    </row>
    <row r="352" spans="2:83">
      <c r="B352" s="14">
        <v>41086</v>
      </c>
      <c r="C352" s="13">
        <v>8.14</v>
      </c>
      <c r="CD352" s="14"/>
      <c r="CE352" s="13"/>
    </row>
    <row r="353" spans="2:83">
      <c r="B353" s="14">
        <v>41085</v>
      </c>
      <c r="C353" s="13">
        <v>8.17</v>
      </c>
      <c r="CD353" s="14"/>
      <c r="CE353" s="13"/>
    </row>
    <row r="354" spans="2:83">
      <c r="B354" s="14">
        <v>41082</v>
      </c>
      <c r="C354" s="13">
        <v>8.6199999999999992</v>
      </c>
      <c r="CD354" s="14"/>
      <c r="CE354" s="13"/>
    </row>
    <row r="355" spans="2:83">
      <c r="B355" s="14">
        <v>41081</v>
      </c>
      <c r="C355" s="13">
        <v>8.6999999999999993</v>
      </c>
      <c r="CD355" s="14"/>
      <c r="CE355" s="13"/>
    </row>
    <row r="356" spans="2:83">
      <c r="B356" s="14">
        <v>41080</v>
      </c>
      <c r="C356" s="13">
        <v>9.2100000000000009</v>
      </c>
      <c r="CD356" s="14"/>
      <c r="CE356" s="13"/>
    </row>
    <row r="357" spans="2:83">
      <c r="B357" s="14">
        <v>41079</v>
      </c>
      <c r="C357" s="13">
        <v>9.2899999999999991</v>
      </c>
      <c r="CD357" s="14"/>
      <c r="CE357" s="13"/>
    </row>
    <row r="358" spans="2:83">
      <c r="B358" s="14">
        <v>41078</v>
      </c>
      <c r="C358" s="13">
        <v>9.3000000000000007</v>
      </c>
      <c r="CD358" s="14"/>
      <c r="CE358" s="13"/>
    </row>
    <row r="359" spans="2:83">
      <c r="B359" s="14">
        <v>41075</v>
      </c>
      <c r="C359" s="13">
        <v>9.39</v>
      </c>
      <c r="CD359" s="14"/>
      <c r="CE359" s="13"/>
    </row>
    <row r="360" spans="2:83">
      <c r="B360" s="14">
        <v>41074</v>
      </c>
      <c r="C360" s="13">
        <v>9.31</v>
      </c>
      <c r="CD360" s="14"/>
      <c r="CE360" s="13"/>
    </row>
    <row r="361" spans="2:83">
      <c r="B361" s="14">
        <v>41073</v>
      </c>
      <c r="C361" s="13">
        <v>9.15</v>
      </c>
      <c r="CD361" s="14"/>
      <c r="CE361" s="13"/>
    </row>
    <row r="362" spans="2:83">
      <c r="B362" s="14">
        <v>41072</v>
      </c>
      <c r="C362" s="13">
        <v>9.25</v>
      </c>
      <c r="CD362" s="14"/>
      <c r="CE362" s="13"/>
    </row>
    <row r="363" spans="2:83">
      <c r="B363" s="14">
        <v>41071</v>
      </c>
      <c r="C363" s="13">
        <v>8.86</v>
      </c>
      <c r="CD363" s="14"/>
      <c r="CE363" s="13"/>
    </row>
    <row r="364" spans="2:83">
      <c r="B364" s="14">
        <v>41068</v>
      </c>
      <c r="C364" s="13">
        <v>9.27</v>
      </c>
      <c r="CD364" s="14"/>
      <c r="CE364" s="13"/>
    </row>
    <row r="365" spans="2:83">
      <c r="B365" s="14">
        <v>41067</v>
      </c>
      <c r="C365" s="13">
        <v>9.16</v>
      </c>
      <c r="CD365" s="14"/>
      <c r="CE365" s="13"/>
    </row>
    <row r="366" spans="2:83">
      <c r="B366" s="14">
        <v>41066</v>
      </c>
      <c r="C366" s="13">
        <v>9.34</v>
      </c>
      <c r="CD366" s="14"/>
      <c r="CE366" s="13"/>
    </row>
    <row r="367" spans="2:83">
      <c r="B367" s="14">
        <v>41065</v>
      </c>
      <c r="C367" s="13">
        <v>8.7799999999999994</v>
      </c>
      <c r="CD367" s="14"/>
      <c r="CE367" s="13"/>
    </row>
    <row r="368" spans="2:83">
      <c r="B368" s="14">
        <v>41064</v>
      </c>
      <c r="C368" s="13">
        <v>8.6300000000000008</v>
      </c>
      <c r="CD368" s="14"/>
      <c r="CE368" s="13"/>
    </row>
    <row r="369" spans="2:83">
      <c r="B369" s="14">
        <v>41061</v>
      </c>
      <c r="C369" s="13">
        <v>8.49</v>
      </c>
      <c r="CD369" s="14"/>
      <c r="CE369" s="13"/>
    </row>
    <row r="370" spans="2:83">
      <c r="B370" s="14">
        <v>41060</v>
      </c>
      <c r="C370" s="13">
        <v>8.49</v>
      </c>
      <c r="CD370" s="14"/>
      <c r="CE370" s="13"/>
    </row>
    <row r="371" spans="2:83">
      <c r="B371" s="14">
        <v>41059</v>
      </c>
      <c r="C371" s="13">
        <v>9.1199999999999992</v>
      </c>
      <c r="CD371" s="14"/>
      <c r="CE371" s="13"/>
    </row>
    <row r="372" spans="2:83">
      <c r="B372" s="14">
        <v>41058</v>
      </c>
      <c r="C372" s="13">
        <v>8.9499999999999993</v>
      </c>
      <c r="CD372" s="14"/>
      <c r="CE372" s="13"/>
    </row>
    <row r="373" spans="2:83">
      <c r="B373" s="14">
        <v>41054</v>
      </c>
      <c r="C373" s="13">
        <v>8.5399999999999991</v>
      </c>
      <c r="CD373" s="14"/>
      <c r="CE373" s="13"/>
    </row>
    <row r="374" spans="2:83">
      <c r="B374" s="14">
        <v>41053</v>
      </c>
      <c r="C374" s="13">
        <v>8.5500000000000007</v>
      </c>
      <c r="CD374" s="14"/>
      <c r="CE374" s="13"/>
    </row>
    <row r="375" spans="2:83">
      <c r="B375" s="14">
        <v>41052</v>
      </c>
      <c r="C375" s="13">
        <v>8.41</v>
      </c>
      <c r="CD375" s="14"/>
      <c r="CE375" s="13"/>
    </row>
    <row r="376" spans="2:83">
      <c r="B376" s="14">
        <v>41051</v>
      </c>
      <c r="C376" s="13">
        <v>8.15</v>
      </c>
      <c r="CD376" s="14"/>
      <c r="CE376" s="13"/>
    </row>
    <row r="377" spans="2:83">
      <c r="B377" s="14">
        <v>41050</v>
      </c>
      <c r="C377" s="13">
        <v>8.44</v>
      </c>
      <c r="CD377" s="14"/>
      <c r="CE377" s="13"/>
    </row>
    <row r="378" spans="2:83">
      <c r="B378" s="14">
        <v>41047</v>
      </c>
      <c r="C378" s="13">
        <v>7.93</v>
      </c>
      <c r="CD378" s="14"/>
      <c r="CE378" s="13"/>
    </row>
    <row r="379" spans="2:83">
      <c r="B379" s="14">
        <v>41046</v>
      </c>
      <c r="C379" s="13">
        <v>8.0500000000000007</v>
      </c>
      <c r="CD379" s="14"/>
      <c r="CE379" s="13"/>
    </row>
    <row r="380" spans="2:83">
      <c r="B380" s="14">
        <v>41045</v>
      </c>
      <c r="C380" s="13">
        <v>8.09</v>
      </c>
      <c r="CD380" s="14"/>
      <c r="CE380" s="13"/>
    </row>
    <row r="381" spans="2:83">
      <c r="B381" s="14">
        <v>41044</v>
      </c>
      <c r="C381" s="13">
        <v>8.32</v>
      </c>
      <c r="CD381" s="14"/>
      <c r="CE381" s="13"/>
    </row>
    <row r="382" spans="2:83">
      <c r="B382" s="14">
        <v>41043</v>
      </c>
      <c r="C382" s="13">
        <v>8.6199999999999992</v>
      </c>
      <c r="CD382" s="14"/>
      <c r="CE382" s="13"/>
    </row>
    <row r="383" spans="2:83">
      <c r="B383" s="14">
        <v>41040</v>
      </c>
      <c r="C383" s="13">
        <v>8.94</v>
      </c>
      <c r="CD383" s="14"/>
      <c r="CE383" s="13"/>
    </row>
    <row r="384" spans="2:83">
      <c r="B384" s="14">
        <v>41039</v>
      </c>
      <c r="C384" s="13">
        <v>9.08</v>
      </c>
      <c r="CD384" s="14"/>
      <c r="CE384" s="13"/>
    </row>
    <row r="385" spans="2:83">
      <c r="B385" s="14">
        <v>41038</v>
      </c>
      <c r="C385" s="13">
        <v>9.11</v>
      </c>
      <c r="CD385" s="14"/>
      <c r="CE385" s="13"/>
    </row>
    <row r="386" spans="2:83">
      <c r="B386" s="14">
        <v>41037</v>
      </c>
      <c r="C386" s="13">
        <v>9.16</v>
      </c>
      <c r="CD386" s="14"/>
      <c r="CE386" s="13"/>
    </row>
    <row r="387" spans="2:83">
      <c r="B387" s="14">
        <v>41036</v>
      </c>
      <c r="C387" s="13">
        <v>9.2899999999999991</v>
      </c>
      <c r="CD387" s="14"/>
      <c r="CE387" s="13"/>
    </row>
    <row r="388" spans="2:83">
      <c r="B388" s="14">
        <v>41033</v>
      </c>
      <c r="C388" s="13">
        <v>9.4499999999999993</v>
      </c>
      <c r="CD388" s="14"/>
      <c r="CE388" s="13"/>
    </row>
    <row r="389" spans="2:83">
      <c r="B389" s="14">
        <v>41032</v>
      </c>
      <c r="C389" s="13">
        <v>9.77</v>
      </c>
      <c r="CD389" s="14"/>
      <c r="CE389" s="13"/>
    </row>
    <row r="390" spans="2:83">
      <c r="B390" s="14">
        <v>41031</v>
      </c>
      <c r="C390" s="13">
        <v>10.35</v>
      </c>
      <c r="CD390" s="14"/>
      <c r="CE390" s="13"/>
    </row>
    <row r="391" spans="2:83">
      <c r="B391" s="14">
        <v>41030</v>
      </c>
      <c r="C391" s="13">
        <v>10.88</v>
      </c>
      <c r="CD391" s="14"/>
      <c r="CE391" s="13"/>
    </row>
    <row r="392" spans="2:83">
      <c r="B392" s="14">
        <v>41029</v>
      </c>
      <c r="C392" s="13">
        <v>10.73</v>
      </c>
      <c r="CD392" s="14"/>
      <c r="CE392" s="13"/>
    </row>
    <row r="393" spans="2:83">
      <c r="B393" s="14">
        <v>41026</v>
      </c>
      <c r="C393" s="13">
        <v>10.64</v>
      </c>
      <c r="CD393" s="14"/>
      <c r="CE393" s="13"/>
    </row>
    <row r="394" spans="2:83">
      <c r="B394" s="14">
        <v>41025</v>
      </c>
      <c r="C394" s="13">
        <v>10.71</v>
      </c>
      <c r="CD394" s="14"/>
      <c r="CE394" s="13"/>
    </row>
    <row r="395" spans="2:83">
      <c r="B395" s="14">
        <v>41024</v>
      </c>
      <c r="C395" s="13">
        <v>11.21</v>
      </c>
      <c r="CD395" s="14"/>
      <c r="CE395" s="13"/>
    </row>
    <row r="396" spans="2:83">
      <c r="B396" s="14">
        <v>41023</v>
      </c>
      <c r="C396" s="13">
        <v>10.97</v>
      </c>
      <c r="CD396" s="14"/>
      <c r="CE396" s="13"/>
    </row>
    <row r="397" spans="2:83">
      <c r="B397" s="14">
        <v>41022</v>
      </c>
      <c r="C397" s="13">
        <v>10.94</v>
      </c>
      <c r="CD397" s="14"/>
      <c r="CE397" s="13"/>
    </row>
    <row r="398" spans="2:83">
      <c r="B398" s="14">
        <v>41019</v>
      </c>
      <c r="C398" s="13">
        <v>11.5</v>
      </c>
      <c r="CD398" s="14"/>
      <c r="CE398" s="13"/>
    </row>
    <row r="399" spans="2:83">
      <c r="B399" s="14">
        <v>41018</v>
      </c>
      <c r="C399" s="13">
        <v>11.8</v>
      </c>
      <c r="CD399" s="14"/>
      <c r="CE399" s="13"/>
    </row>
    <row r="400" spans="2:83">
      <c r="B400" s="14">
        <v>41017</v>
      </c>
      <c r="C400" s="13">
        <v>11.97</v>
      </c>
      <c r="CD400" s="14"/>
      <c r="CE400" s="13"/>
    </row>
    <row r="401" spans="2:83">
      <c r="B401" s="14">
        <v>41016</v>
      </c>
      <c r="C401" s="13">
        <v>12.07</v>
      </c>
      <c r="CD401" s="14"/>
      <c r="CE401" s="13"/>
    </row>
    <row r="402" spans="2:83">
      <c r="B402" s="14">
        <v>41015</v>
      </c>
      <c r="C402" s="13">
        <v>11.87</v>
      </c>
      <c r="CD402" s="14"/>
      <c r="CE402" s="13"/>
    </row>
    <row r="403" spans="2:83">
      <c r="B403" s="14">
        <v>41012</v>
      </c>
      <c r="C403" s="13">
        <v>11.89</v>
      </c>
      <c r="CD403" s="14"/>
      <c r="CE403" s="13"/>
    </row>
    <row r="404" spans="2:83">
      <c r="B404" s="14">
        <v>41011</v>
      </c>
      <c r="C404" s="13">
        <v>12.06</v>
      </c>
      <c r="CD404" s="14"/>
      <c r="CE404" s="13"/>
    </row>
    <row r="405" spans="2:83">
      <c r="B405" s="14">
        <v>41010</v>
      </c>
      <c r="C405" s="13">
        <v>11.67</v>
      </c>
      <c r="CD405" s="14"/>
      <c r="CE405" s="13"/>
    </row>
    <row r="406" spans="2:83">
      <c r="B406" s="14">
        <v>41009</v>
      </c>
      <c r="C406" s="13">
        <v>11.79</v>
      </c>
      <c r="CD406" s="14"/>
      <c r="CE406" s="13"/>
    </row>
    <row r="407" spans="2:83">
      <c r="B407" s="14">
        <v>41008</v>
      </c>
      <c r="C407" s="13">
        <v>12.08</v>
      </c>
      <c r="CD407" s="14"/>
      <c r="CE407" s="13"/>
    </row>
    <row r="408" spans="2:83">
      <c r="B408" s="14">
        <v>41004</v>
      </c>
      <c r="C408" s="13">
        <v>12.19</v>
      </c>
      <c r="CD408" s="14"/>
      <c r="CE408" s="13"/>
    </row>
    <row r="409" spans="2:83">
      <c r="B409" s="14">
        <v>41003</v>
      </c>
      <c r="C409" s="13">
        <v>12.27</v>
      </c>
      <c r="CD409" s="14"/>
      <c r="CE409" s="13"/>
    </row>
    <row r="410" spans="2:83">
      <c r="B410" s="14">
        <v>41002</v>
      </c>
      <c r="C410" s="13">
        <v>12.8</v>
      </c>
      <c r="CD410" s="14"/>
      <c r="CE410" s="13"/>
    </row>
    <row r="411" spans="2:83">
      <c r="B411" s="14">
        <v>41001</v>
      </c>
      <c r="C411" s="13">
        <v>13.15</v>
      </c>
      <c r="CD411" s="14"/>
      <c r="CE411" s="13"/>
    </row>
    <row r="412" spans="2:83">
      <c r="B412" s="14">
        <v>40998</v>
      </c>
      <c r="C412" s="13">
        <v>12.64</v>
      </c>
      <c r="CD412" s="14"/>
      <c r="CE412" s="13"/>
    </row>
    <row r="413" spans="2:83">
      <c r="B413" s="14">
        <v>40997</v>
      </c>
      <c r="C413" s="13">
        <v>12.56</v>
      </c>
      <c r="CD413" s="14"/>
      <c r="CE413" s="13"/>
    </row>
    <row r="414" spans="2:83">
      <c r="B414" s="14">
        <v>40996</v>
      </c>
      <c r="C414" s="13">
        <v>12.35</v>
      </c>
      <c r="CD414" s="14"/>
      <c r="CE414" s="13"/>
    </row>
    <row r="415" spans="2:83">
      <c r="B415" s="14">
        <v>40995</v>
      </c>
      <c r="C415" s="13">
        <v>12.76</v>
      </c>
      <c r="CD415" s="14"/>
      <c r="CE415" s="13"/>
    </row>
    <row r="416" spans="2:83">
      <c r="B416" s="14">
        <v>40994</v>
      </c>
      <c r="C416" s="13">
        <v>12.99</v>
      </c>
      <c r="CD416" s="14"/>
      <c r="CE416" s="13"/>
    </row>
    <row r="417" spans="2:83">
      <c r="B417" s="14">
        <v>40991</v>
      </c>
      <c r="C417" s="13">
        <v>12.85</v>
      </c>
      <c r="CD417" s="14"/>
      <c r="CE417" s="13"/>
    </row>
    <row r="418" spans="2:83">
      <c r="B418" s="14">
        <v>40990</v>
      </c>
      <c r="C418" s="13">
        <v>12.6</v>
      </c>
      <c r="CD418" s="14"/>
      <c r="CE418" s="13"/>
    </row>
    <row r="419" spans="2:83">
      <c r="B419" s="14">
        <v>40989</v>
      </c>
      <c r="C419" s="13">
        <v>13.22</v>
      </c>
      <c r="CD419" s="14"/>
      <c r="CE419" s="13"/>
    </row>
    <row r="420" spans="2:83">
      <c r="B420" s="14">
        <v>40988</v>
      </c>
      <c r="C420" s="13">
        <v>13.29</v>
      </c>
      <c r="CD420" s="14"/>
      <c r="CE420" s="13"/>
    </row>
    <row r="421" spans="2:83">
      <c r="B421" s="14">
        <v>40987</v>
      </c>
      <c r="C421" s="13">
        <v>13.53</v>
      </c>
      <c r="CD421" s="14"/>
      <c r="CE421" s="13"/>
    </row>
    <row r="422" spans="2:83">
      <c r="B422" s="14">
        <v>40984</v>
      </c>
      <c r="C422" s="13">
        <v>13.22</v>
      </c>
      <c r="CD422" s="14"/>
      <c r="CE422" s="13"/>
    </row>
    <row r="423" spans="2:83">
      <c r="B423" s="14">
        <v>40983</v>
      </c>
      <c r="C423" s="13">
        <v>13.03</v>
      </c>
      <c r="CD423" s="14"/>
      <c r="CE423" s="13"/>
    </row>
    <row r="424" spans="2:83">
      <c r="B424" s="14">
        <v>40982</v>
      </c>
      <c r="C424" s="13">
        <v>12.92</v>
      </c>
      <c r="CD424" s="14"/>
      <c r="CE424" s="13"/>
    </row>
    <row r="425" spans="2:83">
      <c r="B425" s="14">
        <v>40981</v>
      </c>
      <c r="C425" s="13">
        <v>13.35</v>
      </c>
      <c r="CD425" s="14"/>
      <c r="CE425" s="13"/>
    </row>
    <row r="426" spans="2:83">
      <c r="B426" s="14">
        <v>40980</v>
      </c>
      <c r="C426" s="13">
        <v>12.94</v>
      </c>
      <c r="CD426" s="14"/>
      <c r="CE426" s="13"/>
    </row>
    <row r="427" spans="2:83">
      <c r="B427" s="14">
        <v>40977</v>
      </c>
      <c r="C427" s="13">
        <v>13.26</v>
      </c>
      <c r="CD427" s="14"/>
      <c r="CE427" s="13"/>
    </row>
    <row r="428" spans="2:83">
      <c r="B428" s="14">
        <v>40976</v>
      </c>
      <c r="C428" s="13">
        <v>13.05</v>
      </c>
      <c r="CD428" s="14"/>
      <c r="CE428" s="13"/>
    </row>
    <row r="429" spans="2:83">
      <c r="B429" s="14">
        <v>40975</v>
      </c>
      <c r="C429" s="13">
        <v>12.76</v>
      </c>
      <c r="CD429" s="14"/>
      <c r="CE429" s="13"/>
    </row>
    <row r="430" spans="2:83">
      <c r="B430" s="14">
        <v>40974</v>
      </c>
      <c r="C430" s="13">
        <v>12.7</v>
      </c>
      <c r="CD430" s="14"/>
      <c r="CE430" s="13"/>
    </row>
    <row r="431" spans="2:83">
      <c r="B431" s="14">
        <v>40973</v>
      </c>
      <c r="C431" s="13">
        <v>13.38</v>
      </c>
      <c r="CD431" s="14"/>
      <c r="CE431" s="13"/>
    </row>
    <row r="432" spans="2:83">
      <c r="B432" s="14">
        <v>40970</v>
      </c>
      <c r="C432" s="13">
        <v>14.11</v>
      </c>
      <c r="CD432" s="14"/>
      <c r="CE432" s="13"/>
    </row>
    <row r="433" spans="2:83">
      <c r="B433" s="14">
        <v>40969</v>
      </c>
      <c r="C433" s="13">
        <v>14.43</v>
      </c>
      <c r="CD433" s="14"/>
      <c r="CE433" s="13"/>
    </row>
    <row r="434" spans="2:83">
      <c r="B434" s="14">
        <v>40968</v>
      </c>
      <c r="C434" s="13">
        <v>14.2</v>
      </c>
      <c r="CD434" s="14"/>
      <c r="CE434" s="13"/>
    </row>
    <row r="435" spans="2:83">
      <c r="B435" s="14">
        <v>40967</v>
      </c>
      <c r="C435" s="13">
        <v>14.97</v>
      </c>
      <c r="CD435" s="14"/>
      <c r="CE435" s="13"/>
    </row>
    <row r="436" spans="2:83">
      <c r="B436" s="14">
        <v>40966</v>
      </c>
      <c r="C436" s="13">
        <v>14.79</v>
      </c>
      <c r="CD436" s="14"/>
      <c r="CE436" s="13"/>
    </row>
    <row r="437" spans="2:83">
      <c r="B437" s="14">
        <v>40963</v>
      </c>
      <c r="C437" s="13">
        <v>14.89</v>
      </c>
      <c r="CD437" s="14"/>
      <c r="CE437" s="13"/>
    </row>
    <row r="438" spans="2:83">
      <c r="B438" s="14">
        <v>40962</v>
      </c>
      <c r="C438" s="13">
        <v>14.73</v>
      </c>
      <c r="CD438" s="14"/>
      <c r="CE438" s="13"/>
    </row>
    <row r="439" spans="2:83">
      <c r="B439" s="14">
        <v>40961</v>
      </c>
      <c r="C439" s="13">
        <v>14.75</v>
      </c>
      <c r="CD439" s="14"/>
      <c r="CE439" s="13"/>
    </row>
    <row r="440" spans="2:83">
      <c r="B440" s="14">
        <v>40960</v>
      </c>
      <c r="C440" s="13">
        <v>14.51</v>
      </c>
      <c r="CD440" s="14"/>
      <c r="CE440" s="13"/>
    </row>
    <row r="441" spans="2:83">
      <c r="B441" s="14">
        <v>40956</v>
      </c>
      <c r="C441" s="13">
        <v>13.46</v>
      </c>
      <c r="CD441" s="14"/>
      <c r="CE441" s="13"/>
    </row>
    <row r="442" spans="2:83">
      <c r="B442" s="14">
        <v>40955</v>
      </c>
      <c r="C442" s="13">
        <v>13.66</v>
      </c>
      <c r="CD442" s="14"/>
      <c r="CE442" s="13"/>
    </row>
    <row r="443" spans="2:83">
      <c r="B443" s="14">
        <v>40954</v>
      </c>
      <c r="C443" s="13">
        <v>13.09</v>
      </c>
      <c r="CD443" s="14"/>
      <c r="CE443" s="13"/>
    </row>
    <row r="444" spans="2:83">
      <c r="B444" s="14">
        <v>40953</v>
      </c>
      <c r="C444" s="13">
        <v>13.16</v>
      </c>
      <c r="CD444" s="14"/>
      <c r="CE444" s="13"/>
    </row>
    <row r="445" spans="2:83">
      <c r="B445" s="14">
        <v>40952</v>
      </c>
      <c r="C445" s="13">
        <v>13.26</v>
      </c>
      <c r="CD445" s="14"/>
      <c r="CE445" s="13"/>
    </row>
    <row r="446" spans="2:83">
      <c r="B446" s="14">
        <v>40949</v>
      </c>
      <c r="C446" s="13">
        <v>13.36</v>
      </c>
      <c r="CD446" s="14"/>
      <c r="CE446" s="13"/>
    </row>
    <row r="447" spans="2:83">
      <c r="B447" s="14">
        <v>40948</v>
      </c>
      <c r="C447" s="13">
        <v>13.95</v>
      </c>
      <c r="CD447" s="14"/>
      <c r="CE447" s="13"/>
    </row>
    <row r="448" spans="2:83">
      <c r="B448" s="14">
        <v>40947</v>
      </c>
      <c r="C448" s="13">
        <v>13.95</v>
      </c>
      <c r="CD448" s="14"/>
      <c r="CE448" s="13"/>
    </row>
    <row r="449" spans="2:83">
      <c r="B449" s="14">
        <v>40946</v>
      </c>
      <c r="C449" s="13">
        <v>13.82</v>
      </c>
      <c r="CD449" s="14"/>
      <c r="CE449" s="13"/>
    </row>
    <row r="450" spans="2:83">
      <c r="B450" s="14">
        <v>40945</v>
      </c>
      <c r="C450" s="13">
        <v>14.07</v>
      </c>
      <c r="CD450" s="14"/>
      <c r="CE450" s="13"/>
    </row>
    <row r="451" spans="2:83">
      <c r="B451" s="14">
        <v>40942</v>
      </c>
      <c r="C451" s="13">
        <v>14.37</v>
      </c>
      <c r="CD451" s="14"/>
      <c r="CE451" s="13"/>
    </row>
    <row r="452" spans="2:83">
      <c r="B452" s="14">
        <v>40941</v>
      </c>
      <c r="C452" s="13">
        <v>13.58</v>
      </c>
      <c r="CD452" s="14"/>
      <c r="CE452" s="13"/>
    </row>
    <row r="453" spans="2:83">
      <c r="B453" s="14">
        <v>40940</v>
      </c>
      <c r="C453" s="13">
        <v>13.37</v>
      </c>
      <c r="CD453" s="14"/>
      <c r="CE453" s="13"/>
    </row>
    <row r="454" spans="2:83">
      <c r="B454" s="14">
        <v>40939</v>
      </c>
      <c r="C454" s="13">
        <v>12.88</v>
      </c>
      <c r="CD454" s="14"/>
      <c r="CE454" s="13"/>
    </row>
    <row r="455" spans="2:83">
      <c r="B455" s="14">
        <v>40938</v>
      </c>
      <c r="C455" s="13">
        <v>13.09</v>
      </c>
      <c r="CD455" s="14"/>
      <c r="CE455" s="13"/>
    </row>
    <row r="456" spans="2:83">
      <c r="B456" s="14">
        <v>40935</v>
      </c>
      <c r="C456" s="13">
        <v>13.64</v>
      </c>
      <c r="CD456" s="14"/>
      <c r="CE456" s="13"/>
    </row>
    <row r="457" spans="2:83">
      <c r="B457" s="14">
        <v>40934</v>
      </c>
      <c r="C457" s="13">
        <v>13.38</v>
      </c>
      <c r="CD457" s="14"/>
      <c r="CE457" s="13"/>
    </row>
    <row r="458" spans="2:83">
      <c r="B458" s="14">
        <v>40933</v>
      </c>
      <c r="C458" s="13">
        <v>13.45</v>
      </c>
      <c r="CD458" s="14"/>
      <c r="CE458" s="13"/>
    </row>
    <row r="459" spans="2:83">
      <c r="B459" s="14">
        <v>40932</v>
      </c>
      <c r="C459" s="13">
        <v>12.51</v>
      </c>
      <c r="CD459" s="14"/>
      <c r="CE459" s="13"/>
    </row>
    <row r="460" spans="2:83">
      <c r="B460" s="14">
        <v>40931</v>
      </c>
      <c r="C460" s="13">
        <v>12.56</v>
      </c>
      <c r="CD460" s="14"/>
      <c r="CE460" s="13"/>
    </row>
    <row r="461" spans="2:83">
      <c r="B461" s="14">
        <v>40928</v>
      </c>
      <c r="C461" s="13">
        <v>12.17</v>
      </c>
      <c r="CD461" s="14"/>
      <c r="CE461" s="13"/>
    </row>
    <row r="462" spans="2:83">
      <c r="B462" s="14">
        <v>40927</v>
      </c>
      <c r="C462" s="13">
        <v>12.22</v>
      </c>
      <c r="CD462" s="14"/>
      <c r="CE462" s="13"/>
    </row>
    <row r="463" spans="2:83">
      <c r="B463" s="14">
        <v>40926</v>
      </c>
      <c r="C463" s="13">
        <v>12.26</v>
      </c>
      <c r="CD463" s="14"/>
      <c r="CE463" s="13"/>
    </row>
    <row r="464" spans="2:83">
      <c r="B464" s="14">
        <v>40925</v>
      </c>
      <c r="C464" s="13">
        <v>12.02</v>
      </c>
      <c r="CD464" s="14"/>
      <c r="CE464" s="13"/>
    </row>
    <row r="465" spans="2:83">
      <c r="B465" s="14">
        <v>40921</v>
      </c>
      <c r="C465" s="13">
        <v>11.51</v>
      </c>
      <c r="CD465" s="14"/>
      <c r="CE465" s="13"/>
    </row>
    <row r="466" spans="2:83">
      <c r="B466" s="14">
        <v>40920</v>
      </c>
      <c r="C466" s="13">
        <v>11.99</v>
      </c>
      <c r="CD466" s="14"/>
      <c r="CE466" s="13"/>
    </row>
    <row r="467" spans="2:83">
      <c r="B467" s="14">
        <v>40919</v>
      </c>
      <c r="C467" s="13">
        <v>11.6</v>
      </c>
      <c r="CD467" s="14"/>
      <c r="CE467" s="13"/>
    </row>
    <row r="468" spans="2:83">
      <c r="B468" s="14">
        <v>40918</v>
      </c>
      <c r="C468" s="13">
        <v>11.7</v>
      </c>
      <c r="CD468" s="14"/>
      <c r="CE468" s="13"/>
    </row>
    <row r="469" spans="2:83">
      <c r="B469" s="14">
        <v>40917</v>
      </c>
      <c r="C469" s="13">
        <v>10.88</v>
      </c>
      <c r="CD469" s="14"/>
      <c r="CE469" s="13"/>
    </row>
    <row r="470" spans="2:83">
      <c r="B470" s="14">
        <v>40914</v>
      </c>
      <c r="C470" s="13">
        <v>10.95</v>
      </c>
      <c r="CD470" s="14"/>
      <c r="CE470" s="13"/>
    </row>
    <row r="471" spans="2:83">
      <c r="B471" s="14">
        <v>40913</v>
      </c>
      <c r="C471" s="13">
        <v>11.05</v>
      </c>
      <c r="CD471" s="14"/>
      <c r="CE471" s="13"/>
    </row>
    <row r="472" spans="2:83">
      <c r="B472" s="14">
        <v>40912</v>
      </c>
      <c r="C472" s="13">
        <v>11.15</v>
      </c>
      <c r="CD472" s="14"/>
      <c r="CE472" s="13"/>
    </row>
    <row r="473" spans="2:83">
      <c r="B473" s="14">
        <v>40911</v>
      </c>
      <c r="C473" s="13">
        <v>11.12</v>
      </c>
      <c r="CD473" s="14"/>
      <c r="CE473" s="13"/>
    </row>
    <row r="474" spans="2:83">
      <c r="B474" s="14">
        <v>40907</v>
      </c>
      <c r="C474" s="13">
        <v>10.46</v>
      </c>
      <c r="CD474" s="14"/>
      <c r="CE474" s="13"/>
    </row>
    <row r="475" spans="2:83">
      <c r="B475" s="14">
        <v>40906</v>
      </c>
      <c r="C475" s="13">
        <v>10.06</v>
      </c>
      <c r="CD475" s="14"/>
      <c r="CE475" s="13"/>
    </row>
    <row r="476" spans="2:83">
      <c r="B476" s="14">
        <v>40905</v>
      </c>
      <c r="C476" s="13">
        <v>10.130000000000001</v>
      </c>
      <c r="CD476" s="14"/>
      <c r="CE476" s="13"/>
    </row>
    <row r="477" spans="2:83">
      <c r="B477" s="14">
        <v>40904</v>
      </c>
      <c r="C477" s="13">
        <v>10.82</v>
      </c>
      <c r="CD477" s="14"/>
      <c r="CE477" s="13"/>
    </row>
    <row r="478" spans="2:83">
      <c r="B478" s="14">
        <v>40900</v>
      </c>
      <c r="C478" s="13">
        <v>10.96</v>
      </c>
      <c r="CD478" s="14"/>
      <c r="CE478" s="13"/>
    </row>
    <row r="479" spans="2:83">
      <c r="B479" s="14">
        <v>40899</v>
      </c>
      <c r="C479" s="13">
        <v>11</v>
      </c>
      <c r="CD479" s="14"/>
      <c r="CE479" s="13"/>
    </row>
    <row r="480" spans="2:83">
      <c r="B480" s="14">
        <v>40898</v>
      </c>
      <c r="C480" s="13">
        <v>10.83</v>
      </c>
      <c r="CD480" s="14"/>
      <c r="CE480" s="13"/>
    </row>
    <row r="481" spans="2:83">
      <c r="B481" s="14">
        <v>40897</v>
      </c>
      <c r="C481" s="13">
        <v>10.81</v>
      </c>
      <c r="CD481" s="14"/>
      <c r="CE481" s="13"/>
    </row>
    <row r="482" spans="2:83">
      <c r="B482" s="14">
        <v>40896</v>
      </c>
      <c r="C482" s="13">
        <v>10.5</v>
      </c>
      <c r="CD482" s="14"/>
      <c r="CE482" s="13"/>
    </row>
    <row r="483" spans="2:83">
      <c r="B483" s="14">
        <v>40893</v>
      </c>
      <c r="C483" s="13">
        <v>11.21</v>
      </c>
      <c r="CD483" s="14"/>
      <c r="CE483" s="13"/>
    </row>
    <row r="484" spans="2:83">
      <c r="B484" s="14">
        <v>40892</v>
      </c>
      <c r="C484" s="13">
        <v>10.47</v>
      </c>
      <c r="CD484" s="14"/>
      <c r="CE484" s="13"/>
    </row>
    <row r="485" spans="2:83">
      <c r="B485" s="14">
        <v>40891</v>
      </c>
      <c r="C485" s="13">
        <v>10.59</v>
      </c>
      <c r="CD485" s="14"/>
      <c r="CE485" s="13"/>
    </row>
    <row r="486" spans="2:83">
      <c r="B486" s="14">
        <v>40890</v>
      </c>
      <c r="C486" s="13">
        <v>11</v>
      </c>
      <c r="CD486" s="14"/>
      <c r="CE486" s="13"/>
    </row>
    <row r="487" spans="2:83">
      <c r="B487" s="14">
        <v>40889</v>
      </c>
      <c r="C487" s="13">
        <v>11.51</v>
      </c>
      <c r="CD487" s="14"/>
      <c r="CE487" s="13"/>
    </row>
    <row r="488" spans="2:83">
      <c r="B488" s="14">
        <v>40886</v>
      </c>
      <c r="C488" s="13">
        <v>12.01</v>
      </c>
      <c r="CD488" s="14"/>
      <c r="CE488" s="13"/>
    </row>
    <row r="489" spans="2:83">
      <c r="B489" s="14">
        <v>40885</v>
      </c>
      <c r="C489" s="13">
        <v>10.88</v>
      </c>
      <c r="CD489" s="14"/>
      <c r="CE489" s="13"/>
    </row>
    <row r="490" spans="2:83">
      <c r="B490" s="14">
        <v>40884</v>
      </c>
      <c r="C490" s="13">
        <v>11.4</v>
      </c>
      <c r="CD490" s="14"/>
      <c r="CE490" s="13"/>
    </row>
    <row r="491" spans="2:83">
      <c r="B491" s="14">
        <v>40883</v>
      </c>
      <c r="C491" s="13">
        <v>11.63</v>
      </c>
      <c r="CD491" s="14"/>
      <c r="CE491" s="13"/>
    </row>
    <row r="492" spans="2:83">
      <c r="B492" s="14">
        <v>40882</v>
      </c>
      <c r="C492" s="13">
        <v>11.35</v>
      </c>
      <c r="CD492" s="14"/>
      <c r="CE492" s="13"/>
    </row>
    <row r="493" spans="2:83">
      <c r="B493" s="14">
        <v>40879</v>
      </c>
      <c r="C493" s="13">
        <v>11.02</v>
      </c>
      <c r="CD493" s="14"/>
      <c r="CE493" s="13"/>
    </row>
    <row r="494" spans="2:83">
      <c r="B494" s="14">
        <v>40878</v>
      </c>
      <c r="C494" s="13">
        <v>10.72</v>
      </c>
      <c r="CD494" s="14"/>
      <c r="CE494" s="13"/>
    </row>
    <row r="495" spans="2:83">
      <c r="B495" s="14">
        <v>40877</v>
      </c>
      <c r="C495" s="13">
        <v>10.91</v>
      </c>
      <c r="CD495" s="14"/>
      <c r="CE495" s="13"/>
    </row>
    <row r="496" spans="2:83">
      <c r="B496" s="14">
        <v>40876</v>
      </c>
      <c r="C496" s="13">
        <v>10.16</v>
      </c>
      <c r="CD496" s="14"/>
      <c r="CE496" s="13"/>
    </row>
    <row r="497" spans="2:83">
      <c r="B497" s="14">
        <v>40875</v>
      </c>
      <c r="C497" s="13">
        <v>9.9</v>
      </c>
      <c r="CD497" s="14"/>
      <c r="CE497" s="13"/>
    </row>
    <row r="498" spans="2:83">
      <c r="B498" s="14">
        <v>40872</v>
      </c>
      <c r="C498" s="13">
        <v>9.44</v>
      </c>
      <c r="CD498" s="14"/>
      <c r="CE498" s="13"/>
    </row>
    <row r="499" spans="2:83">
      <c r="B499" s="14">
        <v>40870</v>
      </c>
      <c r="C499" s="13">
        <v>9.5500000000000007</v>
      </c>
      <c r="CD499" s="14"/>
      <c r="CE499" s="13"/>
    </row>
    <row r="500" spans="2:83">
      <c r="B500" s="14">
        <v>40869</v>
      </c>
      <c r="C500" s="13">
        <v>10.210000000000001</v>
      </c>
      <c r="CD500" s="14"/>
      <c r="CE500" s="13"/>
    </row>
    <row r="501" spans="2:83">
      <c r="B501" s="14">
        <v>40868</v>
      </c>
      <c r="C501" s="13">
        <v>10.08</v>
      </c>
      <c r="CD501" s="14"/>
      <c r="CE501" s="13"/>
    </row>
    <row r="502" spans="2:83">
      <c r="B502" s="14">
        <v>40865</v>
      </c>
      <c r="C502" s="13">
        <v>10.43</v>
      </c>
      <c r="CD502" s="14"/>
      <c r="CE502" s="13"/>
    </row>
    <row r="503" spans="2:83">
      <c r="B503" s="14">
        <v>40864</v>
      </c>
      <c r="C503" s="13">
        <v>10.57</v>
      </c>
      <c r="CD503" s="14"/>
      <c r="CE503" s="13"/>
    </row>
    <row r="504" spans="2:83">
      <c r="B504" s="14">
        <v>40863</v>
      </c>
      <c r="C504" s="13">
        <v>11.33</v>
      </c>
      <c r="CD504" s="14"/>
      <c r="CE504" s="13"/>
    </row>
    <row r="505" spans="2:83">
      <c r="B505" s="14">
        <v>40862</v>
      </c>
      <c r="C505" s="13">
        <v>11.83</v>
      </c>
      <c r="CD505" s="14"/>
      <c r="CE505" s="13"/>
    </row>
    <row r="506" spans="2:83">
      <c r="B506" s="14">
        <v>40861</v>
      </c>
      <c r="C506" s="13">
        <v>11.66</v>
      </c>
      <c r="CD506" s="14"/>
      <c r="CE506" s="13"/>
    </row>
    <row r="507" spans="2:83">
      <c r="B507" s="14">
        <v>40858</v>
      </c>
      <c r="C507" s="13">
        <v>12.1</v>
      </c>
      <c r="CD507" s="14"/>
      <c r="CE507" s="13"/>
    </row>
    <row r="508" spans="2:83">
      <c r="B508" s="14">
        <v>40857</v>
      </c>
      <c r="C508" s="13">
        <v>11.48</v>
      </c>
      <c r="CD508" s="14"/>
      <c r="CE508" s="13"/>
    </row>
    <row r="509" spans="2:83">
      <c r="B509" s="14">
        <v>40856</v>
      </c>
      <c r="C509" s="13">
        <v>11.38</v>
      </c>
      <c r="CD509" s="14"/>
      <c r="CE509" s="13"/>
    </row>
    <row r="510" spans="2:83">
      <c r="B510" s="14">
        <v>40855</v>
      </c>
      <c r="C510" s="13">
        <v>12.33</v>
      </c>
      <c r="CD510" s="14"/>
      <c r="CE510" s="13"/>
    </row>
    <row r="511" spans="2:83">
      <c r="B511" s="14">
        <v>40854</v>
      </c>
      <c r="C511" s="13">
        <v>12.33</v>
      </c>
      <c r="CD511" s="14"/>
      <c r="CE511" s="13"/>
    </row>
    <row r="512" spans="2:83">
      <c r="B512" s="14">
        <v>40851</v>
      </c>
      <c r="C512" s="13">
        <v>11.93</v>
      </c>
      <c r="CD512" s="14"/>
      <c r="CE512" s="13"/>
    </row>
    <row r="513" spans="2:83">
      <c r="B513" s="14">
        <v>40850</v>
      </c>
      <c r="C513" s="13">
        <v>11.12</v>
      </c>
      <c r="CD513" s="14"/>
      <c r="CE513" s="13"/>
    </row>
    <row r="514" spans="2:83">
      <c r="B514" s="14">
        <v>40849</v>
      </c>
      <c r="C514" s="13">
        <v>10.87</v>
      </c>
      <c r="CD514" s="14"/>
      <c r="CE514" s="13"/>
    </row>
    <row r="515" spans="2:83">
      <c r="B515" s="14">
        <v>40848</v>
      </c>
      <c r="C515" s="2">
        <v>10.3</v>
      </c>
      <c r="CD515" s="14"/>
      <c r="CE515" s="13"/>
    </row>
    <row r="516" spans="2:83">
      <c r="B516" s="14">
        <v>40847</v>
      </c>
      <c r="C516" s="13">
        <v>11.36</v>
      </c>
      <c r="CD516" s="14"/>
      <c r="CE516" s="13"/>
    </row>
    <row r="517" spans="2:83">
      <c r="B517" s="14">
        <v>40844</v>
      </c>
      <c r="C517" s="13">
        <v>12.45</v>
      </c>
      <c r="CD517" s="14"/>
      <c r="CE517" s="13"/>
    </row>
    <row r="518" spans="2:83">
      <c r="B518" s="14">
        <v>40843</v>
      </c>
      <c r="C518" s="13">
        <v>10.51</v>
      </c>
      <c r="CD518" s="14"/>
      <c r="CE518" s="13"/>
    </row>
    <row r="519" spans="2:83">
      <c r="B519" s="14">
        <v>40842</v>
      </c>
      <c r="C519" s="13">
        <v>9.48</v>
      </c>
      <c r="CD519" s="14"/>
      <c r="CE519" s="13"/>
    </row>
    <row r="520" spans="2:83">
      <c r="B520" s="14">
        <v>40841</v>
      </c>
      <c r="C520" s="13">
        <v>9.31</v>
      </c>
      <c r="CD520" s="14"/>
      <c r="CE520" s="13"/>
    </row>
    <row r="521" spans="2:83">
      <c r="B521" s="14">
        <v>40840</v>
      </c>
      <c r="C521" s="13">
        <v>9.6</v>
      </c>
      <c r="CD521" s="14"/>
      <c r="CE521" s="13"/>
    </row>
    <row r="522" spans="2:83">
      <c r="B522" s="14">
        <v>40837</v>
      </c>
      <c r="C522" s="13">
        <v>9.19</v>
      </c>
      <c r="CD522" s="14"/>
      <c r="CE522" s="13"/>
    </row>
    <row r="523" spans="2:83">
      <c r="B523" s="14">
        <v>40836</v>
      </c>
      <c r="C523" s="13">
        <v>8.84</v>
      </c>
      <c r="CD523" s="14"/>
      <c r="CE523" s="13"/>
    </row>
    <row r="524" spans="2:83">
      <c r="B524" s="14">
        <v>40835</v>
      </c>
      <c r="C524" s="13">
        <v>8.74</v>
      </c>
      <c r="CD524" s="14"/>
      <c r="CE524" s="13"/>
    </row>
    <row r="525" spans="2:83">
      <c r="B525" s="14">
        <v>40834</v>
      </c>
      <c r="C525" s="13">
        <v>9.3699999999999992</v>
      </c>
      <c r="CD525" s="14"/>
      <c r="CE525" s="13"/>
    </row>
    <row r="526" spans="2:83">
      <c r="B526" s="14">
        <v>40833</v>
      </c>
      <c r="C526" s="13">
        <v>9.23</v>
      </c>
      <c r="CD526" s="14"/>
      <c r="CE526" s="13"/>
    </row>
    <row r="527" spans="2:83">
      <c r="B527" s="14">
        <v>40830</v>
      </c>
      <c r="C527" s="13">
        <v>9.4600000000000009</v>
      </c>
      <c r="CD527" s="14"/>
      <c r="CE527" s="13"/>
    </row>
    <row r="528" spans="2:83">
      <c r="B528" s="14">
        <v>40829</v>
      </c>
      <c r="C528" s="13">
        <v>9.7899999999999991</v>
      </c>
      <c r="CD528" s="14"/>
      <c r="CE528" s="13"/>
    </row>
    <row r="529" spans="2:83">
      <c r="B529" s="14">
        <v>40828</v>
      </c>
      <c r="C529" s="13">
        <v>9.74</v>
      </c>
      <c r="CD529" s="14"/>
      <c r="CE529" s="13"/>
    </row>
    <row r="530" spans="2:83">
      <c r="B530" s="14">
        <v>40827</v>
      </c>
      <c r="C530" s="13">
        <v>9.48</v>
      </c>
      <c r="CD530" s="14"/>
      <c r="CE530" s="13"/>
    </row>
    <row r="531" spans="2:83">
      <c r="CD531" s="14"/>
      <c r="CE531" s="13"/>
    </row>
    <row r="532" spans="2:83">
      <c r="CD532" s="14"/>
      <c r="CE532" s="13"/>
    </row>
    <row r="533" spans="2:83">
      <c r="CD533" s="14"/>
      <c r="CE533" s="13"/>
    </row>
    <row r="534" spans="2:83">
      <c r="CD534" s="14"/>
      <c r="CE534" s="13"/>
    </row>
    <row r="535" spans="2:83">
      <c r="CD535" s="14"/>
      <c r="CE535" s="13"/>
    </row>
    <row r="536" spans="2:83">
      <c r="CD536" s="14"/>
      <c r="CE536" s="13"/>
    </row>
    <row r="537" spans="2:83">
      <c r="CD537" s="14"/>
      <c r="CE537" s="13"/>
    </row>
    <row r="538" spans="2:83">
      <c r="CD538" s="14"/>
      <c r="CE538" s="13"/>
    </row>
    <row r="539" spans="2:83">
      <c r="CD539" s="14"/>
      <c r="CE539" s="13"/>
    </row>
    <row r="540" spans="2:83">
      <c r="CD540" s="14"/>
      <c r="CE540" s="13"/>
    </row>
    <row r="541" spans="2:83">
      <c r="CD541" s="14"/>
      <c r="CE541" s="13"/>
    </row>
    <row r="542" spans="2:83">
      <c r="CD542" s="14"/>
      <c r="CE542" s="13"/>
    </row>
    <row r="543" spans="2:83">
      <c r="CD543" s="14"/>
      <c r="CE543" s="13"/>
    </row>
    <row r="544" spans="2:83">
      <c r="CD544" s="14"/>
      <c r="CE544" s="13"/>
    </row>
    <row r="545" spans="82:83">
      <c r="CD545" s="14"/>
      <c r="CE545" s="13"/>
    </row>
    <row r="546" spans="82:83">
      <c r="CD546" s="14"/>
      <c r="CE546" s="13"/>
    </row>
    <row r="547" spans="82:83">
      <c r="CD547" s="14"/>
      <c r="CE547" s="13"/>
    </row>
    <row r="548" spans="82:83">
      <c r="CD548" s="14"/>
      <c r="CE548" s="13"/>
    </row>
    <row r="549" spans="82:83">
      <c r="CD549" s="14"/>
      <c r="CE549" s="13"/>
    </row>
    <row r="550" spans="82:83">
      <c r="CD550" s="14"/>
      <c r="CE550" s="13"/>
    </row>
    <row r="551" spans="82:83">
      <c r="CD551" s="14"/>
      <c r="CE551" s="13"/>
    </row>
    <row r="552" spans="82:83">
      <c r="CD552" s="14"/>
      <c r="CE552" s="13"/>
    </row>
    <row r="553" spans="82:83">
      <c r="CD553" s="14"/>
      <c r="CE553" s="13"/>
    </row>
    <row r="554" spans="82:83">
      <c r="CD554" s="14"/>
      <c r="CE554" s="13"/>
    </row>
    <row r="555" spans="82:83">
      <c r="CD555" s="14"/>
      <c r="CE555" s="13"/>
    </row>
    <row r="556" spans="82:83">
      <c r="CD556" s="14"/>
      <c r="CE556" s="13"/>
    </row>
    <row r="557" spans="82:83">
      <c r="CD557" s="14"/>
      <c r="CE557" s="13"/>
    </row>
    <row r="558" spans="82:83">
      <c r="CD558" s="14"/>
      <c r="CE558" s="13"/>
    </row>
    <row r="559" spans="82:83">
      <c r="CD559" s="14"/>
      <c r="CE559" s="13"/>
    </row>
    <row r="560" spans="82:83">
      <c r="CD560" s="14"/>
      <c r="CE560" s="13"/>
    </row>
    <row r="561" spans="82:83">
      <c r="CD561" s="14"/>
      <c r="CE561" s="13"/>
    </row>
    <row r="562" spans="82:83">
      <c r="CD562" s="14"/>
      <c r="CE562" s="13"/>
    </row>
    <row r="563" spans="82:83">
      <c r="CD563" s="14"/>
      <c r="CE563" s="13"/>
    </row>
    <row r="564" spans="82:83">
      <c r="CD564" s="14"/>
      <c r="CE564" s="13"/>
    </row>
    <row r="565" spans="82:83">
      <c r="CD565" s="14"/>
      <c r="CE565" s="13"/>
    </row>
    <row r="566" spans="82:83">
      <c r="CD566" s="14"/>
      <c r="CE566" s="13"/>
    </row>
    <row r="567" spans="82:83">
      <c r="CD567" s="14"/>
      <c r="CE567" s="13"/>
    </row>
    <row r="568" spans="82:83">
      <c r="CD568" s="14"/>
      <c r="CE568" s="13"/>
    </row>
    <row r="569" spans="82:83">
      <c r="CD569" s="14"/>
      <c r="CE569" s="13"/>
    </row>
    <row r="570" spans="82:83">
      <c r="CD570" s="14"/>
      <c r="CE570" s="13"/>
    </row>
    <row r="571" spans="82:83">
      <c r="CD571" s="14"/>
      <c r="CE571" s="13"/>
    </row>
    <row r="572" spans="82:83">
      <c r="CD572" s="14"/>
      <c r="CE572" s="13"/>
    </row>
    <row r="573" spans="82:83">
      <c r="CD573" s="14"/>
      <c r="CE573" s="13"/>
    </row>
    <row r="574" spans="82:83">
      <c r="CD574" s="14"/>
      <c r="CE574" s="13"/>
    </row>
    <row r="575" spans="82:83">
      <c r="CD575" s="14"/>
      <c r="CE575" s="13"/>
    </row>
    <row r="576" spans="82:83">
      <c r="CD576" s="14"/>
      <c r="CE576" s="13"/>
    </row>
    <row r="577" spans="82:83">
      <c r="CD577" s="14"/>
      <c r="CE577" s="13"/>
    </row>
    <row r="578" spans="82:83">
      <c r="CD578" s="14"/>
      <c r="CE578" s="13"/>
    </row>
    <row r="579" spans="82:83">
      <c r="CD579" s="14"/>
      <c r="CE579" s="13"/>
    </row>
    <row r="580" spans="82:83">
      <c r="CD580" s="14"/>
      <c r="CE580" s="13"/>
    </row>
    <row r="581" spans="82:83">
      <c r="CD581" s="14"/>
      <c r="CE581" s="13"/>
    </row>
    <row r="582" spans="82:83">
      <c r="CD582" s="14"/>
      <c r="CE582" s="13"/>
    </row>
    <row r="583" spans="82:83">
      <c r="CD583" s="14"/>
      <c r="CE583" s="13"/>
    </row>
    <row r="584" spans="82:83">
      <c r="CD584" s="14"/>
      <c r="CE584" s="13"/>
    </row>
    <row r="585" spans="82:83">
      <c r="CD585" s="14"/>
      <c r="CE585" s="13"/>
    </row>
    <row r="586" spans="82:83">
      <c r="CD586" s="14"/>
      <c r="CE586" s="13"/>
    </row>
    <row r="587" spans="82:83">
      <c r="CD587" s="14"/>
      <c r="CE587" s="13"/>
    </row>
    <row r="588" spans="82:83">
      <c r="CD588" s="14"/>
      <c r="CE588" s="13"/>
    </row>
    <row r="589" spans="82:83">
      <c r="CD589" s="14"/>
      <c r="CE589" s="13"/>
    </row>
    <row r="590" spans="82:83">
      <c r="CD590" s="14"/>
      <c r="CE590" s="13"/>
    </row>
    <row r="591" spans="82:83">
      <c r="CD591" s="14"/>
      <c r="CE591" s="13"/>
    </row>
    <row r="592" spans="82:83">
      <c r="CD592" s="14"/>
      <c r="CE592" s="13"/>
    </row>
    <row r="593" spans="82:83">
      <c r="CD593" s="14"/>
      <c r="CE593" s="13"/>
    </row>
    <row r="594" spans="82:83">
      <c r="CD594" s="14"/>
      <c r="CE594" s="13"/>
    </row>
    <row r="595" spans="82:83">
      <c r="CD595" s="14"/>
      <c r="CE595" s="13"/>
    </row>
    <row r="596" spans="82:83">
      <c r="CD596" s="14"/>
      <c r="CE596" s="13"/>
    </row>
    <row r="597" spans="82:83">
      <c r="CD597" s="14"/>
      <c r="CE597" s="13"/>
    </row>
    <row r="598" spans="82:83">
      <c r="CD598" s="14"/>
      <c r="CE598" s="13"/>
    </row>
    <row r="599" spans="82:83">
      <c r="CD599" s="14"/>
      <c r="CE599" s="13"/>
    </row>
    <row r="600" spans="82:83">
      <c r="CD600" s="14"/>
      <c r="CE600" s="13"/>
    </row>
    <row r="601" spans="82:83">
      <c r="CD601" s="14"/>
      <c r="CE601" s="13"/>
    </row>
    <row r="602" spans="82:83">
      <c r="CD602" s="14"/>
      <c r="CE602" s="13"/>
    </row>
    <row r="603" spans="82:83">
      <c r="CD603" s="14"/>
      <c r="CE603" s="13"/>
    </row>
    <row r="604" spans="82:83">
      <c r="CD604" s="14"/>
      <c r="CE604" s="13"/>
    </row>
    <row r="605" spans="82:83">
      <c r="CD605" s="14"/>
      <c r="CE605" s="13"/>
    </row>
    <row r="606" spans="82:83">
      <c r="CD606" s="14"/>
      <c r="CE606" s="13"/>
    </row>
    <row r="607" spans="82:83">
      <c r="CD607" s="14"/>
      <c r="CE607" s="13"/>
    </row>
    <row r="608" spans="82:83">
      <c r="CD608" s="14"/>
      <c r="CE608" s="13"/>
    </row>
    <row r="609" spans="82:83">
      <c r="CD609" s="14"/>
      <c r="CE609" s="13"/>
    </row>
    <row r="610" spans="82:83">
      <c r="CD610" s="14"/>
      <c r="CE610" s="13"/>
    </row>
    <row r="611" spans="82:83">
      <c r="CD611" s="14"/>
      <c r="CE611" s="13"/>
    </row>
    <row r="612" spans="82:83">
      <c r="CD612" s="14"/>
      <c r="CE612" s="13"/>
    </row>
    <row r="613" spans="82:83">
      <c r="CD613" s="14"/>
      <c r="CE613" s="13"/>
    </row>
    <row r="614" spans="82:83">
      <c r="CD614" s="14"/>
      <c r="CE614" s="13"/>
    </row>
    <row r="615" spans="82:83">
      <c r="CD615" s="14"/>
      <c r="CE615" s="13"/>
    </row>
    <row r="616" spans="82:83">
      <c r="CD616" s="14"/>
      <c r="CE616" s="13"/>
    </row>
    <row r="617" spans="82:83">
      <c r="CD617" s="14"/>
      <c r="CE617" s="13"/>
    </row>
    <row r="618" spans="82:83">
      <c r="CD618" s="14"/>
      <c r="CE618" s="13"/>
    </row>
    <row r="619" spans="82:83">
      <c r="CD619" s="14"/>
      <c r="CE619" s="13"/>
    </row>
    <row r="620" spans="82:83">
      <c r="CD620" s="14"/>
      <c r="CE620" s="13"/>
    </row>
    <row r="621" spans="82:83">
      <c r="CD621" s="14"/>
      <c r="CE621" s="13"/>
    </row>
    <row r="622" spans="82:83">
      <c r="CD622" s="14"/>
      <c r="CE622" s="13"/>
    </row>
    <row r="623" spans="82:83">
      <c r="CD623" s="14"/>
      <c r="CE623" s="13"/>
    </row>
    <row r="624" spans="82:83">
      <c r="CD624" s="14"/>
      <c r="CE624" s="13"/>
    </row>
    <row r="625" spans="82:83">
      <c r="CD625" s="14"/>
      <c r="CE625" s="13"/>
    </row>
    <row r="626" spans="82:83">
      <c r="CD626" s="14"/>
      <c r="CE626" s="13"/>
    </row>
    <row r="627" spans="82:83">
      <c r="CD627" s="14"/>
      <c r="CE627" s="13"/>
    </row>
    <row r="628" spans="82:83">
      <c r="CD628" s="14"/>
      <c r="CE628" s="13"/>
    </row>
    <row r="629" spans="82:83">
      <c r="CD629" s="14"/>
      <c r="CE629" s="13"/>
    </row>
    <row r="630" spans="82:83">
      <c r="CD630" s="14"/>
      <c r="CE630" s="13"/>
    </row>
    <row r="631" spans="82:83">
      <c r="CD631" s="14"/>
      <c r="CE631" s="13"/>
    </row>
    <row r="632" spans="82:83">
      <c r="CD632" s="14"/>
      <c r="CE632" s="13"/>
    </row>
    <row r="633" spans="82:83">
      <c r="CD633" s="14"/>
      <c r="CE633" s="13"/>
    </row>
    <row r="634" spans="82:83">
      <c r="CD634" s="14"/>
      <c r="CE634" s="13"/>
    </row>
    <row r="635" spans="82:83">
      <c r="CD635" s="14"/>
      <c r="CE635" s="13"/>
    </row>
    <row r="636" spans="82:83">
      <c r="CD636" s="14"/>
      <c r="CE636" s="13"/>
    </row>
    <row r="637" spans="82:83">
      <c r="CD637" s="14"/>
      <c r="CE637" s="13"/>
    </row>
    <row r="638" spans="82:83">
      <c r="CD638" s="14"/>
      <c r="CE638" s="13"/>
    </row>
    <row r="639" spans="82:83">
      <c r="CD639" s="14"/>
      <c r="CE639" s="13"/>
    </row>
    <row r="640" spans="82:83">
      <c r="CD640" s="14"/>
      <c r="CE640" s="13"/>
    </row>
    <row r="641" spans="82:83">
      <c r="CD641" s="14"/>
      <c r="CE641" s="13"/>
    </row>
    <row r="642" spans="82:83">
      <c r="CD642" s="14"/>
      <c r="CE642" s="13"/>
    </row>
    <row r="643" spans="82:83">
      <c r="CD643" s="14"/>
      <c r="CE643" s="13"/>
    </row>
    <row r="644" spans="82:83">
      <c r="CD644" s="14"/>
      <c r="CE644" s="13"/>
    </row>
    <row r="645" spans="82:83">
      <c r="CD645" s="14"/>
      <c r="CE645" s="13"/>
    </row>
    <row r="646" spans="82:83">
      <c r="CD646" s="14"/>
      <c r="CE646" s="13"/>
    </row>
    <row r="647" spans="82:83">
      <c r="CD647" s="14"/>
      <c r="CE647" s="13"/>
    </row>
    <row r="648" spans="82:83">
      <c r="CD648" s="14"/>
      <c r="CE648" s="13"/>
    </row>
    <row r="649" spans="82:83">
      <c r="CD649" s="14"/>
      <c r="CE649" s="13"/>
    </row>
    <row r="650" spans="82:83">
      <c r="CD650" s="14"/>
      <c r="CE650" s="13"/>
    </row>
    <row r="651" spans="82:83">
      <c r="CD651" s="14"/>
      <c r="CE651" s="13"/>
    </row>
    <row r="652" spans="82:83">
      <c r="CD652" s="14"/>
      <c r="CE652" s="13"/>
    </row>
    <row r="653" spans="82:83">
      <c r="CD653" s="14"/>
      <c r="CE653" s="13"/>
    </row>
    <row r="654" spans="82:83">
      <c r="CD654" s="14"/>
      <c r="CE654" s="13"/>
    </row>
    <row r="655" spans="82:83">
      <c r="CD655" s="14"/>
      <c r="CE655" s="13"/>
    </row>
    <row r="656" spans="82:83">
      <c r="CD656" s="14"/>
      <c r="CE656" s="13"/>
    </row>
    <row r="657" spans="82:83">
      <c r="CD657" s="14"/>
      <c r="CE657" s="13"/>
    </row>
    <row r="658" spans="82:83">
      <c r="CD658" s="14"/>
      <c r="CE658" s="13"/>
    </row>
    <row r="659" spans="82:83">
      <c r="CD659" s="14"/>
      <c r="CE659" s="13"/>
    </row>
    <row r="660" spans="82:83">
      <c r="CD660" s="14"/>
      <c r="CE660" s="13"/>
    </row>
    <row r="661" spans="82:83">
      <c r="CD661" s="14"/>
      <c r="CE661" s="13"/>
    </row>
    <row r="662" spans="82:83">
      <c r="CD662" s="14"/>
      <c r="CE662" s="13"/>
    </row>
    <row r="663" spans="82:83">
      <c r="CD663" s="14"/>
      <c r="CE663" s="13"/>
    </row>
    <row r="664" spans="82:83">
      <c r="CD664" s="14"/>
      <c r="CE664" s="13"/>
    </row>
    <row r="665" spans="82:83">
      <c r="CD665" s="14"/>
      <c r="CE665" s="13"/>
    </row>
    <row r="666" spans="82:83">
      <c r="CD666" s="14"/>
      <c r="CE666" s="13"/>
    </row>
    <row r="667" spans="82:83">
      <c r="CD667" s="14"/>
      <c r="CE667" s="13"/>
    </row>
    <row r="668" spans="82:83">
      <c r="CD668" s="14"/>
      <c r="CE668" s="13"/>
    </row>
    <row r="669" spans="82:83">
      <c r="CD669" s="14"/>
      <c r="CE669" s="13"/>
    </row>
    <row r="670" spans="82:83">
      <c r="CD670" s="14"/>
      <c r="CE670" s="13"/>
    </row>
    <row r="671" spans="82:83">
      <c r="CD671" s="14"/>
      <c r="CE671" s="13"/>
    </row>
    <row r="672" spans="82:83">
      <c r="CD672" s="14"/>
      <c r="CE672" s="13"/>
    </row>
    <row r="673" spans="82:83">
      <c r="CD673" s="14"/>
      <c r="CE673" s="13"/>
    </row>
    <row r="674" spans="82:83">
      <c r="CD674" s="14"/>
      <c r="CE674" s="13"/>
    </row>
    <row r="675" spans="82:83">
      <c r="CD675" s="14"/>
      <c r="CE675" s="13"/>
    </row>
    <row r="676" spans="82:83">
      <c r="CD676" s="14"/>
      <c r="CE676" s="13"/>
    </row>
    <row r="677" spans="82:83">
      <c r="CD677" s="14"/>
      <c r="CE677" s="13"/>
    </row>
    <row r="678" spans="82:83">
      <c r="CD678" s="14"/>
      <c r="CE678" s="13"/>
    </row>
    <row r="679" spans="82:83">
      <c r="CD679" s="14"/>
      <c r="CE679" s="13"/>
    </row>
    <row r="680" spans="82:83">
      <c r="CD680" s="14"/>
      <c r="CE680" s="13"/>
    </row>
    <row r="681" spans="82:83">
      <c r="CD681" s="14"/>
      <c r="CE681" s="13"/>
    </row>
    <row r="682" spans="82:83">
      <c r="CD682" s="14"/>
      <c r="CE682" s="13"/>
    </row>
    <row r="683" spans="82:83">
      <c r="CD683" s="14"/>
      <c r="CE683" s="13"/>
    </row>
    <row r="684" spans="82:83">
      <c r="CD684" s="14"/>
      <c r="CE684" s="13"/>
    </row>
    <row r="685" spans="82:83">
      <c r="CD685" s="14"/>
      <c r="CE685" s="13"/>
    </row>
    <row r="686" spans="82:83">
      <c r="CD686" s="14"/>
      <c r="CE686" s="13"/>
    </row>
    <row r="687" spans="82:83">
      <c r="CD687" s="14"/>
      <c r="CE687" s="13"/>
    </row>
    <row r="688" spans="82:83">
      <c r="CD688" s="14"/>
      <c r="CE688" s="13"/>
    </row>
    <row r="689" spans="82:83">
      <c r="CD689" s="14"/>
      <c r="CE689" s="13"/>
    </row>
    <row r="690" spans="82:83">
      <c r="CD690" s="14"/>
      <c r="CE690" s="13"/>
    </row>
    <row r="691" spans="82:83">
      <c r="CD691" s="14"/>
      <c r="CE691" s="13"/>
    </row>
    <row r="692" spans="82:83">
      <c r="CD692" s="14"/>
      <c r="CE692" s="13"/>
    </row>
    <row r="693" spans="82:83">
      <c r="CD693" s="14"/>
      <c r="CE693" s="13"/>
    </row>
    <row r="694" spans="82:83">
      <c r="CD694" s="14"/>
      <c r="CE694" s="13"/>
    </row>
    <row r="695" spans="82:83">
      <c r="CD695" s="14"/>
      <c r="CE695" s="13"/>
    </row>
    <row r="696" spans="82:83">
      <c r="CD696" s="14"/>
      <c r="CE696" s="13"/>
    </row>
    <row r="697" spans="82:83">
      <c r="CD697" s="14"/>
      <c r="CE697" s="13"/>
    </row>
    <row r="698" spans="82:83">
      <c r="CD698" s="14"/>
      <c r="CE698" s="13"/>
    </row>
    <row r="699" spans="82:83">
      <c r="CD699" s="14"/>
      <c r="CE699" s="13"/>
    </row>
    <row r="700" spans="82:83">
      <c r="CD700" s="14"/>
      <c r="CE700" s="13"/>
    </row>
    <row r="701" spans="82:83">
      <c r="CD701" s="14"/>
      <c r="CE701" s="13"/>
    </row>
    <row r="702" spans="82:83">
      <c r="CD702" s="14"/>
      <c r="CE702" s="13"/>
    </row>
    <row r="703" spans="82:83">
      <c r="CD703" s="14"/>
      <c r="CE703" s="13"/>
    </row>
    <row r="704" spans="82:83">
      <c r="CD704" s="14"/>
      <c r="CE704" s="13"/>
    </row>
    <row r="705" spans="82:83">
      <c r="CD705" s="14"/>
      <c r="CE705" s="13"/>
    </row>
    <row r="706" spans="82:83">
      <c r="CD706" s="14"/>
      <c r="CE706" s="13"/>
    </row>
    <row r="707" spans="82:83">
      <c r="CD707" s="14"/>
      <c r="CE707" s="13"/>
    </row>
    <row r="708" spans="82:83">
      <c r="CD708" s="14"/>
      <c r="CE708" s="13"/>
    </row>
    <row r="709" spans="82:83">
      <c r="CD709" s="14"/>
      <c r="CE709" s="13"/>
    </row>
    <row r="710" spans="82:83">
      <c r="CD710" s="14"/>
      <c r="CE710" s="13"/>
    </row>
    <row r="711" spans="82:83">
      <c r="CD711" s="14"/>
      <c r="CE711" s="13"/>
    </row>
    <row r="712" spans="82:83">
      <c r="CD712" s="14"/>
      <c r="CE712" s="13"/>
    </row>
    <row r="713" spans="82:83">
      <c r="CD713" s="14"/>
      <c r="CE713" s="13"/>
    </row>
    <row r="714" spans="82:83">
      <c r="CD714" s="14"/>
      <c r="CE714" s="13"/>
    </row>
    <row r="715" spans="82:83">
      <c r="CD715" s="14"/>
      <c r="CE715" s="13"/>
    </row>
    <row r="716" spans="82:83">
      <c r="CD716" s="14"/>
      <c r="CE716" s="13"/>
    </row>
    <row r="717" spans="82:83">
      <c r="CD717" s="14"/>
      <c r="CE717" s="13"/>
    </row>
    <row r="718" spans="82:83">
      <c r="CD718" s="14"/>
      <c r="CE718" s="13"/>
    </row>
    <row r="719" spans="82:83">
      <c r="CD719" s="14"/>
      <c r="CE719" s="13"/>
    </row>
    <row r="720" spans="82:83">
      <c r="CD720" s="14"/>
      <c r="CE720" s="13"/>
    </row>
    <row r="721" spans="82:83">
      <c r="CD721" s="14"/>
      <c r="CE721" s="13"/>
    </row>
    <row r="722" spans="82:83">
      <c r="CD722" s="14"/>
      <c r="CE722" s="13"/>
    </row>
    <row r="723" spans="82:83">
      <c r="CD723" s="14"/>
      <c r="CE723" s="13"/>
    </row>
    <row r="724" spans="82:83">
      <c r="CD724" s="14"/>
      <c r="CE724" s="13"/>
    </row>
    <row r="725" spans="82:83">
      <c r="CD725" s="14"/>
      <c r="CE725" s="13"/>
    </row>
    <row r="726" spans="82:83">
      <c r="CD726" s="14"/>
      <c r="CE726" s="13"/>
    </row>
    <row r="727" spans="82:83">
      <c r="CD727" s="14"/>
      <c r="CE727" s="13"/>
    </row>
    <row r="728" spans="82:83">
      <c r="CD728" s="14"/>
      <c r="CE728" s="13"/>
    </row>
    <row r="729" spans="82:83">
      <c r="CD729" s="14"/>
      <c r="CE729" s="13"/>
    </row>
    <row r="730" spans="82:83">
      <c r="CD730" s="14"/>
      <c r="CE730" s="13"/>
    </row>
    <row r="731" spans="82:83">
      <c r="CD731" s="14"/>
      <c r="CE731" s="13"/>
    </row>
    <row r="732" spans="82:83">
      <c r="CD732" s="14"/>
      <c r="CE732" s="13"/>
    </row>
    <row r="733" spans="82:83">
      <c r="CD733" s="14"/>
      <c r="CE733" s="13"/>
    </row>
    <row r="734" spans="82:83">
      <c r="CD734" s="14"/>
      <c r="CE734" s="13"/>
    </row>
    <row r="735" spans="82:83">
      <c r="CD735" s="14"/>
      <c r="CE735" s="13"/>
    </row>
    <row r="736" spans="82:83">
      <c r="CD736" s="14"/>
      <c r="CE736" s="13"/>
    </row>
    <row r="737" spans="82:83">
      <c r="CD737" s="14"/>
      <c r="CE737" s="13"/>
    </row>
    <row r="738" spans="82:83">
      <c r="CD738" s="14"/>
      <c r="CE738" s="13"/>
    </row>
    <row r="739" spans="82:83">
      <c r="CD739" s="14"/>
      <c r="CE739" s="13"/>
    </row>
    <row r="740" spans="82:83">
      <c r="CD740" s="14"/>
      <c r="CE740" s="13"/>
    </row>
    <row r="741" spans="82:83">
      <c r="CD741" s="14"/>
      <c r="CE741" s="13"/>
    </row>
    <row r="742" spans="82:83">
      <c r="CD742" s="14"/>
      <c r="CE742" s="13"/>
    </row>
    <row r="743" spans="82:83">
      <c r="CD743" s="14"/>
      <c r="CE743" s="13"/>
    </row>
    <row r="744" spans="82:83">
      <c r="CD744" s="14"/>
      <c r="CE744" s="13"/>
    </row>
    <row r="745" spans="82:83">
      <c r="CD745" s="14"/>
      <c r="CE745" s="13"/>
    </row>
    <row r="746" spans="82:83">
      <c r="CD746" s="14"/>
      <c r="CE746" s="13"/>
    </row>
    <row r="747" spans="82:83">
      <c r="CD747" s="14"/>
      <c r="CE747" s="13"/>
    </row>
    <row r="748" spans="82:83">
      <c r="CD748" s="14"/>
      <c r="CE748" s="13"/>
    </row>
    <row r="749" spans="82:83">
      <c r="CD749" s="14"/>
      <c r="CE749" s="13"/>
    </row>
    <row r="750" spans="82:83">
      <c r="CD750" s="14"/>
      <c r="CE750" s="13"/>
    </row>
    <row r="751" spans="82:83">
      <c r="CD751" s="14"/>
      <c r="CE751" s="13"/>
    </row>
    <row r="752" spans="82:83">
      <c r="CD752" s="14"/>
      <c r="CE752" s="13"/>
    </row>
    <row r="753" spans="82:83">
      <c r="CD753" s="14"/>
      <c r="CE753" s="13"/>
    </row>
    <row r="754" spans="82:83">
      <c r="CD754" s="14"/>
      <c r="CE754" s="13"/>
    </row>
    <row r="755" spans="82:83">
      <c r="CD755" s="14"/>
      <c r="CE755" s="13"/>
    </row>
    <row r="756" spans="82:83">
      <c r="CD756" s="14"/>
      <c r="CE756" s="13"/>
    </row>
    <row r="757" spans="82:83">
      <c r="CD757" s="14"/>
      <c r="CE757" s="13"/>
    </row>
    <row r="758" spans="82:83">
      <c r="CD758" s="14"/>
      <c r="CE758" s="13"/>
    </row>
    <row r="759" spans="82:83">
      <c r="CD759" s="14"/>
      <c r="CE759" s="13"/>
    </row>
    <row r="760" spans="82:83">
      <c r="CD760" s="14"/>
      <c r="CE760" s="13"/>
    </row>
    <row r="761" spans="82:83">
      <c r="CD761" s="14"/>
      <c r="CE761" s="13"/>
    </row>
    <row r="762" spans="82:83">
      <c r="CD762" s="14"/>
      <c r="CE762" s="13"/>
    </row>
    <row r="763" spans="82:83">
      <c r="CD763" s="14"/>
      <c r="CE763" s="13"/>
    </row>
    <row r="764" spans="82:83">
      <c r="CD764" s="14"/>
      <c r="CE764" s="13"/>
    </row>
    <row r="765" spans="82:83">
      <c r="CD765" s="14"/>
      <c r="CE765" s="13"/>
    </row>
    <row r="766" spans="82:83">
      <c r="CD766" s="14"/>
      <c r="CE766" s="13"/>
    </row>
    <row r="767" spans="82:83">
      <c r="CD767" s="14"/>
      <c r="CE767" s="13"/>
    </row>
    <row r="768" spans="82:83">
      <c r="CD768" s="14"/>
      <c r="CE768" s="13"/>
    </row>
    <row r="769" spans="82:83">
      <c r="CD769" s="14"/>
      <c r="CE769" s="13"/>
    </row>
    <row r="770" spans="82:83">
      <c r="CD770" s="14"/>
      <c r="CE770" s="13"/>
    </row>
    <row r="771" spans="82:83">
      <c r="CD771" s="14"/>
      <c r="CE771" s="13"/>
    </row>
    <row r="772" spans="82:83">
      <c r="CD772" s="14"/>
      <c r="CE772" s="13"/>
    </row>
    <row r="773" spans="82:83">
      <c r="CD773" s="14"/>
      <c r="CE773" s="13"/>
    </row>
    <row r="774" spans="82:83">
      <c r="CD774" s="14"/>
      <c r="CE774" s="13"/>
    </row>
    <row r="775" spans="82:83">
      <c r="CD775" s="14"/>
      <c r="CE775" s="13"/>
    </row>
    <row r="776" spans="82:83">
      <c r="CD776" s="14"/>
      <c r="CE776" s="13"/>
    </row>
    <row r="777" spans="82:83">
      <c r="CD777" s="14"/>
      <c r="CE777" s="13"/>
    </row>
    <row r="778" spans="82:83">
      <c r="CD778" s="14"/>
      <c r="CE778" s="13"/>
    </row>
    <row r="779" spans="82:83">
      <c r="CD779" s="14"/>
      <c r="CE779" s="13"/>
    </row>
    <row r="780" spans="82:83">
      <c r="CD780" s="14"/>
      <c r="CE780" s="13"/>
    </row>
    <row r="781" spans="82:83">
      <c r="CD781" s="14"/>
      <c r="CE781" s="13"/>
    </row>
    <row r="782" spans="82:83">
      <c r="CD782" s="14"/>
      <c r="CE782" s="13"/>
    </row>
    <row r="783" spans="82:83">
      <c r="CD783" s="14"/>
      <c r="CE783" s="13"/>
    </row>
    <row r="784" spans="82:83">
      <c r="CD784" s="14"/>
      <c r="CE784" s="13"/>
    </row>
    <row r="785" spans="82:83">
      <c r="CD785" s="14"/>
      <c r="CE785" s="13"/>
    </row>
    <row r="786" spans="82:83">
      <c r="CD786" s="14"/>
      <c r="CE786" s="13"/>
    </row>
    <row r="787" spans="82:83">
      <c r="CD787" s="14"/>
      <c r="CE787" s="13"/>
    </row>
    <row r="788" spans="82:83">
      <c r="CD788" s="14"/>
      <c r="CE788" s="13"/>
    </row>
    <row r="789" spans="82:83">
      <c r="CD789" s="14"/>
      <c r="CE789" s="13"/>
    </row>
    <row r="790" spans="82:83">
      <c r="CD790" s="14"/>
      <c r="CE790" s="13"/>
    </row>
    <row r="791" spans="82:83">
      <c r="CD791" s="14"/>
      <c r="CE791" s="13"/>
    </row>
    <row r="792" spans="82:83">
      <c r="CD792" s="14"/>
      <c r="CE792" s="13"/>
    </row>
    <row r="793" spans="82:83">
      <c r="CD793" s="14"/>
      <c r="CE793" s="13"/>
    </row>
    <row r="794" spans="82:83">
      <c r="CD794" s="14"/>
      <c r="CE794" s="13"/>
    </row>
    <row r="795" spans="82:83">
      <c r="CD795" s="14"/>
      <c r="CE795" s="13"/>
    </row>
    <row r="796" spans="82:83">
      <c r="CD796" s="14"/>
      <c r="CE796" s="13"/>
    </row>
    <row r="797" spans="82:83">
      <c r="CD797" s="14"/>
      <c r="CE797" s="13"/>
    </row>
    <row r="798" spans="82:83">
      <c r="CD798" s="14"/>
      <c r="CE798" s="13"/>
    </row>
    <row r="799" spans="82:83">
      <c r="CD799" s="14"/>
      <c r="CE799" s="13"/>
    </row>
    <row r="800" spans="82:83">
      <c r="CD800" s="14"/>
      <c r="CE800" s="13"/>
    </row>
    <row r="801" spans="82:83">
      <c r="CD801" s="14"/>
      <c r="CE801" s="13"/>
    </row>
    <row r="802" spans="82:83">
      <c r="CD802" s="14"/>
      <c r="CE802" s="13"/>
    </row>
    <row r="803" spans="82:83">
      <c r="CD803" s="14"/>
      <c r="CE803" s="13"/>
    </row>
    <row r="804" spans="82:83">
      <c r="CD804" s="14"/>
      <c r="CE804" s="13"/>
    </row>
    <row r="805" spans="82:83">
      <c r="CD805" s="14"/>
      <c r="CE805" s="13"/>
    </row>
    <row r="806" spans="82:83">
      <c r="CD806" s="14"/>
      <c r="CE806" s="13"/>
    </row>
    <row r="807" spans="82:83">
      <c r="CD807" s="14"/>
      <c r="CE807" s="13"/>
    </row>
    <row r="808" spans="82:83">
      <c r="CD808" s="14"/>
      <c r="CE808" s="13"/>
    </row>
    <row r="809" spans="82:83">
      <c r="CD809" s="14"/>
      <c r="CE809" s="13"/>
    </row>
    <row r="810" spans="82:83">
      <c r="CD810" s="14"/>
      <c r="CE810" s="13"/>
    </row>
    <row r="811" spans="82:83">
      <c r="CD811" s="14"/>
      <c r="CE811" s="13"/>
    </row>
    <row r="812" spans="82:83">
      <c r="CD812" s="14"/>
      <c r="CE812" s="13"/>
    </row>
    <row r="813" spans="82:83">
      <c r="CD813" s="14"/>
      <c r="CE813" s="13"/>
    </row>
    <row r="814" spans="82:83">
      <c r="CD814" s="14"/>
      <c r="CE814" s="13"/>
    </row>
    <row r="815" spans="82:83">
      <c r="CD815" s="14"/>
      <c r="CE815" s="13"/>
    </row>
    <row r="816" spans="82:83">
      <c r="CD816" s="14"/>
      <c r="CE816" s="13"/>
    </row>
    <row r="817" spans="82:83">
      <c r="CD817" s="14"/>
      <c r="CE817" s="13"/>
    </row>
    <row r="818" spans="82:83">
      <c r="CD818" s="14"/>
      <c r="CE818" s="13"/>
    </row>
    <row r="819" spans="82:83">
      <c r="CD819" s="14"/>
      <c r="CE819" s="13"/>
    </row>
    <row r="820" spans="82:83">
      <c r="CD820" s="14"/>
      <c r="CE820" s="13"/>
    </row>
    <row r="821" spans="82:83">
      <c r="CD821" s="14"/>
      <c r="CE821" s="13"/>
    </row>
    <row r="822" spans="82:83">
      <c r="CD822" s="14"/>
      <c r="CE822" s="13"/>
    </row>
    <row r="823" spans="82:83">
      <c r="CD823" s="14"/>
      <c r="CE823" s="13"/>
    </row>
    <row r="824" spans="82:83">
      <c r="CD824" s="14"/>
      <c r="CE824" s="13"/>
    </row>
    <row r="825" spans="82:83">
      <c r="CD825" s="14"/>
      <c r="CE825" s="13"/>
    </row>
    <row r="826" spans="82:83">
      <c r="CD826" s="14"/>
      <c r="CE826" s="13"/>
    </row>
    <row r="827" spans="82:83">
      <c r="CD827" s="14"/>
      <c r="CE827" s="13"/>
    </row>
    <row r="828" spans="82:83">
      <c r="CD828" s="14"/>
      <c r="CE828" s="13"/>
    </row>
    <row r="829" spans="82:83">
      <c r="CD829" s="14"/>
      <c r="CE829" s="13"/>
    </row>
    <row r="830" spans="82:83">
      <c r="CD830" s="14"/>
      <c r="CE830" s="13"/>
    </row>
    <row r="831" spans="82:83">
      <c r="CD831" s="14"/>
      <c r="CE831" s="13"/>
    </row>
    <row r="832" spans="82:83">
      <c r="CD832" s="14"/>
      <c r="CE832" s="13"/>
    </row>
    <row r="833" spans="82:83">
      <c r="CD833" s="14"/>
      <c r="CE833" s="13"/>
    </row>
    <row r="834" spans="82:83">
      <c r="CD834" s="14"/>
      <c r="CE834" s="13"/>
    </row>
    <row r="835" spans="82:83">
      <c r="CD835" s="14"/>
      <c r="CE835" s="13"/>
    </row>
    <row r="836" spans="82:83">
      <c r="CD836" s="14"/>
      <c r="CE836" s="13"/>
    </row>
    <row r="837" spans="82:83">
      <c r="CD837" s="14"/>
      <c r="CE837" s="13"/>
    </row>
    <row r="838" spans="82:83">
      <c r="CD838" s="14"/>
      <c r="CE838" s="13"/>
    </row>
    <row r="839" spans="82:83">
      <c r="CD839" s="14"/>
      <c r="CE839" s="13"/>
    </row>
    <row r="840" spans="82:83">
      <c r="CD840" s="14"/>
      <c r="CE840" s="13"/>
    </row>
    <row r="841" spans="82:83">
      <c r="CD841" s="14"/>
      <c r="CE841" s="13"/>
    </row>
    <row r="842" spans="82:83">
      <c r="CD842" s="14"/>
      <c r="CE842" s="13"/>
    </row>
    <row r="843" spans="82:83">
      <c r="CD843" s="14"/>
      <c r="CE843" s="13"/>
    </row>
    <row r="844" spans="82:83">
      <c r="CD844" s="14"/>
      <c r="CE844" s="13"/>
    </row>
    <row r="845" spans="82:83">
      <c r="CD845" s="14"/>
      <c r="CE845" s="13"/>
    </row>
    <row r="846" spans="82:83">
      <c r="CD846" s="14"/>
      <c r="CE846" s="13"/>
    </row>
    <row r="847" spans="82:83">
      <c r="CD847" s="14"/>
      <c r="CE847" s="13"/>
    </row>
    <row r="848" spans="82:83">
      <c r="CD848" s="14"/>
      <c r="CE848" s="13"/>
    </row>
    <row r="849" spans="82:83">
      <c r="CD849" s="14"/>
      <c r="CE849" s="13"/>
    </row>
    <row r="850" spans="82:83">
      <c r="CD850" s="14"/>
      <c r="CE850" s="13"/>
    </row>
    <row r="851" spans="82:83">
      <c r="CD851" s="14"/>
      <c r="CE851" s="13"/>
    </row>
    <row r="852" spans="82:83">
      <c r="CD852" s="14"/>
      <c r="CE852" s="13"/>
    </row>
    <row r="853" spans="82:83">
      <c r="CD853" s="14"/>
      <c r="CE853" s="13"/>
    </row>
    <row r="854" spans="82:83">
      <c r="CD854" s="14"/>
      <c r="CE854" s="13"/>
    </row>
    <row r="855" spans="82:83">
      <c r="CD855" s="14"/>
      <c r="CE855" s="13"/>
    </row>
    <row r="856" spans="82:83">
      <c r="CD856" s="14"/>
      <c r="CE856" s="13"/>
    </row>
    <row r="857" spans="82:83">
      <c r="CD857" s="14"/>
      <c r="CE857" s="13"/>
    </row>
    <row r="858" spans="82:83">
      <c r="CD858" s="14"/>
      <c r="CE858" s="13"/>
    </row>
    <row r="859" spans="82:83">
      <c r="CD859" s="14"/>
      <c r="CE859" s="13"/>
    </row>
    <row r="860" spans="82:83">
      <c r="CD860" s="14"/>
      <c r="CE860" s="13"/>
    </row>
    <row r="861" spans="82:83">
      <c r="CD861" s="14"/>
      <c r="CE861" s="13"/>
    </row>
    <row r="862" spans="82:83">
      <c r="CD862" s="14"/>
      <c r="CE862" s="13"/>
    </row>
    <row r="863" spans="82:83">
      <c r="CD863" s="14"/>
      <c r="CE863" s="13"/>
    </row>
    <row r="864" spans="82:83">
      <c r="CD864" s="14"/>
      <c r="CE864" s="13"/>
    </row>
    <row r="865" spans="82:83">
      <c r="CD865" s="14"/>
      <c r="CE865" s="13"/>
    </row>
    <row r="866" spans="82:83">
      <c r="CD866" s="14"/>
      <c r="CE866" s="13"/>
    </row>
    <row r="867" spans="82:83">
      <c r="CD867" s="14"/>
      <c r="CE867" s="13"/>
    </row>
    <row r="868" spans="82:83">
      <c r="CD868" s="14"/>
      <c r="CE868" s="13"/>
    </row>
    <row r="869" spans="82:83">
      <c r="CD869" s="14"/>
      <c r="CE869" s="13"/>
    </row>
    <row r="870" spans="82:83">
      <c r="CD870" s="14"/>
      <c r="CE870" s="13"/>
    </row>
    <row r="871" spans="82:83">
      <c r="CD871" s="14"/>
      <c r="CE871" s="13"/>
    </row>
    <row r="872" spans="82:83">
      <c r="CD872" s="14"/>
      <c r="CE872" s="13"/>
    </row>
    <row r="873" spans="82:83">
      <c r="CD873" s="14"/>
      <c r="CE873" s="13"/>
    </row>
    <row r="874" spans="82:83">
      <c r="CD874" s="14"/>
      <c r="CE874" s="13"/>
    </row>
    <row r="875" spans="82:83">
      <c r="CD875" s="14"/>
      <c r="CE875" s="13"/>
    </row>
    <row r="876" spans="82:83">
      <c r="CD876" s="14"/>
      <c r="CE876" s="13"/>
    </row>
    <row r="877" spans="82:83">
      <c r="CD877" s="14"/>
      <c r="CE877" s="13"/>
    </row>
    <row r="878" spans="82:83">
      <c r="CD878" s="14"/>
      <c r="CE878" s="13"/>
    </row>
    <row r="879" spans="82:83">
      <c r="CD879" s="14"/>
      <c r="CE879" s="13"/>
    </row>
    <row r="880" spans="82:83">
      <c r="CD880" s="14"/>
      <c r="CE880" s="13"/>
    </row>
    <row r="881" spans="82:83">
      <c r="CD881" s="14"/>
      <c r="CE881" s="13"/>
    </row>
    <row r="882" spans="82:83">
      <c r="CD882" s="14"/>
      <c r="CE882" s="13"/>
    </row>
    <row r="883" spans="82:83">
      <c r="CD883" s="14"/>
      <c r="CE883" s="13"/>
    </row>
    <row r="884" spans="82:83">
      <c r="CD884" s="14"/>
      <c r="CE884" s="13"/>
    </row>
    <row r="885" spans="82:83">
      <c r="CD885" s="14"/>
      <c r="CE885" s="13"/>
    </row>
    <row r="886" spans="82:83">
      <c r="CD886" s="14"/>
      <c r="CE886" s="13"/>
    </row>
    <row r="887" spans="82:83">
      <c r="CD887" s="14"/>
      <c r="CE887" s="13"/>
    </row>
    <row r="888" spans="82:83">
      <c r="CD888" s="14"/>
      <c r="CE888" s="13"/>
    </row>
    <row r="889" spans="82:83">
      <c r="CD889" s="14"/>
      <c r="CE889" s="13"/>
    </row>
    <row r="890" spans="82:83">
      <c r="CD890" s="14"/>
      <c r="CE890" s="13"/>
    </row>
    <row r="891" spans="82:83">
      <c r="CD891" s="14"/>
      <c r="CE891" s="13"/>
    </row>
    <row r="892" spans="82:83">
      <c r="CD892" s="14"/>
      <c r="CE892" s="13"/>
    </row>
    <row r="893" spans="82:83">
      <c r="CD893" s="14"/>
      <c r="CE893" s="13"/>
    </row>
    <row r="894" spans="82:83">
      <c r="CD894" s="14"/>
      <c r="CE894" s="13"/>
    </row>
    <row r="895" spans="82:83">
      <c r="CD895" s="14"/>
      <c r="CE895" s="13"/>
    </row>
    <row r="896" spans="82:83">
      <c r="CD896" s="14"/>
      <c r="CE896" s="13"/>
    </row>
    <row r="897" spans="82:83">
      <c r="CD897" s="14"/>
      <c r="CE897" s="13"/>
    </row>
    <row r="898" spans="82:83">
      <c r="CD898" s="14"/>
      <c r="CE898" s="13"/>
    </row>
    <row r="899" spans="82:83">
      <c r="CD899" s="14"/>
      <c r="CE899" s="13"/>
    </row>
    <row r="900" spans="82:83">
      <c r="CD900" s="14"/>
      <c r="CE900" s="13"/>
    </row>
    <row r="901" spans="82:83">
      <c r="CD901" s="14"/>
      <c r="CE901" s="13"/>
    </row>
    <row r="902" spans="82:83">
      <c r="CD902" s="14"/>
      <c r="CE902" s="13"/>
    </row>
    <row r="903" spans="82:83">
      <c r="CD903" s="14"/>
      <c r="CE903" s="13"/>
    </row>
    <row r="904" spans="82:83">
      <c r="CD904" s="14"/>
      <c r="CE904" s="13"/>
    </row>
    <row r="905" spans="82:83">
      <c r="CD905" s="14"/>
      <c r="CE905" s="13"/>
    </row>
    <row r="906" spans="82:83">
      <c r="CD906" s="14"/>
      <c r="CE906" s="13"/>
    </row>
    <row r="907" spans="82:83">
      <c r="CD907" s="14"/>
      <c r="CE907" s="13"/>
    </row>
    <row r="908" spans="82:83">
      <c r="CD908" s="14"/>
      <c r="CE908" s="13"/>
    </row>
    <row r="909" spans="82:83">
      <c r="CD909" s="14"/>
      <c r="CE909" s="13"/>
    </row>
    <row r="910" spans="82:83">
      <c r="CD910" s="14"/>
      <c r="CE910" s="13"/>
    </row>
    <row r="911" spans="82:83">
      <c r="CD911" s="14"/>
      <c r="CE911" s="13"/>
    </row>
    <row r="912" spans="82:83">
      <c r="CD912" s="14"/>
      <c r="CE912" s="13"/>
    </row>
    <row r="913" spans="82:83">
      <c r="CD913" s="14"/>
      <c r="CE913" s="13"/>
    </row>
    <row r="914" spans="82:83">
      <c r="CD914" s="14"/>
      <c r="CE914" s="13"/>
    </row>
    <row r="915" spans="82:83">
      <c r="CD915" s="14"/>
      <c r="CE915" s="13"/>
    </row>
    <row r="916" spans="82:83">
      <c r="CD916" s="14"/>
      <c r="CE916" s="13"/>
    </row>
    <row r="917" spans="82:83">
      <c r="CD917" s="14"/>
      <c r="CE917" s="13"/>
    </row>
    <row r="918" spans="82:83">
      <c r="CD918" s="14"/>
      <c r="CE918" s="13"/>
    </row>
    <row r="919" spans="82:83">
      <c r="CD919" s="14"/>
      <c r="CE919" s="13"/>
    </row>
    <row r="920" spans="82:83">
      <c r="CD920" s="14"/>
      <c r="CE920" s="13"/>
    </row>
    <row r="921" spans="82:83">
      <c r="CD921" s="14"/>
      <c r="CE921" s="13"/>
    </row>
    <row r="922" spans="82:83">
      <c r="CD922" s="14"/>
      <c r="CE922" s="13"/>
    </row>
    <row r="923" spans="82:83">
      <c r="CD923" s="14"/>
      <c r="CE923" s="13"/>
    </row>
    <row r="924" spans="82:83">
      <c r="CD924" s="14"/>
      <c r="CE924" s="13"/>
    </row>
    <row r="925" spans="82:83">
      <c r="CD925" s="14"/>
      <c r="CE925" s="13"/>
    </row>
    <row r="926" spans="82:83">
      <c r="CD926" s="14"/>
      <c r="CE926" s="13"/>
    </row>
    <row r="927" spans="82:83">
      <c r="CD927" s="14"/>
      <c r="CE927" s="13"/>
    </row>
    <row r="928" spans="82:83">
      <c r="CD928" s="14"/>
      <c r="CE928" s="13"/>
    </row>
    <row r="929" spans="82:83">
      <c r="CD929" s="14"/>
      <c r="CE929" s="13"/>
    </row>
    <row r="930" spans="82:83">
      <c r="CD930" s="14"/>
      <c r="CE930" s="13"/>
    </row>
    <row r="931" spans="82:83">
      <c r="CD931" s="14"/>
      <c r="CE931" s="13"/>
    </row>
    <row r="932" spans="82:83">
      <c r="CD932" s="14"/>
      <c r="CE932" s="13"/>
    </row>
    <row r="933" spans="82:83">
      <c r="CD933" s="14"/>
      <c r="CE933" s="13"/>
    </row>
    <row r="934" spans="82:83">
      <c r="CD934" s="14"/>
      <c r="CE934" s="13"/>
    </row>
    <row r="935" spans="82:83">
      <c r="CD935" s="14"/>
      <c r="CE935" s="13"/>
    </row>
    <row r="936" spans="82:83">
      <c r="CD936" s="14"/>
      <c r="CE936" s="13"/>
    </row>
    <row r="937" spans="82:83">
      <c r="CD937" s="14"/>
      <c r="CE937" s="13"/>
    </row>
    <row r="938" spans="82:83">
      <c r="CD938" s="14"/>
      <c r="CE938" s="13"/>
    </row>
    <row r="939" spans="82:83">
      <c r="CD939" s="14"/>
      <c r="CE939" s="13"/>
    </row>
    <row r="940" spans="82:83">
      <c r="CD940" s="14"/>
      <c r="CE940" s="13"/>
    </row>
    <row r="941" spans="82:83">
      <c r="CD941" s="14"/>
      <c r="CE941" s="13"/>
    </row>
    <row r="942" spans="82:83">
      <c r="CD942" s="14"/>
      <c r="CE942" s="13"/>
    </row>
    <row r="943" spans="82:83">
      <c r="CD943" s="14"/>
      <c r="CE943" s="13"/>
    </row>
    <row r="944" spans="82:83">
      <c r="CD944" s="14"/>
      <c r="CE944" s="13"/>
    </row>
    <row r="945" spans="82:83">
      <c r="CD945" s="14"/>
      <c r="CE945" s="13"/>
    </row>
    <row r="946" spans="82:83">
      <c r="CD946" s="14"/>
      <c r="CE946" s="13"/>
    </row>
    <row r="947" spans="82:83">
      <c r="CD947" s="14"/>
      <c r="CE947" s="13"/>
    </row>
    <row r="948" spans="82:83">
      <c r="CD948" s="14"/>
      <c r="CE948" s="13"/>
    </row>
    <row r="949" spans="82:83">
      <c r="CD949" s="14"/>
      <c r="CE949" s="13"/>
    </row>
    <row r="950" spans="82:83">
      <c r="CD950" s="14"/>
      <c r="CE950" s="13"/>
    </row>
    <row r="951" spans="82:83">
      <c r="CD951" s="14"/>
      <c r="CE951" s="13"/>
    </row>
    <row r="952" spans="82:83">
      <c r="CD952" s="14"/>
      <c r="CE952" s="13"/>
    </row>
    <row r="953" spans="82:83">
      <c r="CD953" s="14"/>
      <c r="CE953" s="13"/>
    </row>
    <row r="954" spans="82:83">
      <c r="CD954" s="14"/>
      <c r="CE954" s="13"/>
    </row>
    <row r="955" spans="82:83">
      <c r="CD955" s="14"/>
      <c r="CE955" s="13"/>
    </row>
    <row r="956" spans="82:83">
      <c r="CD956" s="14"/>
      <c r="CE956" s="13"/>
    </row>
    <row r="957" spans="82:83">
      <c r="CD957" s="14"/>
      <c r="CE957" s="13"/>
    </row>
    <row r="958" spans="82:83">
      <c r="CD958" s="14"/>
      <c r="CE958" s="13"/>
    </row>
    <row r="959" spans="82:83">
      <c r="CD959" s="14"/>
      <c r="CE959" s="13"/>
    </row>
    <row r="960" spans="82:83">
      <c r="CD960" s="14"/>
      <c r="CE960" s="13"/>
    </row>
    <row r="961" spans="82:83">
      <c r="CD961" s="14"/>
      <c r="CE961" s="13"/>
    </row>
    <row r="962" spans="82:83">
      <c r="CD962" s="14"/>
      <c r="CE962" s="13"/>
    </row>
    <row r="963" spans="82:83">
      <c r="CD963" s="14"/>
      <c r="CE963" s="13"/>
    </row>
    <row r="964" spans="82:83">
      <c r="CD964" s="14"/>
      <c r="CE964" s="13"/>
    </row>
    <row r="965" spans="82:83">
      <c r="CD965" s="14"/>
      <c r="CE965" s="13"/>
    </row>
    <row r="966" spans="82:83">
      <c r="CD966" s="14"/>
      <c r="CE966" s="13"/>
    </row>
    <row r="967" spans="82:83">
      <c r="CD967" s="14"/>
      <c r="CE967" s="13"/>
    </row>
    <row r="968" spans="82:83">
      <c r="CD968" s="14"/>
      <c r="CE968" s="13"/>
    </row>
    <row r="969" spans="82:83">
      <c r="CD969" s="14"/>
      <c r="CE969" s="13"/>
    </row>
    <row r="970" spans="82:83">
      <c r="CD970" s="14"/>
      <c r="CE970" s="13"/>
    </row>
    <row r="971" spans="82:83">
      <c r="CD971" s="14"/>
      <c r="CE971" s="13"/>
    </row>
    <row r="972" spans="82:83">
      <c r="CD972" s="14"/>
      <c r="CE972" s="13"/>
    </row>
    <row r="973" spans="82:83">
      <c r="CD973" s="14"/>
      <c r="CE973" s="13"/>
    </row>
    <row r="974" spans="82:83">
      <c r="CD974" s="14"/>
      <c r="CE974" s="13"/>
    </row>
    <row r="975" spans="82:83">
      <c r="CD975" s="14"/>
      <c r="CE975" s="13"/>
    </row>
    <row r="976" spans="82:83">
      <c r="CD976" s="14"/>
      <c r="CE976" s="13"/>
    </row>
    <row r="977" spans="82:83">
      <c r="CD977" s="14"/>
      <c r="CE977" s="13"/>
    </row>
    <row r="978" spans="82:83">
      <c r="CD978" s="14"/>
      <c r="CE978" s="13"/>
    </row>
    <row r="979" spans="82:83">
      <c r="CD979" s="14"/>
      <c r="CE979" s="13"/>
    </row>
    <row r="980" spans="82:83">
      <c r="CD980" s="14"/>
      <c r="CE980" s="13"/>
    </row>
    <row r="981" spans="82:83">
      <c r="CD981" s="14"/>
      <c r="CE981" s="13"/>
    </row>
    <row r="982" spans="82:83">
      <c r="CD982" s="14"/>
      <c r="CE982" s="13"/>
    </row>
    <row r="983" spans="82:83">
      <c r="CD983" s="14"/>
      <c r="CE983" s="13"/>
    </row>
    <row r="984" spans="82:83">
      <c r="CD984" s="14"/>
      <c r="CE984" s="13"/>
    </row>
    <row r="985" spans="82:83">
      <c r="CD985" s="14"/>
      <c r="CE985" s="13"/>
    </row>
    <row r="986" spans="82:83">
      <c r="CD986" s="14"/>
      <c r="CE986" s="13"/>
    </row>
    <row r="987" spans="82:83">
      <c r="CD987" s="14"/>
      <c r="CE987" s="13"/>
    </row>
    <row r="988" spans="82:83">
      <c r="CD988" s="14"/>
      <c r="CE988" s="13"/>
    </row>
    <row r="989" spans="82:83">
      <c r="CD989" s="14"/>
      <c r="CE989" s="13"/>
    </row>
    <row r="990" spans="82:83">
      <c r="CD990" s="14"/>
      <c r="CE990" s="13"/>
    </row>
    <row r="991" spans="82:83">
      <c r="CD991" s="14"/>
      <c r="CE991" s="13"/>
    </row>
    <row r="992" spans="82:83">
      <c r="CD992" s="14"/>
      <c r="CE992" s="13"/>
    </row>
    <row r="993" spans="82:83">
      <c r="CD993" s="14"/>
      <c r="CE993" s="13"/>
    </row>
    <row r="994" spans="82:83">
      <c r="CD994" s="14"/>
      <c r="CE994" s="13"/>
    </row>
    <row r="995" spans="82:83">
      <c r="CD995" s="14"/>
      <c r="CE995" s="13"/>
    </row>
    <row r="996" spans="82:83">
      <c r="CD996" s="14"/>
      <c r="CE996" s="13"/>
    </row>
    <row r="997" spans="82:83">
      <c r="CD997" s="14"/>
      <c r="CE997" s="13"/>
    </row>
    <row r="998" spans="82:83">
      <c r="CD998" s="14"/>
      <c r="CE998" s="13"/>
    </row>
    <row r="999" spans="82:83">
      <c r="CD999" s="14"/>
      <c r="CE999" s="13"/>
    </row>
    <row r="1000" spans="82:83">
      <c r="CD1000" s="14"/>
      <c r="CE1000" s="13"/>
    </row>
    <row r="1001" spans="82:83">
      <c r="CD1001" s="14"/>
      <c r="CE1001" s="13"/>
    </row>
    <row r="1002" spans="82:83">
      <c r="CD1002" s="14"/>
      <c r="CE1002" s="13"/>
    </row>
    <row r="1003" spans="82:83">
      <c r="CD1003" s="14"/>
      <c r="CE1003" s="13"/>
    </row>
    <row r="1004" spans="82:83">
      <c r="CD1004" s="14"/>
      <c r="CE1004" s="13"/>
    </row>
    <row r="1005" spans="82:83">
      <c r="CD1005" s="14"/>
      <c r="CE1005" s="13"/>
    </row>
    <row r="1006" spans="82:83">
      <c r="CD1006" s="14"/>
      <c r="CE1006" s="13"/>
    </row>
    <row r="1007" spans="82:83">
      <c r="CD1007" s="14"/>
      <c r="CE1007" s="13"/>
    </row>
    <row r="1008" spans="82:83">
      <c r="CD1008" s="14"/>
      <c r="CE1008" s="13"/>
    </row>
    <row r="1009" spans="82:83">
      <c r="CD1009" s="14"/>
      <c r="CE1009" s="13"/>
    </row>
    <row r="1010" spans="82:83">
      <c r="CD1010" s="14"/>
      <c r="CE1010" s="13"/>
    </row>
    <row r="1011" spans="82:83">
      <c r="CD1011" s="14"/>
      <c r="CE1011" s="13"/>
    </row>
    <row r="1012" spans="82:83">
      <c r="CD1012" s="14"/>
      <c r="CE1012" s="13"/>
    </row>
    <row r="1013" spans="82:83">
      <c r="CD1013" s="14"/>
      <c r="CE1013" s="13"/>
    </row>
    <row r="1014" spans="82:83">
      <c r="CD1014" s="14"/>
      <c r="CE1014" s="13"/>
    </row>
    <row r="1015" spans="82:83">
      <c r="CD1015" s="14"/>
      <c r="CE1015" s="13"/>
    </row>
    <row r="1016" spans="82:83">
      <c r="CD1016" s="14"/>
      <c r="CE1016" s="13"/>
    </row>
    <row r="1017" spans="82:83">
      <c r="CD1017" s="14"/>
      <c r="CE1017" s="13"/>
    </row>
    <row r="1018" spans="82:83">
      <c r="CD1018" s="14"/>
      <c r="CE1018" s="13"/>
    </row>
    <row r="1019" spans="82:83">
      <c r="CD1019" s="14"/>
      <c r="CE1019" s="13"/>
    </row>
    <row r="1020" spans="82:83">
      <c r="CD1020" s="14"/>
      <c r="CE1020" s="13"/>
    </row>
    <row r="1021" spans="82:83">
      <c r="CD1021" s="14"/>
      <c r="CE1021" s="13"/>
    </row>
    <row r="1022" spans="82:83">
      <c r="CD1022" s="14"/>
      <c r="CE1022" s="13"/>
    </row>
    <row r="1023" spans="82:83">
      <c r="CD1023" s="14"/>
      <c r="CE1023" s="13"/>
    </row>
    <row r="1024" spans="82:83">
      <c r="CD1024" s="14"/>
      <c r="CE1024" s="13"/>
    </row>
    <row r="1025" spans="82:83">
      <c r="CD1025" s="14"/>
      <c r="CE1025" s="13"/>
    </row>
    <row r="1026" spans="82:83">
      <c r="CD1026" s="14"/>
      <c r="CE1026" s="13"/>
    </row>
    <row r="1027" spans="82:83">
      <c r="CD1027" s="14"/>
      <c r="CE1027" s="13"/>
    </row>
    <row r="1028" spans="82:83">
      <c r="CD1028" s="14"/>
      <c r="CE1028" s="13"/>
    </row>
    <row r="1029" spans="82:83">
      <c r="CD1029" s="14"/>
      <c r="CE1029" s="13"/>
    </row>
    <row r="1030" spans="82:83">
      <c r="CD1030" s="14"/>
      <c r="CE1030" s="13"/>
    </row>
    <row r="1031" spans="82:83">
      <c r="CD1031" s="14"/>
      <c r="CE1031" s="13"/>
    </row>
    <row r="1032" spans="82:83">
      <c r="CD1032" s="14"/>
      <c r="CE1032" s="13"/>
    </row>
    <row r="1033" spans="82:83">
      <c r="CD1033" s="14"/>
      <c r="CE1033" s="13"/>
    </row>
    <row r="1034" spans="82:83">
      <c r="CD1034" s="14"/>
      <c r="CE1034" s="13"/>
    </row>
    <row r="1035" spans="82:83">
      <c r="CD1035" s="14"/>
      <c r="CE1035" s="13"/>
    </row>
    <row r="1036" spans="82:83">
      <c r="CD1036" s="14"/>
      <c r="CE1036" s="13"/>
    </row>
    <row r="1037" spans="82:83">
      <c r="CD1037" s="14"/>
      <c r="CE1037" s="13"/>
    </row>
    <row r="1038" spans="82:83">
      <c r="CD1038" s="14"/>
      <c r="CE1038" s="13"/>
    </row>
    <row r="1039" spans="82:83">
      <c r="CD1039" s="14"/>
      <c r="CE1039" s="13"/>
    </row>
    <row r="1040" spans="82:83">
      <c r="CD1040" s="14"/>
      <c r="CE1040" s="13"/>
    </row>
    <row r="1041" spans="82:83">
      <c r="CD1041" s="14"/>
      <c r="CE1041" s="13"/>
    </row>
    <row r="1042" spans="82:83">
      <c r="CD1042" s="14"/>
      <c r="CE1042" s="13"/>
    </row>
    <row r="1043" spans="82:83">
      <c r="CD1043" s="14"/>
      <c r="CE1043" s="13"/>
    </row>
    <row r="1044" spans="82:83">
      <c r="CD1044" s="14"/>
      <c r="CE1044" s="13"/>
    </row>
    <row r="1045" spans="82:83">
      <c r="CD1045" s="14"/>
      <c r="CE1045" s="13"/>
    </row>
    <row r="1046" spans="82:83">
      <c r="CD1046" s="14"/>
      <c r="CE1046" s="13"/>
    </row>
    <row r="1047" spans="82:83">
      <c r="CD1047" s="14"/>
      <c r="CE1047" s="13"/>
    </row>
    <row r="1048" spans="82:83">
      <c r="CD1048" s="14"/>
      <c r="CE1048" s="13"/>
    </row>
    <row r="1049" spans="82:83">
      <c r="CD1049" s="14"/>
      <c r="CE1049" s="13"/>
    </row>
    <row r="1050" spans="82:83">
      <c r="CD1050" s="14"/>
      <c r="CE1050" s="13"/>
    </row>
    <row r="1051" spans="82:83">
      <c r="CD1051" s="14"/>
      <c r="CE1051" s="13"/>
    </row>
    <row r="1052" spans="82:83">
      <c r="CD1052" s="14"/>
      <c r="CE1052" s="13"/>
    </row>
    <row r="1053" spans="82:83">
      <c r="CD1053" s="14"/>
      <c r="CE1053" s="13"/>
    </row>
    <row r="1054" spans="82:83">
      <c r="CD1054" s="14"/>
      <c r="CE1054" s="13"/>
    </row>
    <row r="1055" spans="82:83">
      <c r="CD1055" s="14"/>
      <c r="CE1055" s="13"/>
    </row>
    <row r="1056" spans="82:83">
      <c r="CD1056" s="14"/>
      <c r="CE1056" s="13"/>
    </row>
    <row r="1057" spans="82:83">
      <c r="CD1057" s="14"/>
      <c r="CE1057" s="13"/>
    </row>
    <row r="1058" spans="82:83">
      <c r="CD1058" s="14"/>
      <c r="CE1058" s="13"/>
    </row>
    <row r="1059" spans="82:83">
      <c r="CD1059" s="14"/>
      <c r="CE1059" s="13"/>
    </row>
    <row r="1060" spans="82:83">
      <c r="CD1060" s="14"/>
      <c r="CE1060" s="13"/>
    </row>
    <row r="1061" spans="82:83">
      <c r="CD1061" s="14"/>
      <c r="CE1061" s="13"/>
    </row>
    <row r="1062" spans="82:83">
      <c r="CD1062" s="14"/>
      <c r="CE1062" s="13"/>
    </row>
    <row r="1063" spans="82:83">
      <c r="CD1063" s="14"/>
      <c r="CE1063" s="13"/>
    </row>
    <row r="1064" spans="82:83">
      <c r="CD1064" s="14"/>
      <c r="CE1064" s="13"/>
    </row>
    <row r="1065" spans="82:83">
      <c r="CD1065" s="14"/>
      <c r="CE1065" s="13"/>
    </row>
    <row r="1066" spans="82:83">
      <c r="CD1066" s="14"/>
      <c r="CE1066" s="13"/>
    </row>
    <row r="1067" spans="82:83">
      <c r="CD1067" s="14"/>
      <c r="CE1067" s="13"/>
    </row>
    <row r="1068" spans="82:83">
      <c r="CD1068" s="14"/>
      <c r="CE1068" s="13"/>
    </row>
    <row r="1069" spans="82:83">
      <c r="CD1069" s="14"/>
      <c r="CE1069" s="13"/>
    </row>
    <row r="1070" spans="82:83">
      <c r="CD1070" s="14"/>
      <c r="CE1070" s="13"/>
    </row>
    <row r="1071" spans="82:83">
      <c r="CD1071" s="14"/>
      <c r="CE1071" s="13"/>
    </row>
    <row r="1072" spans="82:83">
      <c r="CD1072" s="14"/>
      <c r="CE1072" s="13"/>
    </row>
    <row r="1073" spans="82:83">
      <c r="CD1073" s="14"/>
      <c r="CE1073" s="13"/>
    </row>
    <row r="1074" spans="82:83">
      <c r="CD1074" s="14"/>
      <c r="CE1074" s="13"/>
    </row>
    <row r="1075" spans="82:83">
      <c r="CD1075" s="14"/>
      <c r="CE1075" s="13"/>
    </row>
    <row r="1076" spans="82:83">
      <c r="CD1076" s="14"/>
      <c r="CE1076" s="13"/>
    </row>
    <row r="1077" spans="82:83">
      <c r="CD1077" s="14"/>
      <c r="CE1077" s="13"/>
    </row>
    <row r="1078" spans="82:83">
      <c r="CD1078" s="14"/>
      <c r="CE1078" s="13"/>
    </row>
    <row r="1079" spans="82:83">
      <c r="CD1079" s="14"/>
      <c r="CE1079" s="13"/>
    </row>
    <row r="1080" spans="82:83">
      <c r="CD1080" s="14"/>
      <c r="CE1080" s="13"/>
    </row>
    <row r="1081" spans="82:83">
      <c r="CD1081" s="14"/>
      <c r="CE1081" s="13"/>
    </row>
    <row r="1082" spans="82:83">
      <c r="CD1082" s="14"/>
      <c r="CE1082" s="13"/>
    </row>
    <row r="1083" spans="82:83">
      <c r="CD1083" s="14"/>
      <c r="CE1083" s="13"/>
    </row>
    <row r="1084" spans="82:83">
      <c r="CD1084" s="14"/>
      <c r="CE1084" s="13"/>
    </row>
    <row r="1085" spans="82:83">
      <c r="CD1085" s="14"/>
      <c r="CE1085" s="13"/>
    </row>
    <row r="1086" spans="82:83">
      <c r="CD1086" s="14"/>
      <c r="CE1086" s="13"/>
    </row>
    <row r="1087" spans="82:83">
      <c r="CD1087" s="14"/>
      <c r="CE1087" s="13"/>
    </row>
    <row r="1088" spans="82:83">
      <c r="CD1088" s="14"/>
      <c r="CE1088" s="13"/>
    </row>
    <row r="1089" spans="82:83">
      <c r="CD1089" s="14"/>
      <c r="CE1089" s="13"/>
    </row>
    <row r="1090" spans="82:83">
      <c r="CD1090" s="14"/>
      <c r="CE1090" s="13"/>
    </row>
    <row r="1091" spans="82:83">
      <c r="CD1091" s="14"/>
      <c r="CE1091" s="13"/>
    </row>
    <row r="1092" spans="82:83">
      <c r="CD1092" s="14"/>
      <c r="CE1092" s="13"/>
    </row>
    <row r="1093" spans="82:83">
      <c r="CD1093" s="14"/>
      <c r="CE1093" s="13"/>
    </row>
    <row r="1094" spans="82:83">
      <c r="CD1094" s="14"/>
      <c r="CE1094" s="13"/>
    </row>
    <row r="1095" spans="82:83">
      <c r="CD1095" s="14"/>
      <c r="CE1095" s="13"/>
    </row>
    <row r="1096" spans="82:83">
      <c r="CD1096" s="14"/>
      <c r="CE1096" s="13"/>
    </row>
    <row r="1097" spans="82:83">
      <c r="CD1097" s="14"/>
      <c r="CE1097" s="13"/>
    </row>
    <row r="1098" spans="82:83">
      <c r="CD1098" s="14"/>
      <c r="CE1098" s="13"/>
    </row>
    <row r="1099" spans="82:83">
      <c r="CD1099" s="14"/>
      <c r="CE1099" s="13"/>
    </row>
    <row r="1100" spans="82:83">
      <c r="CD1100" s="14"/>
      <c r="CE1100" s="13"/>
    </row>
    <row r="1101" spans="82:83">
      <c r="CD1101" s="14"/>
      <c r="CE1101" s="13"/>
    </row>
    <row r="1102" spans="82:83">
      <c r="CD1102" s="14"/>
      <c r="CE1102" s="13"/>
    </row>
    <row r="1103" spans="82:83">
      <c r="CD1103" s="14"/>
      <c r="CE1103" s="13"/>
    </row>
    <row r="1104" spans="82:83">
      <c r="CD1104" s="14"/>
      <c r="CE1104" s="13"/>
    </row>
    <row r="1105" spans="82:83">
      <c r="CD1105" s="14"/>
      <c r="CE1105" s="13"/>
    </row>
    <row r="1106" spans="82:83">
      <c r="CD1106" s="14"/>
      <c r="CE1106" s="13"/>
    </row>
    <row r="1107" spans="82:83">
      <c r="CD1107" s="14"/>
      <c r="CE1107" s="13"/>
    </row>
    <row r="1108" spans="82:83">
      <c r="CD1108" s="14"/>
      <c r="CE1108" s="13"/>
    </row>
    <row r="1109" spans="82:83">
      <c r="CD1109" s="14"/>
      <c r="CE1109" s="13"/>
    </row>
    <row r="1110" spans="82:83">
      <c r="CD1110" s="14"/>
      <c r="CE1110" s="13"/>
    </row>
    <row r="1111" spans="82:83">
      <c r="CD1111" s="14"/>
      <c r="CE1111" s="13"/>
    </row>
    <row r="1112" spans="82:83">
      <c r="CD1112" s="14"/>
      <c r="CE1112" s="13"/>
    </row>
    <row r="1113" spans="82:83">
      <c r="CD1113" s="14"/>
      <c r="CE1113" s="13"/>
    </row>
    <row r="1114" spans="82:83">
      <c r="CD1114" s="14"/>
      <c r="CE1114" s="13"/>
    </row>
    <row r="1115" spans="82:83">
      <c r="CD1115" s="14"/>
      <c r="CE1115" s="13"/>
    </row>
    <row r="1116" spans="82:83">
      <c r="CD1116" s="14"/>
      <c r="CE1116" s="13"/>
    </row>
    <row r="1117" spans="82:83">
      <c r="CD1117" s="14"/>
      <c r="CE1117" s="13"/>
    </row>
    <row r="1118" spans="82:83">
      <c r="CD1118" s="14"/>
      <c r="CE1118" s="13"/>
    </row>
    <row r="1119" spans="82:83">
      <c r="CD1119" s="14"/>
      <c r="CE1119" s="13"/>
    </row>
    <row r="1120" spans="82:83">
      <c r="CD1120" s="14"/>
      <c r="CE1120" s="13"/>
    </row>
    <row r="1121" spans="82:83">
      <c r="CD1121" s="14"/>
      <c r="CE1121" s="13"/>
    </row>
    <row r="1122" spans="82:83">
      <c r="CD1122" s="14"/>
      <c r="CE1122" s="13"/>
    </row>
    <row r="1123" spans="82:83">
      <c r="CD1123" s="14"/>
      <c r="CE1123" s="13"/>
    </row>
    <row r="1124" spans="82:83">
      <c r="CD1124" s="14"/>
      <c r="CE1124" s="13"/>
    </row>
    <row r="1125" spans="82:83">
      <c r="CD1125" s="14"/>
      <c r="CE1125" s="13"/>
    </row>
    <row r="1126" spans="82:83">
      <c r="CD1126" s="14"/>
      <c r="CE1126" s="13"/>
    </row>
    <row r="1127" spans="82:83">
      <c r="CD1127" s="14"/>
      <c r="CE1127" s="13"/>
    </row>
    <row r="1128" spans="82:83">
      <c r="CD1128" s="14"/>
      <c r="CE1128" s="13"/>
    </row>
    <row r="1129" spans="82:83">
      <c r="CD1129" s="14"/>
      <c r="CE1129" s="13"/>
    </row>
    <row r="1130" spans="82:83">
      <c r="CD1130" s="14"/>
      <c r="CE1130" s="13"/>
    </row>
    <row r="1131" spans="82:83">
      <c r="CD1131" s="14"/>
      <c r="CE1131" s="13"/>
    </row>
    <row r="1132" spans="82:83">
      <c r="CD1132" s="14"/>
      <c r="CE1132" s="13"/>
    </row>
    <row r="1133" spans="82:83">
      <c r="CD1133" s="14"/>
      <c r="CE1133" s="13"/>
    </row>
    <row r="1134" spans="82:83">
      <c r="CD1134" s="14"/>
      <c r="CE1134" s="13"/>
    </row>
    <row r="1135" spans="82:83">
      <c r="CD1135" s="14"/>
      <c r="CE1135" s="13"/>
    </row>
    <row r="1136" spans="82:83">
      <c r="CD1136" s="14"/>
      <c r="CE1136" s="13"/>
    </row>
    <row r="1137" spans="82:83">
      <c r="CD1137" s="14"/>
      <c r="CE1137" s="13"/>
    </row>
    <row r="1138" spans="82:83">
      <c r="CD1138" s="14"/>
      <c r="CE1138" s="13"/>
    </row>
    <row r="1139" spans="82:83">
      <c r="CD1139" s="14"/>
      <c r="CE1139" s="13"/>
    </row>
    <row r="1140" spans="82:83">
      <c r="CD1140" s="14"/>
      <c r="CE1140" s="13"/>
    </row>
    <row r="1141" spans="82:83">
      <c r="CD1141" s="14"/>
      <c r="CE1141" s="13"/>
    </row>
    <row r="1142" spans="82:83">
      <c r="CD1142" s="14"/>
      <c r="CE1142" s="13"/>
    </row>
    <row r="1143" spans="82:83">
      <c r="CD1143" s="14"/>
      <c r="CE1143" s="13"/>
    </row>
    <row r="1144" spans="82:83">
      <c r="CD1144" s="14"/>
      <c r="CE1144" s="13"/>
    </row>
    <row r="1145" spans="82:83">
      <c r="CD1145" s="14"/>
      <c r="CE1145" s="13"/>
    </row>
    <row r="1146" spans="82:83">
      <c r="CD1146" s="14"/>
      <c r="CE1146" s="13"/>
    </row>
    <row r="1147" spans="82:83">
      <c r="CD1147" s="14"/>
      <c r="CE1147" s="13"/>
    </row>
    <row r="1148" spans="82:83">
      <c r="CD1148" s="14"/>
      <c r="CE1148" s="13"/>
    </row>
    <row r="1149" spans="82:83">
      <c r="CD1149" s="14"/>
      <c r="CE1149" s="13"/>
    </row>
    <row r="1150" spans="82:83">
      <c r="CD1150" s="14"/>
      <c r="CE1150" s="13"/>
    </row>
    <row r="1151" spans="82:83">
      <c r="CD1151" s="14"/>
      <c r="CE1151" s="13"/>
    </row>
    <row r="1152" spans="82:83">
      <c r="CD1152" s="14"/>
      <c r="CE1152" s="13"/>
    </row>
    <row r="1153" spans="82:83">
      <c r="CD1153" s="14"/>
      <c r="CE1153" s="13"/>
    </row>
    <row r="1154" spans="82:83">
      <c r="CD1154" s="14"/>
      <c r="CE1154" s="13"/>
    </row>
    <row r="1155" spans="82:83">
      <c r="CD1155" s="14"/>
      <c r="CE1155" s="13"/>
    </row>
    <row r="1156" spans="82:83">
      <c r="CD1156" s="14"/>
      <c r="CE1156" s="13"/>
    </row>
    <row r="1157" spans="82:83">
      <c r="CD1157" s="14"/>
      <c r="CE1157" s="13"/>
    </row>
    <row r="1158" spans="82:83">
      <c r="CD1158" s="14"/>
      <c r="CE1158" s="13"/>
    </row>
    <row r="1159" spans="82:83">
      <c r="CD1159" s="14"/>
      <c r="CE1159" s="13"/>
    </row>
    <row r="1160" spans="82:83">
      <c r="CD1160" s="14"/>
      <c r="CE1160" s="13"/>
    </row>
    <row r="1161" spans="82:83">
      <c r="CD1161" s="14"/>
      <c r="CE1161" s="13"/>
    </row>
    <row r="1162" spans="82:83">
      <c r="CD1162" s="14"/>
      <c r="CE1162" s="13"/>
    </row>
    <row r="1163" spans="82:83">
      <c r="CD1163" s="14"/>
      <c r="CE1163" s="13"/>
    </row>
    <row r="1164" spans="82:83">
      <c r="CD1164" s="14"/>
      <c r="CE1164" s="13"/>
    </row>
    <row r="1165" spans="82:83">
      <c r="CD1165" s="14"/>
      <c r="CE1165" s="13"/>
    </row>
    <row r="1166" spans="82:83">
      <c r="CD1166" s="14"/>
      <c r="CE1166" s="13"/>
    </row>
    <row r="1167" spans="82:83">
      <c r="CD1167" s="14"/>
      <c r="CE1167" s="13"/>
    </row>
    <row r="1168" spans="82:83">
      <c r="CD1168" s="14"/>
      <c r="CE1168" s="13"/>
    </row>
    <row r="1169" spans="82:83">
      <c r="CD1169" s="14"/>
      <c r="CE1169" s="13"/>
    </row>
    <row r="1170" spans="82:83">
      <c r="CD1170" s="14"/>
      <c r="CE1170" s="13"/>
    </row>
    <row r="1171" spans="82:83">
      <c r="CD1171" s="14"/>
      <c r="CE1171" s="13"/>
    </row>
    <row r="1172" spans="82:83">
      <c r="CD1172" s="14"/>
      <c r="CE1172" s="13"/>
    </row>
    <row r="1173" spans="82:83">
      <c r="CD1173" s="14"/>
      <c r="CE1173" s="13"/>
    </row>
    <row r="1174" spans="82:83">
      <c r="CD1174" s="14"/>
      <c r="CE1174" s="13"/>
    </row>
    <row r="1175" spans="82:83">
      <c r="CD1175" s="14"/>
      <c r="CE1175" s="13"/>
    </row>
    <row r="1176" spans="82:83">
      <c r="CD1176" s="14"/>
      <c r="CE1176" s="13"/>
    </row>
    <row r="1177" spans="82:83">
      <c r="CD1177" s="14"/>
      <c r="CE1177" s="13"/>
    </row>
    <row r="1178" spans="82:83">
      <c r="CD1178" s="14"/>
      <c r="CE1178" s="13"/>
    </row>
    <row r="1179" spans="82:83">
      <c r="CD1179" s="14"/>
      <c r="CE1179" s="13"/>
    </row>
    <row r="1180" spans="82:83">
      <c r="CD1180" s="14"/>
      <c r="CE1180" s="13"/>
    </row>
    <row r="1181" spans="82:83">
      <c r="CD1181" s="14"/>
      <c r="CE1181" s="13"/>
    </row>
    <row r="1182" spans="82:83">
      <c r="CD1182" s="14"/>
      <c r="CE1182" s="13"/>
    </row>
    <row r="1183" spans="82:83">
      <c r="CD1183" s="14"/>
      <c r="CE1183" s="13"/>
    </row>
    <row r="1184" spans="82:83">
      <c r="CD1184" s="14"/>
      <c r="CE1184" s="13"/>
    </row>
    <row r="1185" spans="82:83">
      <c r="CD1185" s="14"/>
      <c r="CE1185" s="13"/>
    </row>
    <row r="1186" spans="82:83">
      <c r="CD1186" s="14"/>
      <c r="CE1186" s="13"/>
    </row>
    <row r="1187" spans="82:83">
      <c r="CD1187" s="14"/>
      <c r="CE1187" s="13"/>
    </row>
    <row r="1188" spans="82:83">
      <c r="CD1188" s="14"/>
      <c r="CE1188" s="13"/>
    </row>
    <row r="1189" spans="82:83">
      <c r="CD1189" s="14"/>
      <c r="CE1189" s="13"/>
    </row>
    <row r="1190" spans="82:83">
      <c r="CD1190" s="14"/>
      <c r="CE1190" s="13"/>
    </row>
    <row r="1191" spans="82:83">
      <c r="CD1191" s="14"/>
      <c r="CE1191" s="13"/>
    </row>
    <row r="1192" spans="82:83">
      <c r="CD1192" s="14"/>
      <c r="CE1192" s="13"/>
    </row>
    <row r="1193" spans="82:83">
      <c r="CD1193" s="14"/>
      <c r="CE1193" s="13"/>
    </row>
    <row r="1194" spans="82:83">
      <c r="CD1194" s="14"/>
      <c r="CE1194" s="13"/>
    </row>
    <row r="1195" spans="82:83">
      <c r="CD1195" s="14"/>
      <c r="CE1195" s="13"/>
    </row>
    <row r="1196" spans="82:83">
      <c r="CD1196" s="14"/>
      <c r="CE1196" s="13"/>
    </row>
    <row r="1197" spans="82:83">
      <c r="CD1197" s="14"/>
      <c r="CE1197" s="13"/>
    </row>
    <row r="1198" spans="82:83">
      <c r="CD1198" s="14"/>
      <c r="CE1198" s="13"/>
    </row>
    <row r="1199" spans="82:83">
      <c r="CD1199" s="14"/>
      <c r="CE1199" s="13"/>
    </row>
    <row r="1200" spans="82:83">
      <c r="CD1200" s="14"/>
      <c r="CE1200" s="13"/>
    </row>
    <row r="1201" spans="82:83">
      <c r="CD1201" s="14"/>
      <c r="CE1201" s="13"/>
    </row>
    <row r="1202" spans="82:83">
      <c r="CD1202" s="14"/>
      <c r="CE1202" s="13"/>
    </row>
    <row r="1203" spans="82:83">
      <c r="CD1203" s="14"/>
      <c r="CE1203" s="13"/>
    </row>
    <row r="1204" spans="82:83">
      <c r="CD1204" s="14"/>
      <c r="CE1204" s="13"/>
    </row>
    <row r="1205" spans="82:83">
      <c r="CD1205" s="14"/>
      <c r="CE1205" s="13"/>
    </row>
    <row r="1206" spans="82:83">
      <c r="CD1206" s="14"/>
      <c r="CE1206" s="13"/>
    </row>
    <row r="1207" spans="82:83">
      <c r="CD1207" s="14"/>
      <c r="CE1207" s="13"/>
    </row>
    <row r="1208" spans="82:83">
      <c r="CD1208" s="14"/>
      <c r="CE1208" s="13"/>
    </row>
    <row r="1209" spans="82:83">
      <c r="CD1209" s="14"/>
      <c r="CE1209" s="13"/>
    </row>
    <row r="1210" spans="82:83">
      <c r="CD1210" s="14"/>
      <c r="CE1210" s="13"/>
    </row>
    <row r="1211" spans="82:83">
      <c r="CD1211" s="14"/>
      <c r="CE1211" s="13"/>
    </row>
    <row r="1212" spans="82:83">
      <c r="CD1212" s="14"/>
      <c r="CE1212" s="13"/>
    </row>
    <row r="1213" spans="82:83">
      <c r="CD1213" s="14"/>
      <c r="CE1213" s="13"/>
    </row>
    <row r="1214" spans="82:83">
      <c r="CD1214" s="14"/>
      <c r="CE1214" s="13"/>
    </row>
    <row r="1215" spans="82:83">
      <c r="CD1215" s="14"/>
      <c r="CE1215" s="13"/>
    </row>
    <row r="1216" spans="82:83">
      <c r="CD1216" s="14"/>
      <c r="CE1216" s="13"/>
    </row>
    <row r="1217" spans="82:83">
      <c r="CD1217" s="14"/>
      <c r="CE1217" s="13"/>
    </row>
    <row r="1218" spans="82:83">
      <c r="CD1218" s="14"/>
      <c r="CE1218" s="13"/>
    </row>
    <row r="1219" spans="82:83">
      <c r="CD1219" s="14"/>
      <c r="CE1219" s="13"/>
    </row>
    <row r="1220" spans="82:83">
      <c r="CD1220" s="14"/>
      <c r="CE1220" s="13"/>
    </row>
    <row r="1221" spans="82:83">
      <c r="CD1221" s="14"/>
      <c r="CE1221" s="13"/>
    </row>
    <row r="1222" spans="82:83">
      <c r="CD1222" s="14"/>
      <c r="CE1222" s="13"/>
    </row>
    <row r="1223" spans="82:83">
      <c r="CD1223" s="14"/>
      <c r="CE1223" s="13"/>
    </row>
    <row r="1224" spans="82:83">
      <c r="CD1224" s="14"/>
      <c r="CE1224" s="13"/>
    </row>
    <row r="1225" spans="82:83">
      <c r="CD1225" s="14"/>
      <c r="CE1225" s="13"/>
    </row>
    <row r="1226" spans="82:83">
      <c r="CD1226" s="14"/>
      <c r="CE1226" s="13"/>
    </row>
    <row r="1227" spans="82:83">
      <c r="CD1227" s="14"/>
      <c r="CE1227" s="13"/>
    </row>
    <row r="1228" spans="82:83">
      <c r="CD1228" s="14"/>
      <c r="CE1228" s="13"/>
    </row>
    <row r="1229" spans="82:83">
      <c r="CD1229" s="14"/>
      <c r="CE1229" s="13"/>
    </row>
    <row r="1230" spans="82:83">
      <c r="CD1230" s="14"/>
      <c r="CE1230" s="13"/>
    </row>
    <row r="1231" spans="82:83">
      <c r="CD1231" s="14"/>
      <c r="CE1231" s="13"/>
    </row>
    <row r="1232" spans="82:83">
      <c r="CD1232" s="14"/>
      <c r="CE1232" s="13"/>
    </row>
    <row r="1233" spans="82:83">
      <c r="CD1233" s="14"/>
      <c r="CE1233" s="13"/>
    </row>
    <row r="1234" spans="82:83">
      <c r="CD1234" s="14"/>
      <c r="CE1234" s="13"/>
    </row>
    <row r="1235" spans="82:83">
      <c r="CD1235" s="14"/>
      <c r="CE1235" s="13"/>
    </row>
    <row r="1236" spans="82:83">
      <c r="CD1236" s="14"/>
      <c r="CE1236" s="13"/>
    </row>
    <row r="1237" spans="82:83">
      <c r="CD1237" s="14"/>
      <c r="CE1237" s="13"/>
    </row>
    <row r="1238" spans="82:83">
      <c r="CD1238" s="14"/>
      <c r="CE1238" s="13"/>
    </row>
    <row r="1239" spans="82:83">
      <c r="CD1239" s="14"/>
      <c r="CE1239" s="13"/>
    </row>
    <row r="1240" spans="82:83">
      <c r="CD1240" s="14"/>
      <c r="CE1240" s="13"/>
    </row>
    <row r="1241" spans="82:83">
      <c r="CD1241" s="14"/>
      <c r="CE1241" s="13"/>
    </row>
    <row r="1242" spans="82:83">
      <c r="CD1242" s="14"/>
      <c r="CE1242" s="13"/>
    </row>
    <row r="1243" spans="82:83">
      <c r="CD1243" s="14"/>
      <c r="CE1243" s="13"/>
    </row>
    <row r="1244" spans="82:83">
      <c r="CD1244" s="14"/>
      <c r="CE1244" s="13"/>
    </row>
    <row r="1245" spans="82:83">
      <c r="CD1245" s="14"/>
      <c r="CE1245" s="13"/>
    </row>
    <row r="1246" spans="82:83">
      <c r="CD1246" s="14"/>
      <c r="CE1246" s="13"/>
    </row>
    <row r="1247" spans="82:83">
      <c r="CD1247" s="14"/>
      <c r="CE1247" s="13"/>
    </row>
    <row r="1248" spans="82:83">
      <c r="CD1248" s="14"/>
      <c r="CE1248" s="13"/>
    </row>
    <row r="1249" spans="82:83">
      <c r="CD1249" s="14"/>
      <c r="CE1249" s="13"/>
    </row>
    <row r="1250" spans="82:83">
      <c r="CD1250" s="14"/>
      <c r="CE1250" s="13"/>
    </row>
    <row r="1251" spans="82:83">
      <c r="CD1251" s="14"/>
      <c r="CE1251" s="13"/>
    </row>
    <row r="1252" spans="82:83">
      <c r="CD1252" s="14"/>
      <c r="CE1252" s="13"/>
    </row>
    <row r="1253" spans="82:83">
      <c r="CD1253" s="14"/>
      <c r="CE1253" s="13"/>
    </row>
    <row r="1254" spans="82:83">
      <c r="CD1254" s="14"/>
      <c r="CE1254" s="13"/>
    </row>
    <row r="1255" spans="82:83">
      <c r="CD1255" s="14"/>
      <c r="CE1255" s="13"/>
    </row>
    <row r="1256" spans="82:83">
      <c r="CD1256" s="14"/>
      <c r="CE1256" s="13"/>
    </row>
    <row r="1257" spans="82:83">
      <c r="CD1257" s="14"/>
      <c r="CE1257" s="13"/>
    </row>
    <row r="1258" spans="82:83">
      <c r="CD1258" s="14"/>
      <c r="CE1258" s="13"/>
    </row>
    <row r="1259" spans="82:83">
      <c r="CD1259" s="14"/>
      <c r="CE1259" s="13"/>
    </row>
    <row r="1260" spans="82:83">
      <c r="CD1260" s="14"/>
      <c r="CE1260" s="13"/>
    </row>
    <row r="1261" spans="82:83">
      <c r="CD1261" s="14"/>
      <c r="CE1261" s="13"/>
    </row>
    <row r="1262" spans="82:83">
      <c r="CD1262" s="14"/>
      <c r="CE1262" s="13"/>
    </row>
    <row r="1263" spans="82:83">
      <c r="CD1263" s="14"/>
      <c r="CE1263" s="13"/>
    </row>
    <row r="1264" spans="82:83">
      <c r="CD1264" s="14"/>
      <c r="CE1264" s="13"/>
    </row>
    <row r="1265" spans="82:83">
      <c r="CD1265" s="14"/>
      <c r="CE1265" s="13"/>
    </row>
    <row r="1266" spans="82:83">
      <c r="CD1266" s="14"/>
      <c r="CE1266" s="13"/>
    </row>
    <row r="1267" spans="82:83">
      <c r="CD1267" s="14"/>
      <c r="CE1267" s="13"/>
    </row>
    <row r="1268" spans="82:83">
      <c r="CD1268" s="14"/>
      <c r="CE1268" s="13"/>
    </row>
    <row r="1269" spans="82:83">
      <c r="CD1269" s="14"/>
      <c r="CE1269" s="13"/>
    </row>
    <row r="1270" spans="82:83">
      <c r="CD1270" s="14"/>
      <c r="CE1270" s="13"/>
    </row>
    <row r="1271" spans="82:83">
      <c r="CD1271" s="14"/>
      <c r="CE1271" s="13"/>
    </row>
    <row r="1272" spans="82:83">
      <c r="CD1272" s="14"/>
      <c r="CE1272" s="13"/>
    </row>
    <row r="1273" spans="82:83">
      <c r="CD1273" s="14"/>
      <c r="CE1273" s="13"/>
    </row>
    <row r="1274" spans="82:83">
      <c r="CD1274" s="14"/>
      <c r="CE1274" s="13"/>
    </row>
    <row r="1275" spans="82:83">
      <c r="CD1275" s="14"/>
      <c r="CE1275" s="13"/>
    </row>
    <row r="1276" spans="82:83">
      <c r="CD1276" s="14"/>
      <c r="CE1276" s="13"/>
    </row>
    <row r="1277" spans="82:83">
      <c r="CD1277" s="14"/>
      <c r="CE1277" s="13"/>
    </row>
    <row r="1278" spans="82:83">
      <c r="CD1278" s="14"/>
      <c r="CE1278" s="13"/>
    </row>
    <row r="1279" spans="82:83">
      <c r="CD1279" s="14"/>
      <c r="CE1279" s="13"/>
    </row>
    <row r="1280" spans="82:83">
      <c r="CD1280" s="14"/>
      <c r="CE1280" s="13"/>
    </row>
    <row r="1281" spans="82:83">
      <c r="CD1281" s="14"/>
      <c r="CE1281" s="13"/>
    </row>
    <row r="1282" spans="82:83">
      <c r="CD1282" s="14"/>
      <c r="CE1282" s="13"/>
    </row>
    <row r="1283" spans="82:83">
      <c r="CD1283" s="14"/>
      <c r="CE1283" s="13"/>
    </row>
    <row r="1284" spans="82:83">
      <c r="CD1284" s="14"/>
      <c r="CE1284" s="13"/>
    </row>
    <row r="1285" spans="82:83">
      <c r="CD1285" s="14"/>
      <c r="CE1285" s="13"/>
    </row>
    <row r="1286" spans="82:83">
      <c r="CD1286" s="14"/>
      <c r="CE1286" s="13"/>
    </row>
    <row r="1287" spans="82:83">
      <c r="CD1287" s="14"/>
      <c r="CE1287" s="13"/>
    </row>
    <row r="1288" spans="82:83">
      <c r="CD1288" s="14"/>
      <c r="CE1288" s="13"/>
    </row>
    <row r="1289" spans="82:83">
      <c r="CD1289" s="14"/>
      <c r="CE1289" s="13"/>
    </row>
    <row r="1290" spans="82:83">
      <c r="CD1290" s="14"/>
      <c r="CE1290" s="13"/>
    </row>
    <row r="1291" spans="82:83">
      <c r="CD1291" s="14"/>
      <c r="CE1291" s="13"/>
    </row>
    <row r="1292" spans="82:83">
      <c r="CD1292" s="14"/>
      <c r="CE1292" s="13"/>
    </row>
    <row r="1293" spans="82:83">
      <c r="CD1293" s="14"/>
      <c r="CE1293" s="13"/>
    </row>
    <row r="1294" spans="82:83">
      <c r="CD1294" s="14"/>
      <c r="CE1294" s="13"/>
    </row>
    <row r="1295" spans="82:83">
      <c r="CD1295" s="14"/>
      <c r="CE1295" s="13"/>
    </row>
    <row r="1296" spans="82:83">
      <c r="CD1296" s="14"/>
      <c r="CE1296" s="13"/>
    </row>
    <row r="1297" spans="82:83">
      <c r="CD1297" s="14"/>
      <c r="CE1297" s="13"/>
    </row>
    <row r="1298" spans="82:83">
      <c r="CD1298" s="14"/>
      <c r="CE1298" s="13"/>
    </row>
    <row r="1299" spans="82:83">
      <c r="CD1299" s="14"/>
      <c r="CE1299" s="13"/>
    </row>
    <row r="1300" spans="82:83">
      <c r="CD1300" s="14"/>
      <c r="CE1300" s="13"/>
    </row>
    <row r="1301" spans="82:83">
      <c r="CD1301" s="14"/>
      <c r="CE1301" s="13"/>
    </row>
    <row r="1302" spans="82:83">
      <c r="CD1302" s="14"/>
      <c r="CE1302" s="13"/>
    </row>
    <row r="1303" spans="82:83">
      <c r="CD1303" s="14"/>
      <c r="CE1303" s="13"/>
    </row>
    <row r="1304" spans="82:83">
      <c r="CD1304" s="14"/>
      <c r="CE1304" s="13"/>
    </row>
    <row r="1305" spans="82:83">
      <c r="CD1305" s="14"/>
      <c r="CE1305" s="13"/>
    </row>
    <row r="1306" spans="82:83">
      <c r="CD1306" s="14"/>
      <c r="CE1306" s="13"/>
    </row>
    <row r="1307" spans="82:83">
      <c r="CD1307" s="14"/>
      <c r="CE1307" s="13"/>
    </row>
    <row r="1308" spans="82:83">
      <c r="CD1308" s="14"/>
      <c r="CE1308" s="13"/>
    </row>
    <row r="1309" spans="82:83">
      <c r="CD1309" s="14"/>
      <c r="CE1309" s="13"/>
    </row>
    <row r="1310" spans="82:83">
      <c r="CD1310" s="14"/>
      <c r="CE1310" s="13"/>
    </row>
    <row r="1311" spans="82:83">
      <c r="CD1311" s="14"/>
      <c r="CE1311" s="13"/>
    </row>
    <row r="1312" spans="82:83">
      <c r="CD1312" s="14"/>
      <c r="CE1312" s="13"/>
    </row>
    <row r="1313" spans="82:83">
      <c r="CD1313" s="14"/>
      <c r="CE1313" s="13"/>
    </row>
    <row r="1314" spans="82:83">
      <c r="CD1314" s="14"/>
      <c r="CE1314" s="13"/>
    </row>
    <row r="1315" spans="82:83">
      <c r="CD1315" s="14"/>
      <c r="CE1315" s="13"/>
    </row>
    <row r="1316" spans="82:83">
      <c r="CD1316" s="14"/>
      <c r="CE1316" s="13"/>
    </row>
    <row r="1317" spans="82:83">
      <c r="CD1317" s="14"/>
      <c r="CE1317" s="13"/>
    </row>
    <row r="1318" spans="82:83">
      <c r="CD1318" s="14"/>
      <c r="CE1318" s="13"/>
    </row>
    <row r="1319" spans="82:83">
      <c r="CD1319" s="14"/>
      <c r="CE1319" s="13"/>
    </row>
    <row r="1320" spans="82:83">
      <c r="CD1320" s="14"/>
      <c r="CE1320" s="13"/>
    </row>
    <row r="1321" spans="82:83">
      <c r="CD1321" s="14"/>
      <c r="CE1321" s="13"/>
    </row>
    <row r="1322" spans="82:83">
      <c r="CD1322" s="14"/>
      <c r="CE1322" s="13"/>
    </row>
    <row r="1323" spans="82:83">
      <c r="CD1323" s="14"/>
      <c r="CE1323" s="13"/>
    </row>
    <row r="1324" spans="82:83">
      <c r="CD1324" s="14"/>
      <c r="CE1324" s="13"/>
    </row>
    <row r="1325" spans="82:83">
      <c r="CD1325" s="14"/>
      <c r="CE1325" s="13"/>
    </row>
    <row r="1326" spans="82:83">
      <c r="CD1326" s="14"/>
      <c r="CE1326" s="13"/>
    </row>
    <row r="1327" spans="82:83">
      <c r="CD1327" s="14"/>
      <c r="CE1327" s="13"/>
    </row>
    <row r="1328" spans="82:83">
      <c r="CD1328" s="14"/>
      <c r="CE1328" s="13"/>
    </row>
    <row r="1329" spans="82:83">
      <c r="CD1329" s="14"/>
      <c r="CE1329" s="13"/>
    </row>
    <row r="1330" spans="82:83">
      <c r="CD1330" s="14"/>
      <c r="CE1330" s="13"/>
    </row>
    <row r="1331" spans="82:83">
      <c r="CD1331" s="14"/>
      <c r="CE1331" s="13"/>
    </row>
    <row r="1332" spans="82:83">
      <c r="CD1332" s="14"/>
      <c r="CE1332" s="13"/>
    </row>
    <row r="1333" spans="82:83">
      <c r="CD1333" s="14"/>
      <c r="CE1333" s="13"/>
    </row>
    <row r="1334" spans="82:83">
      <c r="CD1334" s="14"/>
      <c r="CE1334" s="13"/>
    </row>
    <row r="1335" spans="82:83">
      <c r="CD1335" s="14"/>
      <c r="CE1335" s="13"/>
    </row>
    <row r="1336" spans="82:83">
      <c r="CD1336" s="14"/>
      <c r="CE1336" s="13"/>
    </row>
    <row r="1337" spans="82:83">
      <c r="CD1337" s="14"/>
      <c r="CE1337" s="13"/>
    </row>
    <row r="1338" spans="82:83">
      <c r="CD1338" s="14"/>
      <c r="CE1338" s="13"/>
    </row>
    <row r="1339" spans="82:83">
      <c r="CD1339" s="14"/>
      <c r="CE1339" s="13"/>
    </row>
    <row r="1340" spans="82:83">
      <c r="CD1340" s="14"/>
      <c r="CE1340" s="13"/>
    </row>
    <row r="1341" spans="82:83">
      <c r="CD1341" s="14"/>
      <c r="CE1341" s="13"/>
    </row>
    <row r="1342" spans="82:83">
      <c r="CD1342" s="14"/>
      <c r="CE1342" s="13"/>
    </row>
    <row r="1343" spans="82:83">
      <c r="CD1343" s="14"/>
      <c r="CE1343" s="13"/>
    </row>
    <row r="1344" spans="82:83">
      <c r="CD1344" s="14"/>
      <c r="CE1344" s="13"/>
    </row>
    <row r="1345" spans="82:83">
      <c r="CD1345" s="14"/>
      <c r="CE1345" s="13"/>
    </row>
    <row r="1346" spans="82:83">
      <c r="CD1346" s="14"/>
      <c r="CE1346" s="13"/>
    </row>
    <row r="1347" spans="82:83">
      <c r="CD1347" s="14"/>
      <c r="CE1347" s="13"/>
    </row>
    <row r="1348" spans="82:83">
      <c r="CD1348" s="14"/>
      <c r="CE1348" s="13"/>
    </row>
    <row r="1349" spans="82:83">
      <c r="CD1349" s="14"/>
      <c r="CE1349" s="13"/>
    </row>
    <row r="1350" spans="82:83">
      <c r="CD1350" s="14"/>
      <c r="CE1350" s="13"/>
    </row>
    <row r="1351" spans="82:83">
      <c r="CD1351" s="14"/>
      <c r="CE1351" s="13"/>
    </row>
    <row r="1352" spans="82:83">
      <c r="CD1352" s="14"/>
      <c r="CE1352" s="13"/>
    </row>
    <row r="1353" spans="82:83">
      <c r="CD1353" s="14"/>
      <c r="CE1353" s="13"/>
    </row>
    <row r="1354" spans="82:83">
      <c r="CD1354" s="14"/>
      <c r="CE1354" s="13"/>
    </row>
    <row r="1355" spans="82:83">
      <c r="CD1355" s="14"/>
      <c r="CE1355" s="13"/>
    </row>
    <row r="1356" spans="82:83">
      <c r="CD1356" s="14"/>
      <c r="CE1356" s="13"/>
    </row>
    <row r="1357" spans="82:83">
      <c r="CD1357" s="14"/>
      <c r="CE1357" s="13"/>
    </row>
    <row r="1358" spans="82:83">
      <c r="CD1358" s="14"/>
      <c r="CE1358" s="13"/>
    </row>
    <row r="1359" spans="82:83">
      <c r="CD1359" s="14"/>
      <c r="CE1359" s="13"/>
    </row>
    <row r="1360" spans="82:83">
      <c r="CD1360" s="14"/>
      <c r="CE1360" s="13"/>
    </row>
    <row r="1361" spans="82:83">
      <c r="CD1361" s="14"/>
      <c r="CE1361" s="13"/>
    </row>
    <row r="1362" spans="82:83">
      <c r="CD1362" s="14"/>
      <c r="CE1362" s="13"/>
    </row>
    <row r="1363" spans="82:83">
      <c r="CD1363" s="14"/>
      <c r="CE1363" s="13"/>
    </row>
    <row r="1364" spans="82:83">
      <c r="CD1364" s="14"/>
      <c r="CE1364" s="13"/>
    </row>
    <row r="1365" spans="82:83">
      <c r="CD1365" s="14"/>
      <c r="CE1365" s="13"/>
    </row>
    <row r="1366" spans="82:83">
      <c r="CD1366" s="14"/>
      <c r="CE1366" s="13"/>
    </row>
    <row r="1367" spans="82:83">
      <c r="CD1367" s="14"/>
      <c r="CE1367" s="13"/>
    </row>
    <row r="1368" spans="82:83">
      <c r="CD1368" s="14"/>
      <c r="CE1368" s="13"/>
    </row>
    <row r="1369" spans="82:83">
      <c r="CD1369" s="14"/>
      <c r="CE1369" s="13"/>
    </row>
    <row r="1370" spans="82:83">
      <c r="CD1370" s="14"/>
      <c r="CE1370" s="13"/>
    </row>
    <row r="1371" spans="82:83">
      <c r="CD1371" s="14"/>
      <c r="CE1371" s="13"/>
    </row>
    <row r="1372" spans="82:83">
      <c r="CD1372" s="14"/>
      <c r="CE1372" s="13"/>
    </row>
    <row r="1373" spans="82:83">
      <c r="CD1373" s="14"/>
      <c r="CE1373" s="13"/>
    </row>
    <row r="1374" spans="82:83">
      <c r="CD1374" s="14"/>
      <c r="CE1374" s="13"/>
    </row>
    <row r="1375" spans="82:83">
      <c r="CD1375" s="14"/>
      <c r="CE1375" s="13"/>
    </row>
    <row r="1376" spans="82:83">
      <c r="CD1376" s="14"/>
      <c r="CE1376" s="13"/>
    </row>
    <row r="1377" spans="82:83">
      <c r="CD1377" s="14"/>
      <c r="CE1377" s="13"/>
    </row>
    <row r="1378" spans="82:83">
      <c r="CD1378" s="14"/>
      <c r="CE1378" s="13"/>
    </row>
    <row r="1379" spans="82:83">
      <c r="CD1379" s="14"/>
      <c r="CE1379" s="13"/>
    </row>
    <row r="1380" spans="82:83">
      <c r="CD1380" s="14"/>
      <c r="CE1380" s="13"/>
    </row>
    <row r="1381" spans="82:83">
      <c r="CD1381" s="14"/>
      <c r="CE1381" s="13"/>
    </row>
    <row r="1382" spans="82:83">
      <c r="CD1382" s="14"/>
      <c r="CE1382" s="13"/>
    </row>
    <row r="1383" spans="82:83">
      <c r="CD1383" s="14"/>
      <c r="CE1383" s="13"/>
    </row>
    <row r="1384" spans="82:83">
      <c r="CD1384" s="14"/>
      <c r="CE1384" s="13"/>
    </row>
    <row r="1385" spans="82:83">
      <c r="CD1385" s="14"/>
      <c r="CE1385" s="13"/>
    </row>
    <row r="1386" spans="82:83">
      <c r="CD1386" s="14"/>
      <c r="CE1386" s="13"/>
    </row>
    <row r="1387" spans="82:83">
      <c r="CD1387" s="14"/>
      <c r="CE1387" s="13"/>
    </row>
    <row r="1388" spans="82:83">
      <c r="CD1388" s="14"/>
      <c r="CE1388" s="13"/>
    </row>
    <row r="1389" spans="82:83">
      <c r="CD1389" s="14"/>
      <c r="CE1389" s="13"/>
    </row>
    <row r="1390" spans="82:83">
      <c r="CD1390" s="14"/>
      <c r="CE1390" s="13"/>
    </row>
    <row r="1391" spans="82:83">
      <c r="CD1391" s="14"/>
      <c r="CE1391" s="13"/>
    </row>
    <row r="1392" spans="82:83">
      <c r="CD1392" s="14"/>
      <c r="CE1392" s="13"/>
    </row>
    <row r="1393" spans="82:83">
      <c r="CD1393" s="14"/>
      <c r="CE1393" s="13"/>
    </row>
    <row r="1394" spans="82:83">
      <c r="CD1394" s="14"/>
      <c r="CE1394" s="13"/>
    </row>
    <row r="1395" spans="82:83">
      <c r="CD1395" s="14"/>
      <c r="CE1395" s="13"/>
    </row>
    <row r="1396" spans="82:83">
      <c r="CD1396" s="14"/>
      <c r="CE1396" s="13"/>
    </row>
    <row r="1397" spans="82:83">
      <c r="CD1397" s="14"/>
      <c r="CE1397" s="13"/>
    </row>
    <row r="1398" spans="82:83">
      <c r="CD1398" s="14"/>
      <c r="CE1398" s="13"/>
    </row>
    <row r="1399" spans="82:83">
      <c r="CD1399" s="14"/>
      <c r="CE1399" s="13"/>
    </row>
    <row r="1400" spans="82:83">
      <c r="CD1400" s="14"/>
      <c r="CE1400" s="13"/>
    </row>
    <row r="1401" spans="82:83">
      <c r="CD1401" s="14"/>
      <c r="CE1401" s="13"/>
    </row>
    <row r="1402" spans="82:83">
      <c r="CD1402" s="14"/>
      <c r="CE1402" s="13"/>
    </row>
    <row r="1403" spans="82:83">
      <c r="CD1403" s="14"/>
      <c r="CE1403" s="13"/>
    </row>
    <row r="1404" spans="82:83">
      <c r="CD1404" s="14"/>
      <c r="CE1404" s="13"/>
    </row>
    <row r="1405" spans="82:83">
      <c r="CD1405" s="14"/>
      <c r="CE1405" s="13"/>
    </row>
    <row r="1406" spans="82:83">
      <c r="CD1406" s="14"/>
      <c r="CE1406" s="13"/>
    </row>
    <row r="1407" spans="82:83">
      <c r="CD1407" s="14"/>
      <c r="CE1407" s="13"/>
    </row>
    <row r="1408" spans="82:83">
      <c r="CD1408" s="14"/>
      <c r="CE1408" s="13"/>
    </row>
    <row r="1409" spans="82:83">
      <c r="CD1409" s="14"/>
      <c r="CE1409" s="13"/>
    </row>
    <row r="1410" spans="82:83">
      <c r="CD1410" s="14"/>
      <c r="CE1410" s="13"/>
    </row>
    <row r="1411" spans="82:83">
      <c r="CD1411" s="14"/>
      <c r="CE1411" s="13"/>
    </row>
    <row r="1412" spans="82:83">
      <c r="CD1412" s="14"/>
      <c r="CE1412" s="13"/>
    </row>
    <row r="1413" spans="82:83">
      <c r="CD1413" s="14"/>
      <c r="CE1413" s="13"/>
    </row>
    <row r="1414" spans="82:83">
      <c r="CD1414" s="14"/>
      <c r="CE1414" s="13"/>
    </row>
    <row r="1415" spans="82:83">
      <c r="CD1415" s="14"/>
      <c r="CE1415" s="13"/>
    </row>
    <row r="1416" spans="82:83">
      <c r="CD1416" s="14"/>
      <c r="CE1416" s="13"/>
    </row>
    <row r="1417" spans="82:83">
      <c r="CD1417" s="14"/>
      <c r="CE1417" s="13"/>
    </row>
    <row r="1418" spans="82:83">
      <c r="CD1418" s="14"/>
      <c r="CE1418" s="13"/>
    </row>
    <row r="1419" spans="82:83">
      <c r="CD1419" s="14"/>
      <c r="CE1419" s="13"/>
    </row>
    <row r="1420" spans="82:83">
      <c r="CD1420" s="14"/>
      <c r="CE1420" s="13"/>
    </row>
    <row r="1421" spans="82:83">
      <c r="CD1421" s="14"/>
      <c r="CE1421" s="13"/>
    </row>
    <row r="1422" spans="82:83">
      <c r="CD1422" s="14"/>
      <c r="CE1422" s="13"/>
    </row>
    <row r="1423" spans="82:83">
      <c r="CD1423" s="14"/>
      <c r="CE1423" s="13"/>
    </row>
    <row r="1424" spans="82:83">
      <c r="CD1424" s="14"/>
      <c r="CE1424" s="13"/>
    </row>
    <row r="1425" spans="82:83">
      <c r="CD1425" s="14"/>
      <c r="CE1425" s="13"/>
    </row>
    <row r="1426" spans="82:83">
      <c r="CD1426" s="14"/>
      <c r="CE1426" s="13"/>
    </row>
    <row r="1427" spans="82:83">
      <c r="CD1427" s="14"/>
      <c r="CE1427" s="13"/>
    </row>
    <row r="1428" spans="82:83">
      <c r="CD1428" s="14"/>
      <c r="CE1428" s="13"/>
    </row>
    <row r="1429" spans="82:83">
      <c r="CD1429" s="14"/>
      <c r="CE1429" s="13"/>
    </row>
    <row r="1430" spans="82:83">
      <c r="CD1430" s="14"/>
      <c r="CE1430" s="13"/>
    </row>
    <row r="1431" spans="82:83">
      <c r="CD1431" s="14"/>
      <c r="CE1431" s="13"/>
    </row>
    <row r="1432" spans="82:83">
      <c r="CD1432" s="14"/>
      <c r="CE1432" s="13"/>
    </row>
    <row r="1433" spans="82:83">
      <c r="CD1433" s="14"/>
      <c r="CE1433" s="13"/>
    </row>
    <row r="1434" spans="82:83">
      <c r="CD1434" s="14"/>
      <c r="CE1434" s="13"/>
    </row>
    <row r="1435" spans="82:83">
      <c r="CD1435" s="14"/>
      <c r="CE1435" s="13"/>
    </row>
    <row r="1436" spans="82:83">
      <c r="CD1436" s="14"/>
      <c r="CE1436" s="13"/>
    </row>
    <row r="1437" spans="82:83">
      <c r="CD1437" s="14"/>
      <c r="CE1437" s="13"/>
    </row>
    <row r="1438" spans="82:83">
      <c r="CD1438" s="14"/>
      <c r="CE1438" s="13"/>
    </row>
    <row r="1439" spans="82:83">
      <c r="CD1439" s="14"/>
      <c r="CE1439" s="13"/>
    </row>
    <row r="1440" spans="82:83">
      <c r="CD1440" s="14"/>
      <c r="CE1440" s="13"/>
    </row>
    <row r="1441" spans="82:83">
      <c r="CD1441" s="14"/>
      <c r="CE1441" s="13"/>
    </row>
    <row r="1442" spans="82:83">
      <c r="CD1442" s="14"/>
      <c r="CE1442" s="13"/>
    </row>
    <row r="1443" spans="82:83">
      <c r="CD1443" s="14"/>
      <c r="CE1443" s="13"/>
    </row>
    <row r="1444" spans="82:83">
      <c r="CD1444" s="14"/>
      <c r="CE1444" s="13"/>
    </row>
    <row r="1445" spans="82:83">
      <c r="CD1445" s="14"/>
      <c r="CE1445" s="13"/>
    </row>
    <row r="1446" spans="82:83">
      <c r="CD1446" s="14"/>
      <c r="CE1446" s="13"/>
    </row>
    <row r="1447" spans="82:83">
      <c r="CD1447" s="14"/>
      <c r="CE1447" s="13"/>
    </row>
    <row r="1448" spans="82:83">
      <c r="CD1448" s="14"/>
      <c r="CE1448" s="13"/>
    </row>
    <row r="1449" spans="82:83">
      <c r="CD1449" s="14"/>
      <c r="CE1449" s="13"/>
    </row>
    <row r="1450" spans="82:83">
      <c r="CD1450" s="14"/>
      <c r="CE1450" s="13"/>
    </row>
    <row r="1451" spans="82:83">
      <c r="CD1451" s="14"/>
      <c r="CE1451" s="13"/>
    </row>
    <row r="1452" spans="82:83">
      <c r="CD1452" s="14"/>
      <c r="CE1452" s="13"/>
    </row>
    <row r="1453" spans="82:83">
      <c r="CD1453" s="14"/>
      <c r="CE1453" s="13"/>
    </row>
    <row r="1454" spans="82:83">
      <c r="CD1454" s="14"/>
      <c r="CE1454" s="13"/>
    </row>
    <row r="1455" spans="82:83">
      <c r="CD1455" s="14"/>
      <c r="CE1455" s="13"/>
    </row>
    <row r="1456" spans="82:83">
      <c r="CD1456" s="14"/>
      <c r="CE1456" s="13"/>
    </row>
    <row r="1457" spans="82:83">
      <c r="CD1457" s="14"/>
      <c r="CE1457" s="13"/>
    </row>
    <row r="1458" spans="82:83">
      <c r="CD1458" s="14"/>
      <c r="CE1458" s="13"/>
    </row>
    <row r="1459" spans="82:83">
      <c r="CD1459" s="14"/>
      <c r="CE1459" s="13"/>
    </row>
    <row r="1460" spans="82:83">
      <c r="CD1460" s="14"/>
      <c r="CE1460" s="13"/>
    </row>
    <row r="1461" spans="82:83">
      <c r="CD1461" s="14"/>
      <c r="CE1461" s="13"/>
    </row>
    <row r="1462" spans="82:83">
      <c r="CD1462" s="14"/>
      <c r="CE1462" s="13"/>
    </row>
    <row r="1463" spans="82:83">
      <c r="CD1463" s="14"/>
      <c r="CE1463" s="13"/>
    </row>
    <row r="1464" spans="82:83">
      <c r="CD1464" s="14"/>
      <c r="CE1464" s="13"/>
    </row>
    <row r="1465" spans="82:83">
      <c r="CD1465" s="14"/>
      <c r="CE1465" s="13"/>
    </row>
    <row r="1466" spans="82:83">
      <c r="CD1466" s="14"/>
      <c r="CE1466" s="13"/>
    </row>
    <row r="1467" spans="82:83">
      <c r="CD1467" s="14"/>
      <c r="CE1467" s="13"/>
    </row>
    <row r="1468" spans="82:83">
      <c r="CD1468" s="14"/>
      <c r="CE1468" s="13"/>
    </row>
    <row r="1469" spans="82:83">
      <c r="CD1469" s="14"/>
      <c r="CE1469" s="13"/>
    </row>
    <row r="1470" spans="82:83">
      <c r="CD1470" s="14"/>
      <c r="CE1470" s="13"/>
    </row>
    <row r="1471" spans="82:83">
      <c r="CD1471" s="14"/>
      <c r="CE1471" s="13"/>
    </row>
    <row r="1472" spans="82:83">
      <c r="CD1472" s="14"/>
      <c r="CE1472" s="13"/>
    </row>
    <row r="1473" spans="82:83">
      <c r="CD1473" s="14"/>
      <c r="CE1473" s="13"/>
    </row>
    <row r="1474" spans="82:83">
      <c r="CD1474" s="14"/>
      <c r="CE1474" s="13"/>
    </row>
    <row r="1475" spans="82:83">
      <c r="CD1475" s="14"/>
      <c r="CE1475" s="13"/>
    </row>
    <row r="1476" spans="82:83">
      <c r="CD1476" s="14"/>
      <c r="CE1476" s="13"/>
    </row>
    <row r="1477" spans="82:83">
      <c r="CD1477" s="14"/>
      <c r="CE1477" s="13"/>
    </row>
    <row r="1478" spans="82:83">
      <c r="CD1478" s="14"/>
      <c r="CE1478" s="13"/>
    </row>
    <row r="1479" spans="82:83">
      <c r="CD1479" s="14"/>
      <c r="CE1479" s="13"/>
    </row>
    <row r="1480" spans="82:83">
      <c r="CD1480" s="14"/>
      <c r="CE1480" s="13"/>
    </row>
    <row r="1481" spans="82:83">
      <c r="CD1481" s="14"/>
      <c r="CE1481" s="13"/>
    </row>
    <row r="1482" spans="82:83">
      <c r="CD1482" s="14"/>
      <c r="CE1482" s="13"/>
    </row>
    <row r="1483" spans="82:83">
      <c r="CD1483" s="14"/>
      <c r="CE1483" s="13"/>
    </row>
    <row r="1484" spans="82:83">
      <c r="CD1484" s="14"/>
      <c r="CE1484" s="13"/>
    </row>
    <row r="1485" spans="82:83">
      <c r="CD1485" s="14"/>
      <c r="CE1485" s="13"/>
    </row>
    <row r="1486" spans="82:83">
      <c r="CD1486" s="14"/>
      <c r="CE1486" s="13"/>
    </row>
    <row r="1487" spans="82:83">
      <c r="CD1487" s="14"/>
      <c r="CE1487" s="13"/>
    </row>
    <row r="1488" spans="82:83">
      <c r="CD1488" s="14"/>
      <c r="CE1488" s="13"/>
    </row>
    <row r="1489" spans="82:83">
      <c r="CD1489" s="14"/>
      <c r="CE1489" s="13"/>
    </row>
    <row r="1490" spans="82:83">
      <c r="CD1490" s="14"/>
      <c r="CE1490" s="13"/>
    </row>
    <row r="1491" spans="82:83">
      <c r="CD1491" s="14"/>
      <c r="CE1491" s="13"/>
    </row>
    <row r="1492" spans="82:83">
      <c r="CD1492" s="14"/>
      <c r="CE1492" s="13"/>
    </row>
    <row r="1493" spans="82:83">
      <c r="CD1493" s="14"/>
      <c r="CE1493" s="13"/>
    </row>
    <row r="1494" spans="82:83">
      <c r="CD1494" s="14"/>
      <c r="CE1494" s="13"/>
    </row>
    <row r="1495" spans="82:83">
      <c r="CD1495" s="14"/>
      <c r="CE1495" s="13"/>
    </row>
    <row r="1496" spans="82:83">
      <c r="CD1496" s="14"/>
      <c r="CE1496" s="13"/>
    </row>
    <row r="1497" spans="82:83">
      <c r="CD1497" s="14"/>
      <c r="CE1497" s="13"/>
    </row>
    <row r="1498" spans="82:83">
      <c r="CD1498" s="14"/>
      <c r="CE1498" s="13"/>
    </row>
    <row r="1499" spans="82:83">
      <c r="CD1499" s="14"/>
      <c r="CE1499" s="13"/>
    </row>
    <row r="1500" spans="82:83">
      <c r="CD1500" s="14"/>
      <c r="CE1500" s="13"/>
    </row>
    <row r="1501" spans="82:83">
      <c r="CD1501" s="14"/>
      <c r="CE1501" s="13"/>
    </row>
    <row r="1502" spans="82:83">
      <c r="CD1502" s="14"/>
      <c r="CE1502" s="13"/>
    </row>
    <row r="1503" spans="82:83">
      <c r="CD1503" s="14"/>
      <c r="CE1503" s="13"/>
    </row>
    <row r="1504" spans="82:83">
      <c r="CD1504" s="14"/>
      <c r="CE1504" s="13"/>
    </row>
    <row r="1505" spans="82:83">
      <c r="CD1505" s="14"/>
      <c r="CE1505" s="13"/>
    </row>
    <row r="1506" spans="82:83">
      <c r="CD1506" s="14"/>
      <c r="CE1506" s="13"/>
    </row>
    <row r="1507" spans="82:83">
      <c r="CD1507" s="14"/>
      <c r="CE1507" s="13"/>
    </row>
    <row r="1508" spans="82:83">
      <c r="CD1508" s="14"/>
      <c r="CE1508" s="13"/>
    </row>
    <row r="1509" spans="82:83">
      <c r="CD1509" s="14"/>
      <c r="CE1509" s="13"/>
    </row>
    <row r="1510" spans="82:83">
      <c r="CD1510" s="14"/>
      <c r="CE1510" s="13"/>
    </row>
    <row r="1511" spans="82:83">
      <c r="CD1511" s="14"/>
      <c r="CE1511" s="13"/>
    </row>
    <row r="1512" spans="82:83">
      <c r="CD1512" s="14"/>
      <c r="CE1512" s="13"/>
    </row>
    <row r="1513" spans="82:83">
      <c r="CD1513" s="14"/>
      <c r="CE1513" s="13"/>
    </row>
    <row r="1514" spans="82:83">
      <c r="CD1514" s="14"/>
      <c r="CE1514" s="13"/>
    </row>
    <row r="1515" spans="82:83">
      <c r="CD1515" s="14"/>
      <c r="CE1515" s="13"/>
    </row>
    <row r="1516" spans="82:83">
      <c r="CD1516" s="14"/>
      <c r="CE1516" s="13"/>
    </row>
    <row r="1517" spans="82:83">
      <c r="CD1517" s="14"/>
      <c r="CE1517" s="13"/>
    </row>
    <row r="1518" spans="82:83">
      <c r="CD1518" s="14"/>
      <c r="CE1518" s="13"/>
    </row>
    <row r="1519" spans="82:83">
      <c r="CD1519" s="14"/>
      <c r="CE1519" s="13"/>
    </row>
    <row r="1520" spans="82:83">
      <c r="CD1520" s="14"/>
      <c r="CE1520" s="13"/>
    </row>
    <row r="1521" spans="82:83">
      <c r="CD1521" s="14"/>
      <c r="CE1521" s="13"/>
    </row>
    <row r="1522" spans="82:83">
      <c r="CD1522" s="14"/>
      <c r="CE1522" s="13"/>
    </row>
    <row r="1523" spans="82:83">
      <c r="CD1523" s="14"/>
      <c r="CE1523" s="13"/>
    </row>
    <row r="1524" spans="82:83">
      <c r="CD1524" s="14"/>
      <c r="CE1524" s="13"/>
    </row>
    <row r="1525" spans="82:83">
      <c r="CD1525" s="14"/>
      <c r="CE1525" s="13"/>
    </row>
    <row r="1526" spans="82:83">
      <c r="CD1526" s="14"/>
      <c r="CE1526" s="13"/>
    </row>
    <row r="1527" spans="82:83">
      <c r="CD1527" s="14"/>
      <c r="CE1527" s="13"/>
    </row>
    <row r="1528" spans="82:83">
      <c r="CD1528" s="14"/>
      <c r="CE1528" s="13"/>
    </row>
    <row r="1529" spans="82:83">
      <c r="CD1529" s="14"/>
      <c r="CE1529" s="13"/>
    </row>
    <row r="1530" spans="82:83">
      <c r="CD1530" s="14"/>
      <c r="CE1530" s="13"/>
    </row>
    <row r="1531" spans="82:83">
      <c r="CD1531" s="14"/>
      <c r="CE1531" s="13"/>
    </row>
    <row r="1532" spans="82:83">
      <c r="CD1532" s="14"/>
      <c r="CE1532" s="13"/>
    </row>
    <row r="1533" spans="82:83">
      <c r="CD1533" s="14"/>
      <c r="CE1533" s="13"/>
    </row>
    <row r="1534" spans="82:83">
      <c r="CD1534" s="14"/>
      <c r="CE1534" s="13"/>
    </row>
    <row r="1535" spans="82:83">
      <c r="CD1535" s="14"/>
      <c r="CE1535" s="13"/>
    </row>
    <row r="1536" spans="82:83">
      <c r="CD1536" s="14"/>
      <c r="CE1536" s="13"/>
    </row>
    <row r="1537" spans="82:83">
      <c r="CD1537" s="14"/>
      <c r="CE1537" s="13"/>
    </row>
    <row r="1538" spans="82:83">
      <c r="CD1538" s="14"/>
      <c r="CE1538" s="13"/>
    </row>
    <row r="1539" spans="82:83">
      <c r="CD1539" s="14"/>
      <c r="CE1539" s="13"/>
    </row>
    <row r="1540" spans="82:83">
      <c r="CD1540" s="14"/>
      <c r="CE1540" s="13"/>
    </row>
    <row r="1541" spans="82:83">
      <c r="CD1541" s="14"/>
      <c r="CE1541" s="13"/>
    </row>
    <row r="1542" spans="82:83">
      <c r="CD1542" s="14"/>
      <c r="CE1542" s="13"/>
    </row>
    <row r="1543" spans="82:83">
      <c r="CD1543" s="14"/>
      <c r="CE1543" s="13"/>
    </row>
    <row r="1544" spans="82:83">
      <c r="CD1544" s="14"/>
      <c r="CE1544" s="13"/>
    </row>
    <row r="1545" spans="82:83">
      <c r="CD1545" s="14"/>
      <c r="CE1545" s="13"/>
    </row>
    <row r="1546" spans="82:83">
      <c r="CD1546" s="14"/>
      <c r="CE1546" s="13"/>
    </row>
    <row r="1547" spans="82:83">
      <c r="CD1547" s="14"/>
      <c r="CE1547" s="13"/>
    </row>
    <row r="1548" spans="82:83">
      <c r="CD1548" s="14"/>
      <c r="CE1548" s="13"/>
    </row>
    <row r="1549" spans="82:83">
      <c r="CD1549" s="14"/>
      <c r="CE1549" s="13"/>
    </row>
    <row r="1550" spans="82:83">
      <c r="CD1550" s="14"/>
      <c r="CE1550" s="13"/>
    </row>
    <row r="1551" spans="82:83">
      <c r="CD1551" s="14"/>
      <c r="CE1551" s="13"/>
    </row>
    <row r="1552" spans="82:83">
      <c r="CD1552" s="14"/>
      <c r="CE1552" s="13"/>
    </row>
    <row r="1553" spans="82:83">
      <c r="CD1553" s="14"/>
      <c r="CE1553" s="13"/>
    </row>
    <row r="1554" spans="82:83">
      <c r="CD1554" s="14"/>
      <c r="CE1554" s="13"/>
    </row>
    <row r="1555" spans="82:83">
      <c r="CD1555" s="14"/>
      <c r="CE1555" s="13"/>
    </row>
    <row r="1556" spans="82:83">
      <c r="CD1556" s="14"/>
      <c r="CE1556" s="13"/>
    </row>
    <row r="1557" spans="82:83">
      <c r="CD1557" s="14"/>
      <c r="CE1557" s="13"/>
    </row>
    <row r="1558" spans="82:83">
      <c r="CD1558" s="14"/>
      <c r="CE1558" s="13"/>
    </row>
    <row r="1559" spans="82:83">
      <c r="CD1559" s="14"/>
      <c r="CE1559" s="13"/>
    </row>
    <row r="1560" spans="82:83">
      <c r="CD1560" s="14"/>
      <c r="CE1560" s="13"/>
    </row>
    <row r="1561" spans="82:83">
      <c r="CD1561" s="14"/>
      <c r="CE1561" s="13"/>
    </row>
    <row r="1562" spans="82:83">
      <c r="CD1562" s="14"/>
      <c r="CE1562" s="13"/>
    </row>
    <row r="1563" spans="82:83">
      <c r="CD1563" s="14"/>
      <c r="CE1563" s="13"/>
    </row>
    <row r="1564" spans="82:83">
      <c r="CD1564" s="14"/>
      <c r="CE1564" s="13"/>
    </row>
    <row r="1565" spans="82:83">
      <c r="CD1565" s="14"/>
      <c r="CE1565" s="13"/>
    </row>
    <row r="1566" spans="82:83">
      <c r="CD1566" s="14"/>
      <c r="CE1566" s="13"/>
    </row>
    <row r="1567" spans="82:83">
      <c r="CD1567" s="14"/>
      <c r="CE1567" s="13"/>
    </row>
    <row r="1568" spans="82:83">
      <c r="CD1568" s="14"/>
      <c r="CE1568" s="13"/>
    </row>
    <row r="1569" spans="82:83">
      <c r="CD1569" s="14"/>
      <c r="CE1569" s="13"/>
    </row>
    <row r="1570" spans="82:83">
      <c r="CD1570" s="14"/>
      <c r="CE1570" s="13"/>
    </row>
    <row r="1571" spans="82:83">
      <c r="CD1571" s="14"/>
      <c r="CE1571" s="13"/>
    </row>
    <row r="1572" spans="82:83">
      <c r="CD1572" s="14"/>
      <c r="CE1572" s="13"/>
    </row>
    <row r="1573" spans="82:83">
      <c r="CD1573" s="14"/>
      <c r="CE1573" s="13"/>
    </row>
    <row r="1574" spans="82:83">
      <c r="CD1574" s="14"/>
      <c r="CE1574" s="13"/>
    </row>
    <row r="1575" spans="82:83">
      <c r="CD1575" s="14"/>
      <c r="CE1575" s="13"/>
    </row>
    <row r="1576" spans="82:83">
      <c r="CD1576" s="14"/>
      <c r="CE1576" s="13"/>
    </row>
    <row r="1577" spans="82:83">
      <c r="CD1577" s="14"/>
      <c r="CE1577" s="13"/>
    </row>
    <row r="1578" spans="82:83">
      <c r="CD1578" s="14"/>
      <c r="CE1578" s="13"/>
    </row>
    <row r="1579" spans="82:83">
      <c r="CD1579" s="14"/>
      <c r="CE1579" s="13"/>
    </row>
    <row r="1580" spans="82:83">
      <c r="CD1580" s="14"/>
      <c r="CE1580" s="13"/>
    </row>
    <row r="1581" spans="82:83">
      <c r="CD1581" s="14"/>
      <c r="CE1581" s="13"/>
    </row>
    <row r="1582" spans="82:83">
      <c r="CD1582" s="14"/>
      <c r="CE1582" s="13"/>
    </row>
    <row r="1583" spans="82:83">
      <c r="CD1583" s="14"/>
      <c r="CE1583" s="13"/>
    </row>
    <row r="1584" spans="82:83">
      <c r="CD1584" s="14"/>
      <c r="CE1584" s="13"/>
    </row>
    <row r="1585" spans="82:83">
      <c r="CD1585" s="14"/>
      <c r="CE1585" s="13"/>
    </row>
    <row r="1586" spans="82:83">
      <c r="CD1586" s="14"/>
      <c r="CE1586" s="13"/>
    </row>
    <row r="1587" spans="82:83">
      <c r="CD1587" s="14"/>
      <c r="CE1587" s="13"/>
    </row>
    <row r="1588" spans="82:83">
      <c r="CD1588" s="14"/>
      <c r="CE1588" s="13"/>
    </row>
    <row r="1589" spans="82:83">
      <c r="CD1589" s="14"/>
      <c r="CE1589" s="13"/>
    </row>
    <row r="1590" spans="82:83">
      <c r="CD1590" s="14"/>
      <c r="CE1590" s="13"/>
    </row>
    <row r="1591" spans="82:83">
      <c r="CD1591" s="14"/>
      <c r="CE1591" s="13"/>
    </row>
    <row r="1592" spans="82:83">
      <c r="CD1592" s="14"/>
      <c r="CE1592" s="13"/>
    </row>
    <row r="1593" spans="82:83">
      <c r="CD1593" s="14"/>
      <c r="CE1593" s="13"/>
    </row>
    <row r="1594" spans="82:83">
      <c r="CD1594" s="14"/>
      <c r="CE1594" s="13"/>
    </row>
    <row r="1595" spans="82:83">
      <c r="CD1595" s="14"/>
      <c r="CE1595" s="13"/>
    </row>
    <row r="1596" spans="82:83">
      <c r="CD1596" s="14"/>
      <c r="CE1596" s="13"/>
    </row>
    <row r="1597" spans="82:83">
      <c r="CD1597" s="14"/>
      <c r="CE1597" s="13"/>
    </row>
    <row r="1598" spans="82:83">
      <c r="CD1598" s="14"/>
      <c r="CE1598" s="13"/>
    </row>
    <row r="1599" spans="82:83">
      <c r="CD1599" s="14"/>
      <c r="CE1599" s="13"/>
    </row>
    <row r="1600" spans="82:83">
      <c r="CD1600" s="14"/>
      <c r="CE1600" s="13"/>
    </row>
    <row r="1601" spans="82:83">
      <c r="CD1601" s="14"/>
      <c r="CE1601" s="13"/>
    </row>
    <row r="1602" spans="82:83">
      <c r="CD1602" s="14"/>
      <c r="CE1602" s="13"/>
    </row>
    <row r="1603" spans="82:83">
      <c r="CD1603" s="14"/>
      <c r="CE1603" s="13"/>
    </row>
    <row r="1604" spans="82:83">
      <c r="CD1604" s="14"/>
      <c r="CE1604" s="13"/>
    </row>
    <row r="1605" spans="82:83">
      <c r="CD1605" s="14"/>
      <c r="CE1605" s="13"/>
    </row>
    <row r="1606" spans="82:83">
      <c r="CD1606" s="14"/>
      <c r="CE1606" s="13"/>
    </row>
    <row r="1607" spans="82:83">
      <c r="CD1607" s="14"/>
      <c r="CE1607" s="13"/>
    </row>
    <row r="1608" spans="82:83">
      <c r="CD1608" s="14"/>
      <c r="CE1608" s="13"/>
    </row>
    <row r="1609" spans="82:83">
      <c r="CD1609" s="14"/>
      <c r="CE1609" s="13"/>
    </row>
    <row r="1610" spans="82:83">
      <c r="CD1610" s="14"/>
      <c r="CE1610" s="13"/>
    </row>
    <row r="1611" spans="82:83">
      <c r="CD1611" s="14"/>
      <c r="CE1611" s="13"/>
    </row>
    <row r="1612" spans="82:83">
      <c r="CD1612" s="14"/>
      <c r="CE1612" s="13"/>
    </row>
    <row r="1613" spans="82:83">
      <c r="CD1613" s="14"/>
      <c r="CE1613" s="13"/>
    </row>
    <row r="1614" spans="82:83">
      <c r="CD1614" s="14"/>
      <c r="CE1614" s="13"/>
    </row>
    <row r="1615" spans="82:83">
      <c r="CD1615" s="14"/>
      <c r="CE1615" s="13"/>
    </row>
    <row r="1616" spans="82:83">
      <c r="CD1616" s="14"/>
      <c r="CE1616" s="13"/>
    </row>
    <row r="1617" spans="82:83">
      <c r="CD1617" s="14"/>
      <c r="CE1617" s="13"/>
    </row>
    <row r="1618" spans="82:83">
      <c r="CD1618" s="14"/>
      <c r="CE1618" s="13"/>
    </row>
    <row r="1619" spans="82:83">
      <c r="CD1619" s="14"/>
      <c r="CE1619" s="13"/>
    </row>
    <row r="1620" spans="82:83">
      <c r="CD1620" s="14"/>
      <c r="CE1620" s="13"/>
    </row>
    <row r="1621" spans="82:83">
      <c r="CD1621" s="14"/>
      <c r="CE1621" s="13"/>
    </row>
    <row r="1622" spans="82:83">
      <c r="CD1622" s="14"/>
      <c r="CE1622" s="13"/>
    </row>
    <row r="1623" spans="82:83">
      <c r="CD1623" s="14"/>
      <c r="CE1623" s="13"/>
    </row>
    <row r="1624" spans="82:83">
      <c r="CD1624" s="14"/>
      <c r="CE1624" s="13"/>
    </row>
    <row r="1625" spans="82:83">
      <c r="CD1625" s="14"/>
      <c r="CE1625" s="13"/>
    </row>
    <row r="1626" spans="82:83">
      <c r="CD1626" s="14"/>
      <c r="CE1626" s="13"/>
    </row>
    <row r="1627" spans="82:83">
      <c r="CD1627" s="14"/>
      <c r="CE1627" s="13"/>
    </row>
    <row r="1628" spans="82:83">
      <c r="CD1628" s="14"/>
      <c r="CE1628" s="13"/>
    </row>
    <row r="1629" spans="82:83">
      <c r="CD1629" s="14"/>
      <c r="CE1629" s="13"/>
    </row>
    <row r="1630" spans="82:83">
      <c r="CD1630" s="14"/>
      <c r="CE1630" s="13"/>
    </row>
    <row r="1631" spans="82:83">
      <c r="CD1631" s="14"/>
      <c r="CE1631" s="13"/>
    </row>
    <row r="1632" spans="82:83">
      <c r="CD1632" s="14"/>
      <c r="CE1632" s="13"/>
    </row>
    <row r="1633" spans="82:83">
      <c r="CD1633" s="14"/>
      <c r="CE1633" s="13"/>
    </row>
    <row r="1634" spans="82:83">
      <c r="CD1634" s="14"/>
      <c r="CE1634" s="13"/>
    </row>
    <row r="1635" spans="82:83">
      <c r="CD1635" s="14"/>
      <c r="CE1635" s="13"/>
    </row>
    <row r="1636" spans="82:83">
      <c r="CD1636" s="14"/>
      <c r="CE1636" s="13"/>
    </row>
    <row r="1637" spans="82:83">
      <c r="CD1637" s="14"/>
      <c r="CE1637" s="13"/>
    </row>
    <row r="1638" spans="82:83">
      <c r="CD1638" s="14"/>
      <c r="CE1638" s="13"/>
    </row>
    <row r="1639" spans="82:83">
      <c r="CD1639" s="14"/>
      <c r="CE1639" s="13"/>
    </row>
    <row r="1640" spans="82:83">
      <c r="CD1640" s="14"/>
      <c r="CE1640" s="13"/>
    </row>
    <row r="1641" spans="82:83">
      <c r="CD1641" s="14"/>
      <c r="CE1641" s="13"/>
    </row>
    <row r="1642" spans="82:83">
      <c r="CD1642" s="14"/>
      <c r="CE1642" s="13"/>
    </row>
    <row r="1643" spans="82:83">
      <c r="CD1643" s="14"/>
      <c r="CE1643" s="13"/>
    </row>
    <row r="1644" spans="82:83">
      <c r="CD1644" s="14"/>
      <c r="CE1644" s="13"/>
    </row>
    <row r="1645" spans="82:83">
      <c r="CD1645" s="14"/>
      <c r="CE1645" s="13"/>
    </row>
    <row r="1646" spans="82:83">
      <c r="CD1646" s="14"/>
      <c r="CE1646" s="13"/>
    </row>
    <row r="1647" spans="82:83">
      <c r="CD1647" s="14"/>
      <c r="CE1647" s="13"/>
    </row>
    <row r="1648" spans="82:83">
      <c r="CD1648" s="14"/>
      <c r="CE1648" s="13"/>
    </row>
    <row r="1649" spans="82:83">
      <c r="CD1649" s="14"/>
      <c r="CE1649" s="13"/>
    </row>
    <row r="1650" spans="82:83">
      <c r="CD1650" s="14"/>
      <c r="CE1650" s="13"/>
    </row>
    <row r="1651" spans="82:83">
      <c r="CD1651" s="14"/>
      <c r="CE1651" s="13"/>
    </row>
    <row r="1652" spans="82:83">
      <c r="CD1652" s="14"/>
      <c r="CE1652" s="13"/>
    </row>
    <row r="1653" spans="82:83">
      <c r="CD1653" s="14"/>
      <c r="CE1653" s="13"/>
    </row>
    <row r="1654" spans="82:83">
      <c r="CD1654" s="14"/>
      <c r="CE1654" s="13"/>
    </row>
    <row r="1655" spans="82:83">
      <c r="CD1655" s="14"/>
      <c r="CE1655" s="13"/>
    </row>
    <row r="1656" spans="82:83">
      <c r="CD1656" s="14"/>
      <c r="CE1656" s="13"/>
    </row>
    <row r="1657" spans="82:83">
      <c r="CD1657" s="14"/>
      <c r="CE1657" s="13"/>
    </row>
    <row r="1658" spans="82:83">
      <c r="CD1658" s="14"/>
      <c r="CE1658" s="13"/>
    </row>
    <row r="1659" spans="82:83">
      <c r="CD1659" s="14"/>
      <c r="CE1659" s="13"/>
    </row>
    <row r="1660" spans="82:83">
      <c r="CD1660" s="14"/>
      <c r="CE1660" s="13"/>
    </row>
    <row r="1661" spans="82:83">
      <c r="CD1661" s="14"/>
      <c r="CE1661" s="13"/>
    </row>
    <row r="1662" spans="82:83">
      <c r="CD1662" s="14"/>
      <c r="CE1662" s="13"/>
    </row>
    <row r="1663" spans="82:83">
      <c r="CD1663" s="14"/>
      <c r="CE1663" s="13"/>
    </row>
    <row r="1664" spans="82:83">
      <c r="CD1664" s="14"/>
      <c r="CE1664" s="13"/>
    </row>
    <row r="1665" spans="82:83">
      <c r="CD1665" s="14"/>
      <c r="CE1665" s="13"/>
    </row>
    <row r="1666" spans="82:83">
      <c r="CD1666" s="14"/>
      <c r="CE1666" s="13"/>
    </row>
    <row r="1667" spans="82:83">
      <c r="CD1667" s="14"/>
      <c r="CE1667" s="13"/>
    </row>
    <row r="1668" spans="82:83">
      <c r="CD1668" s="14"/>
      <c r="CE1668" s="13"/>
    </row>
    <row r="1669" spans="82:83">
      <c r="CD1669" s="14"/>
      <c r="CE1669" s="13"/>
    </row>
    <row r="1670" spans="82:83">
      <c r="CD1670" s="14"/>
      <c r="CE1670" s="13"/>
    </row>
    <row r="1671" spans="82:83">
      <c r="CD1671" s="14"/>
      <c r="CE1671" s="13"/>
    </row>
    <row r="1672" spans="82:83">
      <c r="CD1672" s="14"/>
      <c r="CE1672" s="13"/>
    </row>
    <row r="1673" spans="82:83">
      <c r="CD1673" s="14"/>
      <c r="CE1673" s="13"/>
    </row>
    <row r="1674" spans="82:83">
      <c r="CD1674" s="14"/>
      <c r="CE1674" s="13"/>
    </row>
    <row r="1675" spans="82:83">
      <c r="CD1675" s="14"/>
      <c r="CE1675" s="13"/>
    </row>
    <row r="1676" spans="82:83">
      <c r="CD1676" s="14"/>
      <c r="CE1676" s="13"/>
    </row>
    <row r="1677" spans="82:83">
      <c r="CD1677" s="14"/>
      <c r="CE1677" s="13"/>
    </row>
    <row r="1678" spans="82:83">
      <c r="CD1678" s="14"/>
      <c r="CE1678" s="13"/>
    </row>
    <row r="1679" spans="82:83">
      <c r="CD1679" s="14"/>
      <c r="CE1679" s="13"/>
    </row>
    <row r="1680" spans="82:83">
      <c r="CD1680" s="14"/>
      <c r="CE1680" s="13"/>
    </row>
    <row r="1681" spans="82:83">
      <c r="CD1681" s="14"/>
      <c r="CE1681" s="13"/>
    </row>
    <row r="1682" spans="82:83">
      <c r="CD1682" s="14"/>
      <c r="CE1682" s="13"/>
    </row>
    <row r="1683" spans="82:83">
      <c r="CD1683" s="14"/>
      <c r="CE1683" s="13"/>
    </row>
    <row r="1684" spans="82:83">
      <c r="CD1684" s="14"/>
      <c r="CE1684" s="13"/>
    </row>
    <row r="1685" spans="82:83">
      <c r="CD1685" s="14"/>
      <c r="CE1685" s="13"/>
    </row>
    <row r="1686" spans="82:83">
      <c r="CD1686" s="14"/>
      <c r="CE1686" s="13"/>
    </row>
    <row r="1687" spans="82:83">
      <c r="CD1687" s="14"/>
      <c r="CE1687" s="13"/>
    </row>
    <row r="1688" spans="82:83">
      <c r="CD1688" s="14"/>
      <c r="CE1688" s="13"/>
    </row>
    <row r="1689" spans="82:83">
      <c r="CD1689" s="14"/>
      <c r="CE1689" s="13"/>
    </row>
    <row r="1690" spans="82:83">
      <c r="CD1690" s="14"/>
      <c r="CE1690" s="13"/>
    </row>
    <row r="1691" spans="82:83">
      <c r="CD1691" s="14"/>
      <c r="CE1691" s="13"/>
    </row>
    <row r="1692" spans="82:83">
      <c r="CD1692" s="14"/>
      <c r="CE1692" s="13"/>
    </row>
    <row r="1693" spans="82:83">
      <c r="CD1693" s="14"/>
      <c r="CE1693" s="13"/>
    </row>
    <row r="1694" spans="82:83">
      <c r="CD1694" s="14"/>
      <c r="CE1694" s="13"/>
    </row>
    <row r="1695" spans="82:83">
      <c r="CD1695" s="14"/>
      <c r="CE1695" s="13"/>
    </row>
    <row r="1696" spans="82:83">
      <c r="CD1696" s="14"/>
      <c r="CE1696" s="13"/>
    </row>
    <row r="1697" spans="82:83">
      <c r="CD1697" s="14"/>
      <c r="CE1697" s="13"/>
    </row>
    <row r="1698" spans="82:83">
      <c r="CD1698" s="14"/>
      <c r="CE1698" s="13"/>
    </row>
    <row r="1699" spans="82:83">
      <c r="CD1699" s="14"/>
      <c r="CE1699" s="13"/>
    </row>
    <row r="1700" spans="82:83">
      <c r="CD1700" s="14"/>
      <c r="CE1700" s="13"/>
    </row>
    <row r="1701" spans="82:83">
      <c r="CD1701" s="14"/>
      <c r="CE1701" s="13"/>
    </row>
    <row r="1702" spans="82:83">
      <c r="CD1702" s="14"/>
      <c r="CE1702" s="13"/>
    </row>
    <row r="1703" spans="82:83">
      <c r="CD1703" s="14"/>
      <c r="CE1703" s="13"/>
    </row>
    <row r="1704" spans="82:83">
      <c r="CD1704" s="14"/>
      <c r="CE1704" s="13"/>
    </row>
    <row r="1705" spans="82:83">
      <c r="CD1705" s="14"/>
      <c r="CE1705" s="13"/>
    </row>
    <row r="1706" spans="82:83">
      <c r="CD1706" s="14"/>
      <c r="CE1706" s="13"/>
    </row>
    <row r="1707" spans="82:83">
      <c r="CD1707" s="14"/>
      <c r="CE1707" s="13"/>
    </row>
    <row r="1708" spans="82:83">
      <c r="CD1708" s="14"/>
      <c r="CE1708" s="13"/>
    </row>
    <row r="1709" spans="82:83">
      <c r="CD1709" s="14"/>
      <c r="CE1709" s="13"/>
    </row>
    <row r="1710" spans="82:83">
      <c r="CD1710" s="14"/>
      <c r="CE1710" s="13"/>
    </row>
    <row r="1711" spans="82:83">
      <c r="CD1711" s="14"/>
      <c r="CE1711" s="13"/>
    </row>
    <row r="1712" spans="82:83">
      <c r="CD1712" s="14"/>
      <c r="CE1712" s="13"/>
    </row>
    <row r="1713" spans="82:83">
      <c r="CD1713" s="14"/>
      <c r="CE1713" s="13"/>
    </row>
    <row r="1714" spans="82:83">
      <c r="CD1714" s="14"/>
      <c r="CE1714" s="13"/>
    </row>
    <row r="1715" spans="82:83">
      <c r="CD1715" s="14"/>
      <c r="CE1715" s="13"/>
    </row>
    <row r="1716" spans="82:83">
      <c r="CD1716" s="14"/>
      <c r="CE1716" s="13"/>
    </row>
    <row r="1717" spans="82:83">
      <c r="CD1717" s="14"/>
      <c r="CE1717" s="13"/>
    </row>
    <row r="1718" spans="82:83">
      <c r="CD1718" s="14"/>
      <c r="CE1718" s="13"/>
    </row>
    <row r="1719" spans="82:83">
      <c r="CD1719" s="14"/>
      <c r="CE1719" s="13"/>
    </row>
    <row r="1720" spans="82:83">
      <c r="CD1720" s="14"/>
      <c r="CE1720" s="13"/>
    </row>
    <row r="1721" spans="82:83">
      <c r="CD1721" s="14"/>
      <c r="CE1721" s="13"/>
    </row>
    <row r="1722" spans="82:83">
      <c r="CD1722" s="14"/>
      <c r="CE1722" s="13"/>
    </row>
    <row r="1723" spans="82:83">
      <c r="CD1723" s="14"/>
      <c r="CE1723" s="13"/>
    </row>
    <row r="1724" spans="82:83">
      <c r="CD1724" s="14"/>
      <c r="CE1724" s="13"/>
    </row>
    <row r="1725" spans="82:83">
      <c r="CD1725" s="14"/>
      <c r="CE1725" s="13"/>
    </row>
    <row r="1726" spans="82:83">
      <c r="CD1726" s="14"/>
      <c r="CE1726" s="13"/>
    </row>
    <row r="1727" spans="82:83">
      <c r="CD1727" s="14"/>
      <c r="CE1727" s="13"/>
    </row>
    <row r="1728" spans="82:83">
      <c r="CD1728" s="14"/>
      <c r="CE1728" s="13"/>
    </row>
    <row r="1729" spans="82:83">
      <c r="CD1729" s="14"/>
      <c r="CE1729" s="13"/>
    </row>
    <row r="1730" spans="82:83">
      <c r="CD1730" s="14"/>
      <c r="CE1730" s="13"/>
    </row>
    <row r="1731" spans="82:83">
      <c r="CD1731" s="14"/>
      <c r="CE1731" s="13"/>
    </row>
    <row r="1732" spans="82:83">
      <c r="CD1732" s="14"/>
      <c r="CE1732" s="13"/>
    </row>
    <row r="1733" spans="82:83">
      <c r="CD1733" s="14"/>
      <c r="CE1733" s="13"/>
    </row>
    <row r="1734" spans="82:83">
      <c r="CD1734" s="14"/>
      <c r="CE1734" s="13"/>
    </row>
    <row r="1735" spans="82:83">
      <c r="CD1735" s="14"/>
      <c r="CE1735" s="13"/>
    </row>
    <row r="1736" spans="82:83">
      <c r="CD1736" s="14"/>
      <c r="CE1736" s="13"/>
    </row>
    <row r="1737" spans="82:83">
      <c r="CD1737" s="14"/>
      <c r="CE1737" s="13"/>
    </row>
    <row r="1738" spans="82:83">
      <c r="CD1738" s="14"/>
      <c r="CE1738" s="13"/>
    </row>
    <row r="1739" spans="82:83">
      <c r="CD1739" s="14"/>
      <c r="CE1739" s="13"/>
    </row>
    <row r="1740" spans="82:83">
      <c r="CD1740" s="14"/>
      <c r="CE1740" s="13"/>
    </row>
    <row r="1741" spans="82:83">
      <c r="CD1741" s="14"/>
      <c r="CE1741" s="13"/>
    </row>
    <row r="1742" spans="82:83">
      <c r="CD1742" s="14"/>
      <c r="CE1742" s="13"/>
    </row>
    <row r="1743" spans="82:83">
      <c r="CD1743" s="14"/>
      <c r="CE1743" s="13"/>
    </row>
    <row r="1744" spans="82:83">
      <c r="CD1744" s="14"/>
      <c r="CE1744" s="13"/>
    </row>
    <row r="1745" spans="82:83">
      <c r="CD1745" s="14"/>
      <c r="CE1745" s="13"/>
    </row>
    <row r="1746" spans="82:83">
      <c r="CD1746" s="14"/>
      <c r="CE1746" s="13"/>
    </row>
    <row r="1747" spans="82:83">
      <c r="CD1747" s="14"/>
      <c r="CE1747" s="13"/>
    </row>
    <row r="1748" spans="82:83">
      <c r="CD1748" s="14"/>
      <c r="CE1748" s="13"/>
    </row>
    <row r="1749" spans="82:83">
      <c r="CD1749" s="14"/>
      <c r="CE1749" s="13"/>
    </row>
    <row r="1750" spans="82:83">
      <c r="CD1750" s="14"/>
      <c r="CE1750" s="13"/>
    </row>
    <row r="1751" spans="82:83">
      <c r="CD1751" s="14"/>
      <c r="CE1751" s="13"/>
    </row>
    <row r="1752" spans="82:83">
      <c r="CD1752" s="14"/>
      <c r="CE1752" s="13"/>
    </row>
    <row r="1753" spans="82:83">
      <c r="CD1753" s="14"/>
      <c r="CE1753" s="13"/>
    </row>
    <row r="1754" spans="82:83">
      <c r="CD1754" s="14"/>
      <c r="CE1754" s="13"/>
    </row>
    <row r="1755" spans="82:83">
      <c r="CD1755" s="14"/>
      <c r="CE1755" s="13"/>
    </row>
    <row r="1756" spans="82:83">
      <c r="CD1756" s="14"/>
      <c r="CE1756" s="13"/>
    </row>
    <row r="1757" spans="82:83">
      <c r="CD1757" s="14"/>
      <c r="CE1757" s="13"/>
    </row>
    <row r="1758" spans="82:83">
      <c r="CD1758" s="14"/>
      <c r="CE1758" s="13"/>
    </row>
    <row r="1759" spans="82:83">
      <c r="CD1759" s="14"/>
      <c r="CE1759" s="13"/>
    </row>
    <row r="1760" spans="82:83">
      <c r="CD1760" s="14"/>
      <c r="CE1760" s="13"/>
    </row>
    <row r="1761" spans="82:83">
      <c r="CD1761" s="14"/>
      <c r="CE1761" s="13"/>
    </row>
    <row r="1762" spans="82:83">
      <c r="CD1762" s="14"/>
      <c r="CE1762" s="13"/>
    </row>
    <row r="1763" spans="82:83">
      <c r="CD1763" s="14"/>
      <c r="CE1763" s="13"/>
    </row>
    <row r="1764" spans="82:83">
      <c r="CD1764" s="14"/>
      <c r="CE1764" s="13"/>
    </row>
    <row r="1765" spans="82:83">
      <c r="CD1765" s="14"/>
      <c r="CE1765" s="13"/>
    </row>
    <row r="1766" spans="82:83">
      <c r="CD1766" s="14"/>
      <c r="CE1766" s="13"/>
    </row>
    <row r="1767" spans="82:83">
      <c r="CD1767" s="14"/>
      <c r="CE1767" s="13"/>
    </row>
    <row r="1768" spans="82:83">
      <c r="CD1768" s="14"/>
      <c r="CE1768" s="13"/>
    </row>
    <row r="1769" spans="82:83">
      <c r="CD1769" s="14"/>
      <c r="CE1769" s="13"/>
    </row>
    <row r="1770" spans="82:83">
      <c r="CD1770" s="14"/>
      <c r="CE1770" s="13"/>
    </row>
    <row r="1771" spans="82:83">
      <c r="CD1771" s="14"/>
      <c r="CE1771" s="13"/>
    </row>
    <row r="1772" spans="82:83">
      <c r="CD1772" s="14"/>
      <c r="CE1772" s="13"/>
    </row>
    <row r="1773" spans="82:83">
      <c r="CD1773" s="14"/>
      <c r="CE1773" s="13"/>
    </row>
    <row r="1774" spans="82:83">
      <c r="CD1774" s="14"/>
      <c r="CE1774" s="13"/>
    </row>
    <row r="1775" spans="82:83">
      <c r="CD1775" s="14"/>
      <c r="CE1775" s="13"/>
    </row>
    <row r="1776" spans="82:83">
      <c r="CD1776" s="14"/>
      <c r="CE1776" s="13"/>
    </row>
    <row r="1777" spans="82:83">
      <c r="CD1777" s="14"/>
      <c r="CE1777" s="13"/>
    </row>
    <row r="1778" spans="82:83">
      <c r="CD1778" s="14"/>
      <c r="CE1778" s="13"/>
    </row>
    <row r="1779" spans="82:83">
      <c r="CD1779" s="14"/>
      <c r="CE1779" s="13"/>
    </row>
    <row r="1780" spans="82:83">
      <c r="CD1780" s="14"/>
      <c r="CE1780" s="13"/>
    </row>
    <row r="1781" spans="82:83">
      <c r="CD1781" s="14"/>
      <c r="CE1781" s="13"/>
    </row>
    <row r="1782" spans="82:83">
      <c r="CD1782" s="14"/>
      <c r="CE1782" s="13"/>
    </row>
    <row r="1783" spans="82:83">
      <c r="CD1783" s="14"/>
      <c r="CE1783" s="13"/>
    </row>
    <row r="1784" spans="82:83">
      <c r="CD1784" s="14"/>
      <c r="CE1784" s="13"/>
    </row>
    <row r="1785" spans="82:83">
      <c r="CD1785" s="14"/>
      <c r="CE1785" s="13"/>
    </row>
    <row r="1786" spans="82:83">
      <c r="CD1786" s="14"/>
      <c r="CE1786" s="13"/>
    </row>
    <row r="1787" spans="82:83">
      <c r="CD1787" s="14"/>
      <c r="CE1787" s="13"/>
    </row>
    <row r="1788" spans="82:83">
      <c r="CD1788" s="14"/>
      <c r="CE1788" s="13"/>
    </row>
    <row r="1789" spans="82:83">
      <c r="CD1789" s="14"/>
      <c r="CE1789" s="13"/>
    </row>
    <row r="1790" spans="82:83">
      <c r="CD1790" s="14"/>
      <c r="CE1790" s="13"/>
    </row>
    <row r="1791" spans="82:83">
      <c r="CD1791" s="14"/>
      <c r="CE1791" s="13"/>
    </row>
    <row r="1792" spans="82:83">
      <c r="CD1792" s="14"/>
      <c r="CE1792" s="13"/>
    </row>
    <row r="1793" spans="82:83">
      <c r="CD1793" s="14"/>
      <c r="CE1793" s="13"/>
    </row>
    <row r="1794" spans="82:83">
      <c r="CD1794" s="14"/>
      <c r="CE1794" s="13"/>
    </row>
    <row r="1795" spans="82:83">
      <c r="CD1795" s="14"/>
      <c r="CE1795" s="13"/>
    </row>
    <row r="1796" spans="82:83">
      <c r="CD1796" s="14"/>
      <c r="CE1796" s="13"/>
    </row>
    <row r="1797" spans="82:83">
      <c r="CD1797" s="14"/>
      <c r="CE1797" s="13"/>
    </row>
    <row r="1798" spans="82:83">
      <c r="CD1798" s="14"/>
      <c r="CE1798" s="13"/>
    </row>
    <row r="1799" spans="82:83">
      <c r="CD1799" s="14"/>
      <c r="CE1799" s="13"/>
    </row>
    <row r="1800" spans="82:83">
      <c r="CD1800" s="14"/>
      <c r="CE1800" s="13"/>
    </row>
    <row r="1801" spans="82:83">
      <c r="CD1801" s="14"/>
      <c r="CE1801" s="13"/>
    </row>
    <row r="1802" spans="82:83">
      <c r="CD1802" s="14"/>
      <c r="CE1802" s="13"/>
    </row>
    <row r="1803" spans="82:83">
      <c r="CD1803" s="14"/>
      <c r="CE1803" s="13"/>
    </row>
    <row r="1804" spans="82:83">
      <c r="CD1804" s="14"/>
      <c r="CE1804" s="13"/>
    </row>
    <row r="1805" spans="82:83">
      <c r="CD1805" s="14"/>
      <c r="CE1805" s="13"/>
    </row>
    <row r="1806" spans="82:83">
      <c r="CD1806" s="14"/>
      <c r="CE1806" s="13"/>
    </row>
    <row r="1807" spans="82:83">
      <c r="CD1807" s="14"/>
      <c r="CE1807" s="13"/>
    </row>
    <row r="1808" spans="82:83">
      <c r="CD1808" s="14"/>
      <c r="CE1808" s="13"/>
    </row>
    <row r="1809" spans="82:83">
      <c r="CD1809" s="14"/>
      <c r="CE1809" s="13"/>
    </row>
    <row r="1810" spans="82:83">
      <c r="CD1810" s="14"/>
      <c r="CE1810" s="13"/>
    </row>
    <row r="1811" spans="82:83">
      <c r="CD1811" s="14"/>
      <c r="CE1811" s="13"/>
    </row>
    <row r="1812" spans="82:83">
      <c r="CD1812" s="14"/>
      <c r="CE1812" s="13"/>
    </row>
    <row r="1813" spans="82:83">
      <c r="CD1813" s="14"/>
      <c r="CE1813" s="13"/>
    </row>
    <row r="1814" spans="82:83">
      <c r="CD1814" s="14"/>
      <c r="CE1814" s="13"/>
    </row>
    <row r="1815" spans="82:83">
      <c r="CD1815" s="14"/>
      <c r="CE1815" s="13"/>
    </row>
    <row r="1816" spans="82:83">
      <c r="CD1816" s="14"/>
      <c r="CE1816" s="13"/>
    </row>
    <row r="1817" spans="82:83">
      <c r="CD1817" s="14"/>
      <c r="CE1817" s="13"/>
    </row>
    <row r="1818" spans="82:83">
      <c r="CD1818" s="14"/>
      <c r="CE1818" s="13"/>
    </row>
    <row r="1819" spans="82:83">
      <c r="CD1819" s="14"/>
      <c r="CE1819" s="13"/>
    </row>
    <row r="1820" spans="82:83">
      <c r="CD1820" s="14"/>
      <c r="CE1820" s="13"/>
    </row>
    <row r="1821" spans="82:83">
      <c r="CD1821" s="14"/>
      <c r="CE1821" s="13"/>
    </row>
    <row r="1822" spans="82:83">
      <c r="CD1822" s="14"/>
      <c r="CE1822" s="13"/>
    </row>
    <row r="1823" spans="82:83">
      <c r="CD1823" s="14"/>
      <c r="CE1823" s="13"/>
    </row>
    <row r="1824" spans="82:83">
      <c r="CD1824" s="14"/>
      <c r="CE1824" s="13"/>
    </row>
    <row r="1825" spans="82:83">
      <c r="CD1825" s="14"/>
      <c r="CE1825" s="13"/>
    </row>
    <row r="1826" spans="82:83">
      <c r="CD1826" s="14"/>
      <c r="CE1826" s="13"/>
    </row>
    <row r="1827" spans="82:83">
      <c r="CD1827" s="14"/>
      <c r="CE1827" s="13"/>
    </row>
    <row r="1828" spans="82:83">
      <c r="CD1828" s="14"/>
      <c r="CE1828" s="13"/>
    </row>
    <row r="1829" spans="82:83">
      <c r="CD1829" s="14"/>
      <c r="CE1829" s="13"/>
    </row>
    <row r="1830" spans="82:83">
      <c r="CD1830" s="14"/>
      <c r="CE1830" s="13"/>
    </row>
    <row r="1831" spans="82:83">
      <c r="CD1831" s="14"/>
      <c r="CE1831" s="13"/>
    </row>
    <row r="1832" spans="82:83">
      <c r="CD1832" s="14"/>
      <c r="CE1832" s="13"/>
    </row>
    <row r="1833" spans="82:83">
      <c r="CD1833" s="14"/>
      <c r="CE1833" s="13"/>
    </row>
    <row r="1834" spans="82:83">
      <c r="CD1834" s="14"/>
      <c r="CE1834" s="13"/>
    </row>
    <row r="1835" spans="82:83">
      <c r="CD1835" s="14"/>
      <c r="CE1835" s="13"/>
    </row>
    <row r="1836" spans="82:83">
      <c r="CD1836" s="14"/>
      <c r="CE1836" s="13"/>
    </row>
    <row r="1837" spans="82:83">
      <c r="CD1837" s="14"/>
      <c r="CE1837" s="13"/>
    </row>
    <row r="1838" spans="82:83">
      <c r="CD1838" s="14"/>
      <c r="CE1838" s="13"/>
    </row>
    <row r="1839" spans="82:83">
      <c r="CD1839" s="14"/>
      <c r="CE1839" s="13"/>
    </row>
    <row r="1840" spans="82:83">
      <c r="CD1840" s="14"/>
      <c r="CE1840" s="13"/>
    </row>
    <row r="1841" spans="82:83">
      <c r="CD1841" s="14"/>
      <c r="CE1841" s="13"/>
    </row>
    <row r="1842" spans="82:83">
      <c r="CD1842" s="14"/>
      <c r="CE1842" s="13"/>
    </row>
    <row r="1843" spans="82:83">
      <c r="CD1843" s="14"/>
      <c r="CE1843" s="13"/>
    </row>
    <row r="1844" spans="82:83">
      <c r="CD1844" s="14"/>
      <c r="CE1844" s="13"/>
    </row>
    <row r="1845" spans="82:83">
      <c r="CD1845" s="14"/>
      <c r="CE1845" s="13"/>
    </row>
    <row r="1846" spans="82:83">
      <c r="CD1846" s="14"/>
      <c r="CE1846" s="13"/>
    </row>
    <row r="1847" spans="82:83">
      <c r="CD1847" s="14"/>
      <c r="CE1847" s="13"/>
    </row>
    <row r="1848" spans="82:83">
      <c r="CD1848" s="14"/>
      <c r="CE1848" s="13"/>
    </row>
    <row r="1849" spans="82:83">
      <c r="CD1849" s="14"/>
      <c r="CE1849" s="13"/>
    </row>
    <row r="1850" spans="82:83">
      <c r="CD1850" s="14"/>
      <c r="CE1850" s="13"/>
    </row>
    <row r="1851" spans="82:83">
      <c r="CD1851" s="14"/>
      <c r="CE1851" s="13"/>
    </row>
    <row r="1852" spans="82:83">
      <c r="CD1852" s="14"/>
      <c r="CE1852" s="13"/>
    </row>
    <row r="1853" spans="82:83">
      <c r="CD1853" s="14"/>
      <c r="CE1853" s="13"/>
    </row>
    <row r="1854" spans="82:83">
      <c r="CD1854" s="14"/>
      <c r="CE1854" s="13"/>
    </row>
    <row r="1855" spans="82:83">
      <c r="CD1855" s="14"/>
      <c r="CE1855" s="13"/>
    </row>
    <row r="1856" spans="82:83">
      <c r="CD1856" s="14"/>
      <c r="CE1856" s="13"/>
    </row>
    <row r="1857" spans="82:83">
      <c r="CD1857" s="14"/>
      <c r="CE1857" s="13"/>
    </row>
    <row r="1858" spans="82:83">
      <c r="CD1858" s="14"/>
      <c r="CE1858" s="13"/>
    </row>
    <row r="1859" spans="82:83">
      <c r="CD1859" s="14"/>
      <c r="CE1859" s="13"/>
    </row>
    <row r="1860" spans="82:83">
      <c r="CD1860" s="14"/>
      <c r="CE1860" s="13"/>
    </row>
    <row r="1861" spans="82:83">
      <c r="CD1861" s="14"/>
      <c r="CE1861" s="13"/>
    </row>
    <row r="1862" spans="82:83">
      <c r="CD1862" s="14"/>
      <c r="CE1862" s="13"/>
    </row>
    <row r="1863" spans="82:83">
      <c r="CD1863" s="14"/>
      <c r="CE1863" s="13"/>
    </row>
    <row r="1864" spans="82:83">
      <c r="CD1864" s="14"/>
      <c r="CE1864" s="13"/>
    </row>
    <row r="1865" spans="82:83">
      <c r="CD1865" s="14"/>
      <c r="CE1865" s="13"/>
    </row>
    <row r="1866" spans="82:83">
      <c r="CD1866" s="14"/>
      <c r="CE1866" s="13"/>
    </row>
    <row r="1867" spans="82:83">
      <c r="CD1867" s="14"/>
      <c r="CE1867" s="13"/>
    </row>
    <row r="1868" spans="82:83">
      <c r="CD1868" s="14"/>
      <c r="CE1868" s="13"/>
    </row>
    <row r="1869" spans="82:83">
      <c r="CD1869" s="14"/>
      <c r="CE1869" s="13"/>
    </row>
    <row r="1870" spans="82:83">
      <c r="CD1870" s="14"/>
      <c r="CE1870" s="13"/>
    </row>
    <row r="1871" spans="82:83">
      <c r="CD1871" s="14"/>
      <c r="CE1871" s="13"/>
    </row>
    <row r="1872" spans="82:83">
      <c r="CD1872" s="14"/>
      <c r="CE1872" s="13"/>
    </row>
    <row r="1873" spans="82:83">
      <c r="CD1873" s="14"/>
      <c r="CE1873" s="13"/>
    </row>
    <row r="1874" spans="82:83">
      <c r="CD1874" s="14"/>
      <c r="CE1874" s="13"/>
    </row>
    <row r="1875" spans="82:83">
      <c r="CD1875" s="14"/>
      <c r="CE1875" s="13"/>
    </row>
    <row r="1876" spans="82:83">
      <c r="CD1876" s="14"/>
      <c r="CE1876" s="13"/>
    </row>
    <row r="1877" spans="82:83">
      <c r="CD1877" s="14"/>
      <c r="CE1877" s="13"/>
    </row>
    <row r="1878" spans="82:83">
      <c r="CD1878" s="14"/>
      <c r="CE1878" s="13"/>
    </row>
    <row r="1879" spans="82:83">
      <c r="CD1879" s="14"/>
      <c r="CE1879" s="13"/>
    </row>
    <row r="1880" spans="82:83">
      <c r="CD1880" s="14"/>
      <c r="CE1880" s="13"/>
    </row>
    <row r="1881" spans="82:83">
      <c r="CD1881" s="14"/>
      <c r="CE1881" s="13"/>
    </row>
    <row r="1882" spans="82:83">
      <c r="CD1882" s="14"/>
      <c r="CE1882" s="13"/>
    </row>
    <row r="1883" spans="82:83">
      <c r="CD1883" s="14"/>
      <c r="CE1883" s="13"/>
    </row>
    <row r="1884" spans="82:83">
      <c r="CD1884" s="14"/>
      <c r="CE1884" s="13"/>
    </row>
    <row r="1885" spans="82:83">
      <c r="CD1885" s="14"/>
      <c r="CE1885" s="13"/>
    </row>
    <row r="1886" spans="82:83">
      <c r="CD1886" s="14"/>
      <c r="CE1886" s="13"/>
    </row>
    <row r="1887" spans="82:83">
      <c r="CD1887" s="14"/>
      <c r="CE1887" s="13"/>
    </row>
    <row r="1888" spans="82:83">
      <c r="CD1888" s="14"/>
      <c r="CE1888" s="13"/>
    </row>
    <row r="1889" spans="82:83">
      <c r="CD1889" s="14"/>
      <c r="CE1889" s="13"/>
    </row>
    <row r="1890" spans="82:83">
      <c r="CD1890" s="14"/>
      <c r="CE1890" s="13"/>
    </row>
    <row r="1891" spans="82:83">
      <c r="CD1891" s="14"/>
      <c r="CE1891" s="13"/>
    </row>
    <row r="1892" spans="82:83">
      <c r="CD1892" s="14"/>
      <c r="CE1892" s="13"/>
    </row>
    <row r="1893" spans="82:83">
      <c r="CD1893" s="14"/>
      <c r="CE1893" s="13"/>
    </row>
    <row r="1894" spans="82:83">
      <c r="CD1894" s="14"/>
      <c r="CE1894" s="13"/>
    </row>
    <row r="1895" spans="82:83">
      <c r="CD1895" s="14"/>
      <c r="CE1895" s="13"/>
    </row>
    <row r="1896" spans="82:83">
      <c r="CD1896" s="14"/>
      <c r="CE1896" s="13"/>
    </row>
    <row r="1897" spans="82:83">
      <c r="CD1897" s="14"/>
      <c r="CE1897" s="13"/>
    </row>
    <row r="1898" spans="82:83">
      <c r="CD1898" s="14"/>
      <c r="CE1898" s="13"/>
    </row>
    <row r="1899" spans="82:83">
      <c r="CD1899" s="14"/>
      <c r="CE1899" s="13"/>
    </row>
    <row r="1900" spans="82:83">
      <c r="CD1900" s="14"/>
      <c r="CE1900" s="13"/>
    </row>
    <row r="1901" spans="82:83">
      <c r="CD1901" s="14"/>
      <c r="CE1901" s="13"/>
    </row>
    <row r="1902" spans="82:83">
      <c r="CD1902" s="14"/>
      <c r="CE1902" s="13"/>
    </row>
    <row r="1903" spans="82:83">
      <c r="CD1903" s="14"/>
      <c r="CE1903" s="13"/>
    </row>
    <row r="1904" spans="82:83">
      <c r="CD1904" s="14"/>
      <c r="CE1904" s="13"/>
    </row>
    <row r="1905" spans="82:83">
      <c r="CD1905" s="14"/>
      <c r="CE1905" s="13"/>
    </row>
    <row r="1906" spans="82:83">
      <c r="CD1906" s="14"/>
      <c r="CE1906" s="13"/>
    </row>
    <row r="1907" spans="82:83">
      <c r="CD1907" s="14"/>
      <c r="CE1907" s="13"/>
    </row>
    <row r="1908" spans="82:83">
      <c r="CD1908" s="14"/>
      <c r="CE1908" s="13"/>
    </row>
    <row r="1909" spans="82:83">
      <c r="CD1909" s="14"/>
      <c r="CE1909" s="13"/>
    </row>
    <row r="1910" spans="82:83">
      <c r="CD1910" s="14"/>
      <c r="CE1910" s="13"/>
    </row>
    <row r="1911" spans="82:83">
      <c r="CD1911" s="14"/>
      <c r="CE1911" s="13"/>
    </row>
    <row r="1912" spans="82:83">
      <c r="CD1912" s="14"/>
      <c r="CE1912" s="13"/>
    </row>
    <row r="1913" spans="82:83">
      <c r="CD1913" s="14"/>
      <c r="CE1913" s="13"/>
    </row>
    <row r="1914" spans="82:83">
      <c r="CD1914" s="14"/>
      <c r="CE1914" s="13"/>
    </row>
    <row r="1915" spans="82:83">
      <c r="CD1915" s="14"/>
      <c r="CE1915" s="13"/>
    </row>
    <row r="1916" spans="82:83">
      <c r="CD1916" s="14"/>
      <c r="CE1916" s="13"/>
    </row>
    <row r="1917" spans="82:83">
      <c r="CD1917" s="14"/>
      <c r="CE1917" s="13"/>
    </row>
    <row r="1918" spans="82:83">
      <c r="CD1918" s="14"/>
      <c r="CE1918" s="13"/>
    </row>
    <row r="1919" spans="82:83">
      <c r="CD1919" s="14"/>
      <c r="CE1919" s="13"/>
    </row>
    <row r="1920" spans="82:83">
      <c r="CD1920" s="14"/>
      <c r="CE1920" s="13"/>
    </row>
    <row r="1921" spans="82:83">
      <c r="CD1921" s="14"/>
      <c r="CE1921" s="13"/>
    </row>
    <row r="1922" spans="82:83">
      <c r="CD1922" s="14"/>
      <c r="CE1922" s="13"/>
    </row>
    <row r="1923" spans="82:83">
      <c r="CD1923" s="14"/>
      <c r="CE1923" s="13"/>
    </row>
    <row r="1924" spans="82:83">
      <c r="CD1924" s="14"/>
      <c r="CE1924" s="13"/>
    </row>
    <row r="1925" spans="82:83">
      <c r="CD1925" s="14"/>
      <c r="CE1925" s="13"/>
    </row>
    <row r="1926" spans="82:83">
      <c r="CD1926" s="14"/>
      <c r="CE1926" s="13"/>
    </row>
    <row r="1927" spans="82:83">
      <c r="CD1927" s="14"/>
      <c r="CE1927" s="13"/>
    </row>
    <row r="1928" spans="82:83">
      <c r="CD1928" s="14"/>
      <c r="CE1928" s="13"/>
    </row>
    <row r="1929" spans="82:83">
      <c r="CD1929" s="14"/>
      <c r="CE1929" s="13"/>
    </row>
    <row r="1930" spans="82:83">
      <c r="CD1930" s="14"/>
      <c r="CE1930" s="13"/>
    </row>
    <row r="1931" spans="82:83">
      <c r="CD1931" s="14"/>
      <c r="CE1931" s="13"/>
    </row>
    <row r="1932" spans="82:83">
      <c r="CD1932" s="14"/>
      <c r="CE1932" s="13"/>
    </row>
    <row r="1933" spans="82:83">
      <c r="CD1933" s="14"/>
      <c r="CE1933" s="13"/>
    </row>
    <row r="1934" spans="82:83">
      <c r="CD1934" s="14"/>
      <c r="CE1934" s="13"/>
    </row>
    <row r="1935" spans="82:83">
      <c r="CD1935" s="14"/>
      <c r="CE1935" s="13"/>
    </row>
    <row r="1936" spans="82:83">
      <c r="CD1936" s="14"/>
      <c r="CE1936" s="13"/>
    </row>
    <row r="1937" spans="82:83">
      <c r="CD1937" s="14"/>
      <c r="CE1937" s="13"/>
    </row>
    <row r="1938" spans="82:83">
      <c r="CD1938" s="14"/>
      <c r="CE1938" s="13"/>
    </row>
    <row r="1939" spans="82:83">
      <c r="CD1939" s="14"/>
      <c r="CE1939" s="13"/>
    </row>
    <row r="1940" spans="82:83">
      <c r="CD1940" s="14"/>
      <c r="CE1940" s="13"/>
    </row>
    <row r="1941" spans="82:83">
      <c r="CD1941" s="14"/>
      <c r="CE1941" s="13"/>
    </row>
    <row r="1942" spans="82:83">
      <c r="CD1942" s="14"/>
      <c r="CE1942" s="13"/>
    </row>
    <row r="1943" spans="82:83">
      <c r="CD1943" s="14"/>
      <c r="CE1943" s="13"/>
    </row>
    <row r="1944" spans="82:83">
      <c r="CD1944" s="14"/>
      <c r="CE1944" s="13"/>
    </row>
    <row r="1945" spans="82:83">
      <c r="CD1945" s="14"/>
      <c r="CE1945" s="13"/>
    </row>
    <row r="1946" spans="82:83">
      <c r="CD1946" s="14"/>
      <c r="CE1946" s="13"/>
    </row>
    <row r="1947" spans="82:83">
      <c r="CD1947" s="14"/>
      <c r="CE1947" s="13"/>
    </row>
    <row r="1948" spans="82:83">
      <c r="CD1948" s="14"/>
      <c r="CE1948" s="13"/>
    </row>
    <row r="1949" spans="82:83">
      <c r="CD1949" s="14"/>
      <c r="CE1949" s="13"/>
    </row>
    <row r="1950" spans="82:83">
      <c r="CD1950" s="14"/>
      <c r="CE1950" s="13"/>
    </row>
    <row r="1951" spans="82:83">
      <c r="CD1951" s="14"/>
      <c r="CE1951" s="13"/>
    </row>
    <row r="1952" spans="82:83">
      <c r="CD1952" s="14"/>
      <c r="CE1952" s="13"/>
    </row>
    <row r="1953" spans="82:83">
      <c r="CD1953" s="14"/>
      <c r="CE1953" s="13"/>
    </row>
    <row r="1954" spans="82:83">
      <c r="CD1954" s="14"/>
      <c r="CE1954" s="13"/>
    </row>
    <row r="1955" spans="82:83">
      <c r="CD1955" s="14"/>
      <c r="CE1955" s="13"/>
    </row>
    <row r="1956" spans="82:83">
      <c r="CD1956" s="14"/>
      <c r="CE1956" s="13"/>
    </row>
    <row r="1957" spans="82:83">
      <c r="CD1957" s="14"/>
      <c r="CE1957" s="13"/>
    </row>
    <row r="1958" spans="82:83">
      <c r="CD1958" s="14"/>
      <c r="CE1958" s="13"/>
    </row>
    <row r="1959" spans="82:83">
      <c r="CD1959" s="14"/>
      <c r="CE1959" s="13"/>
    </row>
    <row r="1960" spans="82:83">
      <c r="CD1960" s="14"/>
      <c r="CE1960" s="13"/>
    </row>
    <row r="1961" spans="82:83">
      <c r="CD1961" s="14"/>
      <c r="CE1961" s="13"/>
    </row>
    <row r="1962" spans="82:83">
      <c r="CD1962" s="14"/>
      <c r="CE1962" s="13"/>
    </row>
    <row r="1963" spans="82:83">
      <c r="CD1963" s="14"/>
      <c r="CE1963" s="13"/>
    </row>
    <row r="1964" spans="82:83">
      <c r="CD1964" s="14"/>
      <c r="CE1964" s="13"/>
    </row>
    <row r="1965" spans="82:83">
      <c r="CD1965" s="14"/>
      <c r="CE1965" s="13"/>
    </row>
    <row r="1966" spans="82:83">
      <c r="CD1966" s="14"/>
      <c r="CE1966" s="13"/>
    </row>
    <row r="1967" spans="82:83">
      <c r="CD1967" s="14"/>
      <c r="CE1967" s="13"/>
    </row>
    <row r="1968" spans="82:83">
      <c r="CD1968" s="14"/>
      <c r="CE1968" s="13"/>
    </row>
    <row r="1969" spans="82:83">
      <c r="CD1969" s="14"/>
      <c r="CE1969" s="13"/>
    </row>
    <row r="1970" spans="82:83">
      <c r="CD1970" s="14"/>
      <c r="CE1970" s="13"/>
    </row>
    <row r="1971" spans="82:83">
      <c r="CD1971" s="14"/>
      <c r="CE1971" s="13"/>
    </row>
    <row r="1972" spans="82:83">
      <c r="CD1972" s="14"/>
      <c r="CE1972" s="13"/>
    </row>
    <row r="1973" spans="82:83">
      <c r="CD1973" s="14"/>
      <c r="CE1973" s="13"/>
    </row>
    <row r="1974" spans="82:83">
      <c r="CD1974" s="14"/>
      <c r="CE1974" s="13"/>
    </row>
    <row r="1975" spans="82:83">
      <c r="CD1975" s="14"/>
      <c r="CE1975" s="13"/>
    </row>
    <row r="1976" spans="82:83">
      <c r="CD1976" s="14"/>
      <c r="CE1976" s="13"/>
    </row>
    <row r="1977" spans="82:83">
      <c r="CD1977" s="14"/>
      <c r="CE1977" s="13"/>
    </row>
    <row r="1978" spans="82:83">
      <c r="CD1978" s="14"/>
      <c r="CE1978" s="13"/>
    </row>
    <row r="1979" spans="82:83">
      <c r="CD1979" s="14"/>
      <c r="CE1979" s="13"/>
    </row>
    <row r="1980" spans="82:83">
      <c r="CD1980" s="14"/>
      <c r="CE1980" s="13"/>
    </row>
    <row r="1981" spans="82:83">
      <c r="CD1981" s="14"/>
      <c r="CE1981" s="13"/>
    </row>
    <row r="1982" spans="82:83">
      <c r="CD1982" s="14"/>
      <c r="CE1982" s="13"/>
    </row>
    <row r="1983" spans="82:83">
      <c r="CD1983" s="14"/>
      <c r="CE1983" s="13"/>
    </row>
    <row r="1984" spans="82:83">
      <c r="CD1984" s="14"/>
      <c r="CE1984" s="13"/>
    </row>
    <row r="1985" spans="82:83">
      <c r="CD1985" s="14"/>
      <c r="CE1985" s="13"/>
    </row>
    <row r="1986" spans="82:83">
      <c r="CD1986" s="14"/>
      <c r="CE1986" s="13"/>
    </row>
    <row r="1987" spans="82:83">
      <c r="CD1987" s="14"/>
      <c r="CE1987" s="13"/>
    </row>
    <row r="1988" spans="82:83">
      <c r="CD1988" s="14"/>
      <c r="CE1988" s="13"/>
    </row>
    <row r="1989" spans="82:83">
      <c r="CD1989" s="14"/>
      <c r="CE1989" s="13"/>
    </row>
    <row r="1990" spans="82:83">
      <c r="CD1990" s="14"/>
      <c r="CE1990" s="13"/>
    </row>
    <row r="1991" spans="82:83">
      <c r="CD1991" s="14"/>
      <c r="CE1991" s="13"/>
    </row>
    <row r="1992" spans="82:83">
      <c r="CD1992" s="14"/>
      <c r="CE1992" s="13"/>
    </row>
    <row r="1993" spans="82:83">
      <c r="CD1993" s="14"/>
      <c r="CE1993" s="13"/>
    </row>
    <row r="1994" spans="82:83">
      <c r="CD1994" s="14"/>
      <c r="CE1994" s="13"/>
    </row>
    <row r="1995" spans="82:83">
      <c r="CD1995" s="14"/>
      <c r="CE1995" s="13"/>
    </row>
    <row r="1996" spans="82:83">
      <c r="CD1996" s="14"/>
      <c r="CE1996" s="13"/>
    </row>
    <row r="1997" spans="82:83">
      <c r="CD1997" s="14"/>
      <c r="CE1997" s="13"/>
    </row>
    <row r="1998" spans="82:83">
      <c r="CD1998" s="14"/>
      <c r="CE1998" s="13"/>
    </row>
    <row r="1999" spans="82:83">
      <c r="CD1999" s="14"/>
      <c r="CE1999" s="13"/>
    </row>
    <row r="2000" spans="82:83">
      <c r="CD2000" s="14"/>
      <c r="CE2000" s="13"/>
    </row>
    <row r="2001" spans="82:83">
      <c r="CD2001" s="14"/>
      <c r="CE2001" s="13"/>
    </row>
    <row r="2002" spans="82:83">
      <c r="CD2002" s="14"/>
      <c r="CE2002" s="13"/>
    </row>
    <row r="2003" spans="82:83">
      <c r="CD2003" s="14"/>
      <c r="CE2003" s="13"/>
    </row>
    <row r="2004" spans="82:83">
      <c r="CD2004" s="14"/>
      <c r="CE2004" s="13"/>
    </row>
    <row r="2005" spans="82:83">
      <c r="CD2005" s="14"/>
      <c r="CE2005" s="13"/>
    </row>
    <row r="2006" spans="82:83">
      <c r="CD2006" s="14"/>
      <c r="CE2006" s="13"/>
    </row>
    <row r="2007" spans="82:83">
      <c r="CD2007" s="14"/>
      <c r="CE2007" s="13"/>
    </row>
    <row r="2008" spans="82:83">
      <c r="CD2008" s="14"/>
      <c r="CE2008" s="13"/>
    </row>
    <row r="2009" spans="82:83">
      <c r="CD2009" s="14"/>
      <c r="CE2009" s="13"/>
    </row>
    <row r="2010" spans="82:83">
      <c r="CD2010" s="14"/>
      <c r="CE2010" s="13"/>
    </row>
    <row r="2011" spans="82:83">
      <c r="CD2011" s="14"/>
      <c r="CE2011" s="13"/>
    </row>
    <row r="2012" spans="82:83">
      <c r="CD2012" s="14"/>
      <c r="CE2012" s="13"/>
    </row>
    <row r="2013" spans="82:83">
      <c r="CD2013" s="14"/>
      <c r="CE2013" s="13"/>
    </row>
    <row r="2014" spans="82:83">
      <c r="CD2014" s="14"/>
      <c r="CE2014" s="13"/>
    </row>
    <row r="2015" spans="82:83">
      <c r="CD2015" s="14"/>
      <c r="CE2015" s="13"/>
    </row>
    <row r="2016" spans="82:83">
      <c r="CD2016" s="14"/>
      <c r="CE2016" s="13"/>
    </row>
    <row r="2017" spans="82:83">
      <c r="CD2017" s="14"/>
      <c r="CE2017" s="13"/>
    </row>
    <row r="2018" spans="82:83">
      <c r="CD2018" s="14"/>
      <c r="CE2018" s="13"/>
    </row>
    <row r="2019" spans="82:83">
      <c r="CD2019" s="14"/>
      <c r="CE2019" s="13"/>
    </row>
    <row r="2020" spans="82:83">
      <c r="CD2020" s="14"/>
      <c r="CE2020" s="13"/>
    </row>
    <row r="2021" spans="82:83">
      <c r="CD2021" s="14"/>
      <c r="CE2021" s="13"/>
    </row>
    <row r="2022" spans="82:83">
      <c r="CD2022" s="14"/>
      <c r="CE2022" s="13"/>
    </row>
    <row r="2023" spans="82:83">
      <c r="CD2023" s="14"/>
      <c r="CE2023" s="13"/>
    </row>
    <row r="2024" spans="82:83">
      <c r="CD2024" s="14"/>
      <c r="CE2024" s="13"/>
    </row>
    <row r="2025" spans="82:83">
      <c r="CD2025" s="14"/>
      <c r="CE2025" s="13"/>
    </row>
    <row r="2026" spans="82:83">
      <c r="CD2026" s="14"/>
      <c r="CE2026" s="13"/>
    </row>
    <row r="2027" spans="82:83">
      <c r="CD2027" s="14"/>
      <c r="CE2027" s="13"/>
    </row>
    <row r="2028" spans="82:83">
      <c r="CD2028" s="14"/>
      <c r="CE2028" s="13"/>
    </row>
    <row r="2029" spans="82:83">
      <c r="CD2029" s="14"/>
      <c r="CE2029" s="13"/>
    </row>
    <row r="2030" spans="82:83">
      <c r="CD2030" s="14"/>
      <c r="CE2030" s="13"/>
    </row>
    <row r="2031" spans="82:83">
      <c r="CD2031" s="14"/>
      <c r="CE2031" s="13"/>
    </row>
    <row r="2032" spans="82:83">
      <c r="CD2032" s="14"/>
      <c r="CE2032" s="13"/>
    </row>
    <row r="2033" spans="82:83">
      <c r="CD2033" s="14"/>
      <c r="CE2033" s="13"/>
    </row>
    <row r="2034" spans="82:83">
      <c r="CD2034" s="14"/>
      <c r="CE2034" s="13"/>
    </row>
    <row r="2035" spans="82:83">
      <c r="CD2035" s="14"/>
      <c r="CE2035" s="13"/>
    </row>
    <row r="2036" spans="82:83">
      <c r="CD2036" s="14"/>
      <c r="CE2036" s="13"/>
    </row>
    <row r="2037" spans="82:83">
      <c r="CD2037" s="14"/>
      <c r="CE2037" s="13"/>
    </row>
    <row r="2038" spans="82:83">
      <c r="CD2038" s="14"/>
      <c r="CE2038" s="13"/>
    </row>
    <row r="2039" spans="82:83">
      <c r="CD2039" s="14"/>
      <c r="CE2039" s="13"/>
    </row>
    <row r="2040" spans="82:83">
      <c r="CD2040" s="14"/>
      <c r="CE2040" s="13"/>
    </row>
    <row r="2041" spans="82:83">
      <c r="CD2041" s="14"/>
      <c r="CE2041" s="13"/>
    </row>
    <row r="2042" spans="82:83">
      <c r="CD2042" s="14"/>
      <c r="CE2042" s="13"/>
    </row>
    <row r="2043" spans="82:83">
      <c r="CD2043" s="14"/>
      <c r="CE2043" s="13"/>
    </row>
    <row r="2044" spans="82:83">
      <c r="CD2044" s="14"/>
      <c r="CE2044" s="13"/>
    </row>
    <row r="2045" spans="82:83">
      <c r="CD2045" s="14"/>
      <c r="CE2045" s="13"/>
    </row>
    <row r="2046" spans="82:83">
      <c r="CD2046" s="14"/>
      <c r="CE2046" s="13"/>
    </row>
    <row r="2047" spans="82:83">
      <c r="CD2047" s="14"/>
      <c r="CE2047" s="13"/>
    </row>
    <row r="2048" spans="82:83">
      <c r="CD2048" s="14"/>
      <c r="CE2048" s="13"/>
    </row>
    <row r="2049" spans="82:83">
      <c r="CD2049" s="14"/>
      <c r="CE2049" s="13"/>
    </row>
    <row r="2050" spans="82:83">
      <c r="CD2050" s="14"/>
      <c r="CE2050" s="13"/>
    </row>
    <row r="2051" spans="82:83">
      <c r="CD2051" s="14"/>
      <c r="CE2051" s="13"/>
    </row>
    <row r="2052" spans="82:83">
      <c r="CD2052" s="14"/>
      <c r="CE2052" s="13"/>
    </row>
    <row r="2053" spans="82:83">
      <c r="CD2053" s="14"/>
      <c r="CE2053" s="13"/>
    </row>
    <row r="2054" spans="82:83">
      <c r="CD2054" s="14"/>
      <c r="CE2054" s="13"/>
    </row>
    <row r="2055" spans="82:83">
      <c r="CD2055" s="14"/>
      <c r="CE2055" s="13"/>
    </row>
    <row r="2056" spans="82:83">
      <c r="CD2056" s="14"/>
      <c r="CE2056" s="13"/>
    </row>
    <row r="2057" spans="82:83">
      <c r="CD2057" s="14"/>
      <c r="CE2057" s="13"/>
    </row>
    <row r="2058" spans="82:83">
      <c r="CD2058" s="14"/>
      <c r="CE2058" s="13"/>
    </row>
    <row r="2059" spans="82:83">
      <c r="CD2059" s="14"/>
      <c r="CE2059" s="13"/>
    </row>
    <row r="2060" spans="82:83">
      <c r="CD2060" s="14"/>
      <c r="CE2060" s="13"/>
    </row>
    <row r="2061" spans="82:83">
      <c r="CD2061" s="14"/>
      <c r="CE2061" s="13"/>
    </row>
    <row r="2062" spans="82:83">
      <c r="CD2062" s="14"/>
      <c r="CE2062" s="13"/>
    </row>
    <row r="2063" spans="82:83">
      <c r="CD2063" s="14"/>
      <c r="CE2063" s="13"/>
    </row>
    <row r="2064" spans="82:83">
      <c r="CD2064" s="14"/>
      <c r="CE2064" s="13"/>
    </row>
    <row r="2065" spans="82:83">
      <c r="CD2065" s="14"/>
      <c r="CE2065" s="13"/>
    </row>
    <row r="2066" spans="82:83">
      <c r="CD2066" s="14"/>
      <c r="CE2066" s="13"/>
    </row>
    <row r="2067" spans="82:83">
      <c r="CD2067" s="14"/>
      <c r="CE2067" s="13"/>
    </row>
    <row r="2068" spans="82:83">
      <c r="CD2068" s="14"/>
      <c r="CE2068" s="13"/>
    </row>
    <row r="2069" spans="82:83">
      <c r="CD2069" s="14"/>
      <c r="CE2069" s="13"/>
    </row>
    <row r="2070" spans="82:83">
      <c r="CD2070" s="14"/>
      <c r="CE2070" s="13"/>
    </row>
    <row r="2071" spans="82:83">
      <c r="CD2071" s="14"/>
      <c r="CE2071" s="13"/>
    </row>
    <row r="2072" spans="82:83">
      <c r="CD2072" s="14"/>
      <c r="CE2072" s="13"/>
    </row>
    <row r="2073" spans="82:83">
      <c r="CD2073" s="14"/>
      <c r="CE2073" s="13"/>
    </row>
    <row r="2074" spans="82:83">
      <c r="CD2074" s="14"/>
      <c r="CE2074" s="13"/>
    </row>
    <row r="2075" spans="82:83">
      <c r="CD2075" s="14"/>
      <c r="CE2075" s="13"/>
    </row>
    <row r="2076" spans="82:83">
      <c r="CD2076" s="14"/>
      <c r="CE2076" s="13"/>
    </row>
    <row r="2077" spans="82:83">
      <c r="CD2077" s="14"/>
      <c r="CE2077" s="13"/>
    </row>
    <row r="2078" spans="82:83">
      <c r="CD2078" s="14"/>
      <c r="CE2078" s="13"/>
    </row>
    <row r="2079" spans="82:83">
      <c r="CD2079" s="14"/>
      <c r="CE2079" s="13"/>
    </row>
    <row r="2080" spans="82:83">
      <c r="CD2080" s="14"/>
      <c r="CE2080" s="13"/>
    </row>
    <row r="2081" spans="82:83">
      <c r="CD2081" s="14"/>
      <c r="CE2081" s="13"/>
    </row>
    <row r="2082" spans="82:83">
      <c r="CD2082" s="14"/>
      <c r="CE2082" s="13"/>
    </row>
    <row r="2083" spans="82:83">
      <c r="CD2083" s="14"/>
      <c r="CE2083" s="13"/>
    </row>
    <row r="2084" spans="82:83">
      <c r="CD2084" s="14"/>
      <c r="CE2084" s="13"/>
    </row>
    <row r="2085" spans="82:83">
      <c r="CD2085" s="14"/>
      <c r="CE2085" s="13"/>
    </row>
    <row r="2086" spans="82:83">
      <c r="CD2086" s="14"/>
      <c r="CE2086" s="13"/>
    </row>
    <row r="2087" spans="82:83">
      <c r="CD2087" s="14"/>
      <c r="CE2087" s="13"/>
    </row>
    <row r="2088" spans="82:83">
      <c r="CD2088" s="14"/>
      <c r="CE2088" s="13"/>
    </row>
    <row r="2089" spans="82:83">
      <c r="CD2089" s="14"/>
      <c r="CE2089" s="13"/>
    </row>
    <row r="2090" spans="82:83">
      <c r="CD2090" s="14"/>
      <c r="CE2090" s="13"/>
    </row>
    <row r="2091" spans="82:83">
      <c r="CD2091" s="14"/>
      <c r="CE2091" s="13"/>
    </row>
    <row r="2092" spans="82:83">
      <c r="CD2092" s="14"/>
      <c r="CE2092" s="13"/>
    </row>
    <row r="2093" spans="82:83">
      <c r="CD2093" s="14"/>
      <c r="CE2093" s="13"/>
    </row>
    <row r="2094" spans="82:83">
      <c r="CD2094" s="14"/>
      <c r="CE2094" s="13"/>
    </row>
    <row r="2095" spans="82:83">
      <c r="CD2095" s="14"/>
      <c r="CE2095" s="13"/>
    </row>
    <row r="2096" spans="82:83">
      <c r="CD2096" s="14"/>
      <c r="CE2096" s="13"/>
    </row>
    <row r="2097" spans="82:83">
      <c r="CD2097" s="14"/>
      <c r="CE2097" s="13"/>
    </row>
    <row r="2098" spans="82:83">
      <c r="CD2098" s="14"/>
      <c r="CE2098" s="13"/>
    </row>
    <row r="2099" spans="82:83">
      <c r="CD2099" s="14"/>
      <c r="CE2099" s="13"/>
    </row>
    <row r="2100" spans="82:83">
      <c r="CD2100" s="14"/>
      <c r="CE2100" s="13"/>
    </row>
    <row r="2101" spans="82:83">
      <c r="CD2101" s="14"/>
      <c r="CE2101" s="13"/>
    </row>
    <row r="2102" spans="82:83">
      <c r="CD2102" s="14"/>
      <c r="CE2102" s="13"/>
    </row>
    <row r="2103" spans="82:83">
      <c r="CD2103" s="14"/>
      <c r="CE2103" s="13"/>
    </row>
    <row r="2104" spans="82:83">
      <c r="CD2104" s="14"/>
      <c r="CE2104" s="13"/>
    </row>
    <row r="2105" spans="82:83">
      <c r="CD2105" s="14"/>
      <c r="CE2105" s="13"/>
    </row>
    <row r="2106" spans="82:83">
      <c r="CD2106" s="14"/>
      <c r="CE2106" s="13"/>
    </row>
    <row r="2107" spans="82:83">
      <c r="CD2107" s="14"/>
      <c r="CE2107" s="13"/>
    </row>
    <row r="2108" spans="82:83">
      <c r="CD2108" s="14"/>
      <c r="CE2108" s="13"/>
    </row>
    <row r="2109" spans="82:83">
      <c r="CD2109" s="14"/>
      <c r="CE2109" s="13"/>
    </row>
    <row r="2110" spans="82:83">
      <c r="CD2110" s="14"/>
      <c r="CE2110" s="13"/>
    </row>
    <row r="2111" spans="82:83">
      <c r="CD2111" s="14"/>
      <c r="CE2111" s="13"/>
    </row>
    <row r="2112" spans="82:83">
      <c r="CD2112" s="14"/>
      <c r="CE2112" s="13"/>
    </row>
    <row r="2113" spans="82:83">
      <c r="CD2113" s="14"/>
      <c r="CE2113" s="13"/>
    </row>
    <row r="2114" spans="82:83">
      <c r="CD2114" s="14"/>
      <c r="CE2114" s="13"/>
    </row>
    <row r="2115" spans="82:83">
      <c r="CD2115" s="14"/>
      <c r="CE2115" s="13"/>
    </row>
    <row r="2116" spans="82:83">
      <c r="CD2116" s="14"/>
      <c r="CE2116" s="13"/>
    </row>
    <row r="2117" spans="82:83">
      <c r="CD2117" s="14"/>
      <c r="CE2117" s="13"/>
    </row>
    <row r="2118" spans="82:83">
      <c r="CD2118" s="14"/>
      <c r="CE2118" s="13"/>
    </row>
    <row r="2119" spans="82:83">
      <c r="CD2119" s="14"/>
      <c r="CE2119" s="13"/>
    </row>
    <row r="2120" spans="82:83">
      <c r="CD2120" s="14"/>
      <c r="CE2120" s="13"/>
    </row>
    <row r="2121" spans="82:83">
      <c r="CD2121" s="14"/>
      <c r="CE2121" s="13"/>
    </row>
    <row r="2122" spans="82:83">
      <c r="CD2122" s="14"/>
      <c r="CE2122" s="13"/>
    </row>
    <row r="2123" spans="82:83">
      <c r="CD2123" s="14"/>
      <c r="CE2123" s="13"/>
    </row>
    <row r="2124" spans="82:83">
      <c r="CD2124" s="14"/>
      <c r="CE2124" s="13"/>
    </row>
    <row r="2125" spans="82:83">
      <c r="CD2125" s="14"/>
      <c r="CE2125" s="13"/>
    </row>
    <row r="2126" spans="82:83">
      <c r="CD2126" s="14"/>
      <c r="CE2126" s="13"/>
    </row>
    <row r="2127" spans="82:83">
      <c r="CD2127" s="14"/>
      <c r="CE2127" s="13"/>
    </row>
    <row r="2128" spans="82:83">
      <c r="CD2128" s="14"/>
      <c r="CE2128" s="13"/>
    </row>
    <row r="2129" spans="82:83">
      <c r="CD2129" s="14"/>
      <c r="CE2129" s="13"/>
    </row>
    <row r="2130" spans="82:83">
      <c r="CD2130" s="14"/>
      <c r="CE2130" s="13"/>
    </row>
    <row r="2131" spans="82:83">
      <c r="CD2131" s="14"/>
      <c r="CE2131" s="13"/>
    </row>
    <row r="2132" spans="82:83">
      <c r="CD2132" s="14"/>
      <c r="CE2132" s="13"/>
    </row>
    <row r="2133" spans="82:83">
      <c r="CD2133" s="14"/>
      <c r="CE2133" s="13"/>
    </row>
    <row r="2134" spans="82:83">
      <c r="CD2134" s="14"/>
      <c r="CE2134" s="13"/>
    </row>
    <row r="2135" spans="82:83">
      <c r="CD2135" s="14"/>
      <c r="CE2135" s="13"/>
    </row>
    <row r="2136" spans="82:83">
      <c r="CD2136" s="14"/>
      <c r="CE2136" s="13"/>
    </row>
    <row r="2137" spans="82:83">
      <c r="CD2137" s="14"/>
      <c r="CE2137" s="13"/>
    </row>
    <row r="2138" spans="82:83">
      <c r="CD2138" s="14"/>
      <c r="CE2138" s="13"/>
    </row>
    <row r="2139" spans="82:83">
      <c r="CD2139" s="14"/>
      <c r="CE2139" s="13"/>
    </row>
    <row r="2140" spans="82:83">
      <c r="CD2140" s="14"/>
      <c r="CE2140" s="13"/>
    </row>
    <row r="2141" spans="82:83">
      <c r="CD2141" s="14"/>
      <c r="CE2141" s="13"/>
    </row>
    <row r="2142" spans="82:83">
      <c r="CD2142" s="14"/>
      <c r="CE2142" s="13"/>
    </row>
    <row r="2143" spans="82:83">
      <c r="CD2143" s="14"/>
      <c r="CE2143" s="13"/>
    </row>
    <row r="2144" spans="82:83">
      <c r="CD2144" s="14"/>
      <c r="CE2144" s="13"/>
    </row>
    <row r="2145" spans="82:83">
      <c r="CD2145" s="14"/>
      <c r="CE2145" s="13"/>
    </row>
    <row r="2146" spans="82:83">
      <c r="CD2146" s="14"/>
      <c r="CE2146" s="13"/>
    </row>
    <row r="2147" spans="82:83">
      <c r="CD2147" s="14"/>
      <c r="CE2147" s="13"/>
    </row>
    <row r="2148" spans="82:83">
      <c r="CD2148" s="14"/>
      <c r="CE2148" s="13"/>
    </row>
    <row r="2149" spans="82:83">
      <c r="CD2149" s="14"/>
      <c r="CE2149" s="13"/>
    </row>
    <row r="2150" spans="82:83">
      <c r="CD2150" s="14"/>
      <c r="CE2150" s="13"/>
    </row>
    <row r="2151" spans="82:83">
      <c r="CD2151" s="14"/>
      <c r="CE2151" s="13"/>
    </row>
    <row r="2152" spans="82:83">
      <c r="CD2152" s="14"/>
      <c r="CE2152" s="13"/>
    </row>
    <row r="2153" spans="82:83">
      <c r="CD2153" s="14"/>
      <c r="CE2153" s="13"/>
    </row>
    <row r="2154" spans="82:83">
      <c r="CD2154" s="14"/>
      <c r="CE2154" s="13"/>
    </row>
    <row r="2155" spans="82:83">
      <c r="CD2155" s="14"/>
      <c r="CE2155" s="13"/>
    </row>
    <row r="2156" spans="82:83">
      <c r="CD2156" s="14"/>
      <c r="CE2156" s="13"/>
    </row>
    <row r="2157" spans="82:83">
      <c r="CD2157" s="14"/>
      <c r="CE2157" s="13"/>
    </row>
    <row r="2158" spans="82:83">
      <c r="CD2158" s="14"/>
      <c r="CE2158" s="13"/>
    </row>
    <row r="2159" spans="82:83">
      <c r="CD2159" s="14"/>
      <c r="CE2159" s="13"/>
    </row>
    <row r="2160" spans="82:83">
      <c r="CD2160" s="14"/>
      <c r="CE2160" s="13"/>
    </row>
    <row r="2161" spans="82:83">
      <c r="CD2161" s="14"/>
      <c r="CE2161" s="13"/>
    </row>
    <row r="2162" spans="82:83">
      <c r="CD2162" s="14"/>
      <c r="CE2162" s="13"/>
    </row>
    <row r="2163" spans="82:83">
      <c r="CD2163" s="14"/>
      <c r="CE2163" s="13"/>
    </row>
    <row r="2164" spans="82:83">
      <c r="CD2164" s="14"/>
      <c r="CE2164" s="13"/>
    </row>
    <row r="2165" spans="82:83">
      <c r="CD2165" s="14"/>
      <c r="CE2165" s="13"/>
    </row>
    <row r="2166" spans="82:83">
      <c r="CD2166" s="14"/>
      <c r="CE2166" s="13"/>
    </row>
    <row r="2167" spans="82:83">
      <c r="CD2167" s="14"/>
      <c r="CE2167" s="13"/>
    </row>
    <row r="2168" spans="82:83">
      <c r="CD2168" s="14"/>
      <c r="CE2168" s="13"/>
    </row>
    <row r="2169" spans="82:83">
      <c r="CD2169" s="14"/>
      <c r="CE2169" s="13"/>
    </row>
    <row r="2170" spans="82:83">
      <c r="CD2170" s="14"/>
      <c r="CE2170" s="13"/>
    </row>
    <row r="2171" spans="82:83">
      <c r="CD2171" s="14"/>
      <c r="CE2171" s="13"/>
    </row>
    <row r="2172" spans="82:83">
      <c r="CD2172" s="14"/>
      <c r="CE2172" s="13"/>
    </row>
    <row r="2173" spans="82:83">
      <c r="CD2173" s="14"/>
      <c r="CE2173" s="13"/>
    </row>
    <row r="2174" spans="82:83">
      <c r="CD2174" s="14"/>
      <c r="CE2174" s="13"/>
    </row>
    <row r="2175" spans="82:83">
      <c r="CD2175" s="14"/>
      <c r="CE2175" s="13"/>
    </row>
    <row r="2176" spans="82:83">
      <c r="CD2176" s="14"/>
      <c r="CE2176" s="13"/>
    </row>
    <row r="2177" spans="82:83">
      <c r="CD2177" s="14"/>
      <c r="CE2177" s="13"/>
    </row>
    <row r="2178" spans="82:83">
      <c r="CD2178" s="14"/>
      <c r="CE2178" s="13"/>
    </row>
    <row r="2179" spans="82:83">
      <c r="CD2179" s="14"/>
      <c r="CE2179" s="13"/>
    </row>
    <row r="2180" spans="82:83">
      <c r="CD2180" s="14"/>
      <c r="CE2180" s="13"/>
    </row>
    <row r="2181" spans="82:83">
      <c r="CD2181" s="14"/>
      <c r="CE2181" s="13"/>
    </row>
    <row r="2182" spans="82:83">
      <c r="CD2182" s="14"/>
      <c r="CE2182" s="13"/>
    </row>
    <row r="2183" spans="82:83">
      <c r="CD2183" s="14"/>
      <c r="CE2183" s="13"/>
    </row>
    <row r="2184" spans="82:83">
      <c r="CD2184" s="14"/>
      <c r="CE2184" s="13"/>
    </row>
    <row r="2185" spans="82:83">
      <c r="CD2185" s="14"/>
      <c r="CE2185" s="13"/>
    </row>
    <row r="2186" spans="82:83">
      <c r="CD2186" s="14"/>
      <c r="CE2186" s="13"/>
    </row>
    <row r="2187" spans="82:83">
      <c r="CD2187" s="14"/>
      <c r="CE2187" s="13"/>
    </row>
    <row r="2188" spans="82:83">
      <c r="CD2188" s="14"/>
      <c r="CE2188" s="13"/>
    </row>
    <row r="2189" spans="82:83">
      <c r="CD2189" s="14"/>
      <c r="CE2189" s="13"/>
    </row>
    <row r="2190" spans="82:83">
      <c r="CD2190" s="14"/>
      <c r="CE2190" s="13"/>
    </row>
    <row r="2191" spans="82:83">
      <c r="CD2191" s="14"/>
      <c r="CE2191" s="13"/>
    </row>
    <row r="2192" spans="82:83">
      <c r="CD2192" s="14"/>
      <c r="CE2192" s="13"/>
    </row>
    <row r="2193" spans="82:83">
      <c r="CD2193" s="14"/>
      <c r="CE2193" s="13"/>
    </row>
    <row r="2194" spans="82:83">
      <c r="CD2194" s="14"/>
      <c r="CE2194" s="13"/>
    </row>
    <row r="2195" spans="82:83">
      <c r="CD2195" s="14"/>
      <c r="CE2195" s="13"/>
    </row>
    <row r="2196" spans="82:83">
      <c r="CD2196" s="14"/>
      <c r="CE2196" s="13"/>
    </row>
    <row r="2197" spans="82:83">
      <c r="CD2197" s="14"/>
      <c r="CE2197" s="13"/>
    </row>
    <row r="2198" spans="82:83">
      <c r="CD2198" s="14"/>
      <c r="CE2198" s="13"/>
    </row>
    <row r="2199" spans="82:83">
      <c r="CD2199" s="14"/>
      <c r="CE2199" s="13"/>
    </row>
    <row r="2200" spans="82:83">
      <c r="CD2200" s="14"/>
      <c r="CE2200" s="13"/>
    </row>
    <row r="2201" spans="82:83">
      <c r="CD2201" s="14"/>
      <c r="CE2201" s="13"/>
    </row>
    <row r="2202" spans="82:83">
      <c r="CD2202" s="14"/>
      <c r="CE2202" s="13"/>
    </row>
    <row r="2203" spans="82:83">
      <c r="CD2203" s="14"/>
      <c r="CE2203" s="13"/>
    </row>
    <row r="2204" spans="82:83">
      <c r="CD2204" s="14"/>
      <c r="CE2204" s="13"/>
    </row>
    <row r="2205" spans="82:83">
      <c r="CD2205" s="14"/>
      <c r="CE2205" s="13"/>
    </row>
    <row r="2206" spans="82:83">
      <c r="CD2206" s="14"/>
      <c r="CE2206" s="13"/>
    </row>
    <row r="2207" spans="82:83">
      <c r="CD2207" s="14"/>
      <c r="CE2207" s="13"/>
    </row>
    <row r="2208" spans="82:83">
      <c r="CD2208" s="14"/>
      <c r="CE2208" s="13"/>
    </row>
    <row r="2209" spans="82:83">
      <c r="CD2209" s="14"/>
      <c r="CE2209" s="13"/>
    </row>
    <row r="2210" spans="82:83">
      <c r="CD2210" s="14"/>
      <c r="CE2210" s="13"/>
    </row>
    <row r="2211" spans="82:83">
      <c r="CD2211" s="14"/>
      <c r="CE2211" s="13"/>
    </row>
    <row r="2212" spans="82:83">
      <c r="CD2212" s="14"/>
      <c r="CE2212" s="13"/>
    </row>
    <row r="2213" spans="82:83">
      <c r="CD2213" s="14"/>
      <c r="CE2213" s="13"/>
    </row>
    <row r="2214" spans="82:83">
      <c r="CD2214" s="14"/>
      <c r="CE2214" s="13"/>
    </row>
    <row r="2215" spans="82:83">
      <c r="CD2215" s="14"/>
      <c r="CE2215" s="13"/>
    </row>
    <row r="2216" spans="82:83">
      <c r="CD2216" s="14"/>
      <c r="CE2216" s="13"/>
    </row>
    <row r="2217" spans="82:83">
      <c r="CD2217" s="14"/>
      <c r="CE2217" s="13"/>
    </row>
    <row r="2218" spans="82:83">
      <c r="CD2218" s="14"/>
      <c r="CE2218" s="13"/>
    </row>
    <row r="2219" spans="82:83">
      <c r="CD2219" s="14"/>
      <c r="CE2219" s="13"/>
    </row>
    <row r="2220" spans="82:83">
      <c r="CD2220" s="14"/>
      <c r="CE2220" s="13"/>
    </row>
    <row r="2221" spans="82:83">
      <c r="CD2221" s="14"/>
      <c r="CE2221" s="13"/>
    </row>
    <row r="2222" spans="82:83">
      <c r="CD2222" s="14"/>
      <c r="CE2222" s="13"/>
    </row>
    <row r="2223" spans="82:83">
      <c r="CD2223" s="14"/>
      <c r="CE2223" s="13"/>
    </row>
    <row r="2224" spans="82:83">
      <c r="CD2224" s="14"/>
      <c r="CE2224" s="13"/>
    </row>
    <row r="2225" spans="82:83">
      <c r="CD2225" s="14"/>
      <c r="CE2225" s="13"/>
    </row>
    <row r="2226" spans="82:83">
      <c r="CD2226" s="14"/>
      <c r="CE2226" s="13"/>
    </row>
    <row r="2227" spans="82:83">
      <c r="CD2227" s="14"/>
      <c r="CE2227" s="13"/>
    </row>
    <row r="2228" spans="82:83">
      <c r="CD2228" s="14"/>
      <c r="CE2228" s="13"/>
    </row>
    <row r="2229" spans="82:83">
      <c r="CD2229" s="14"/>
      <c r="CE2229" s="13"/>
    </row>
    <row r="2230" spans="82:83">
      <c r="CD2230" s="14"/>
      <c r="CE2230" s="13"/>
    </row>
    <row r="2231" spans="82:83">
      <c r="CD2231" s="14"/>
      <c r="CE2231" s="13"/>
    </row>
    <row r="2232" spans="82:83">
      <c r="CD2232" s="14"/>
      <c r="CE2232" s="13"/>
    </row>
    <row r="2233" spans="82:83">
      <c r="CD2233" s="14"/>
      <c r="CE2233" s="13"/>
    </row>
    <row r="2234" spans="82:83">
      <c r="CD2234" s="14"/>
      <c r="CE2234" s="13"/>
    </row>
    <row r="2235" spans="82:83">
      <c r="CD2235" s="14"/>
      <c r="CE2235" s="13"/>
    </row>
    <row r="2236" spans="82:83">
      <c r="CD2236" s="14"/>
      <c r="CE2236" s="13"/>
    </row>
    <row r="2237" spans="82:83">
      <c r="CD2237" s="14"/>
      <c r="CE2237" s="13"/>
    </row>
    <row r="2238" spans="82:83">
      <c r="CD2238" s="14"/>
      <c r="CE2238" s="13"/>
    </row>
    <row r="2239" spans="82:83">
      <c r="CD2239" s="14"/>
      <c r="CE2239" s="13"/>
    </row>
    <row r="2240" spans="82:83">
      <c r="CD2240" s="14"/>
      <c r="CE2240" s="13"/>
    </row>
    <row r="2241" spans="82:83">
      <c r="CD2241" s="14"/>
      <c r="CE2241" s="13"/>
    </row>
    <row r="2242" spans="82:83">
      <c r="CD2242" s="14"/>
      <c r="CE2242" s="13"/>
    </row>
    <row r="2243" spans="82:83">
      <c r="CD2243" s="14"/>
      <c r="CE2243" s="13"/>
    </row>
    <row r="2244" spans="82:83">
      <c r="CD2244" s="14"/>
      <c r="CE2244" s="13"/>
    </row>
    <row r="2245" spans="82:83">
      <c r="CD2245" s="14"/>
      <c r="CE2245" s="13"/>
    </row>
    <row r="2246" spans="82:83">
      <c r="CD2246" s="14"/>
      <c r="CE2246" s="13"/>
    </row>
    <row r="2247" spans="82:83">
      <c r="CD2247" s="14"/>
      <c r="CE2247" s="13"/>
    </row>
    <row r="2248" spans="82:83">
      <c r="CD2248" s="14"/>
      <c r="CE2248" s="13"/>
    </row>
    <row r="2249" spans="82:83">
      <c r="CD2249" s="14"/>
      <c r="CE2249" s="13"/>
    </row>
    <row r="2250" spans="82:83">
      <c r="CD2250" s="14"/>
      <c r="CE2250" s="13"/>
    </row>
    <row r="2251" spans="82:83">
      <c r="CD2251" s="14"/>
      <c r="CE2251" s="13"/>
    </row>
    <row r="2252" spans="82:83">
      <c r="CD2252" s="14"/>
      <c r="CE2252" s="13"/>
    </row>
    <row r="2253" spans="82:83">
      <c r="CD2253" s="14"/>
      <c r="CE2253" s="13"/>
    </row>
    <row r="2254" spans="82:83">
      <c r="CD2254" s="14"/>
      <c r="CE2254" s="13"/>
    </row>
    <row r="2255" spans="82:83">
      <c r="CD2255" s="14"/>
      <c r="CE2255" s="13"/>
    </row>
    <row r="2256" spans="82:83">
      <c r="CD2256" s="14"/>
      <c r="CE2256" s="13"/>
    </row>
    <row r="2257" spans="82:83">
      <c r="CD2257" s="14"/>
      <c r="CE2257" s="13"/>
    </row>
    <row r="2258" spans="82:83">
      <c r="CD2258" s="14"/>
      <c r="CE2258" s="13"/>
    </row>
    <row r="2259" spans="82:83">
      <c r="CD2259" s="14"/>
      <c r="CE2259" s="13"/>
    </row>
    <row r="2260" spans="82:83">
      <c r="CD2260" s="14"/>
      <c r="CE2260" s="13"/>
    </row>
    <row r="2261" spans="82:83">
      <c r="CD2261" s="14"/>
      <c r="CE2261" s="13"/>
    </row>
    <row r="2262" spans="82:83">
      <c r="CD2262" s="14"/>
      <c r="CE2262" s="13"/>
    </row>
    <row r="2263" spans="82:83">
      <c r="CD2263" s="14"/>
      <c r="CE2263" s="13"/>
    </row>
    <row r="2264" spans="82:83">
      <c r="CD2264" s="14"/>
      <c r="CE2264" s="13"/>
    </row>
    <row r="2265" spans="82:83">
      <c r="CD2265" s="14"/>
      <c r="CE2265" s="13"/>
    </row>
    <row r="2266" spans="82:83">
      <c r="CD2266" s="14"/>
      <c r="CE2266" s="13"/>
    </row>
    <row r="2267" spans="82:83">
      <c r="CD2267" s="14"/>
      <c r="CE2267" s="13"/>
    </row>
    <row r="2268" spans="82:83">
      <c r="CD2268" s="14"/>
      <c r="CE2268" s="13"/>
    </row>
    <row r="2269" spans="82:83">
      <c r="CD2269" s="14"/>
      <c r="CE2269" s="13"/>
    </row>
    <row r="2270" spans="82:83">
      <c r="CD2270" s="14"/>
      <c r="CE2270" s="13"/>
    </row>
    <row r="2271" spans="82:83">
      <c r="CD2271" s="14"/>
      <c r="CE2271" s="13"/>
    </row>
    <row r="2272" spans="82:83">
      <c r="CD2272" s="14"/>
      <c r="CE2272" s="13"/>
    </row>
    <row r="2273" spans="82:83">
      <c r="CD2273" s="14"/>
      <c r="CE2273" s="13"/>
    </row>
    <row r="2274" spans="82:83">
      <c r="CD2274" s="14"/>
      <c r="CE2274" s="13"/>
    </row>
    <row r="2275" spans="82:83">
      <c r="CD2275" s="14"/>
      <c r="CE2275" s="13"/>
    </row>
    <row r="2276" spans="82:83">
      <c r="CD2276" s="14"/>
      <c r="CE2276" s="13"/>
    </row>
    <row r="2277" spans="82:83">
      <c r="CD2277" s="14"/>
      <c r="CE2277" s="13"/>
    </row>
    <row r="2278" spans="82:83">
      <c r="CD2278" s="14"/>
      <c r="CE2278" s="13"/>
    </row>
    <row r="2279" spans="82:83">
      <c r="CD2279" s="14"/>
      <c r="CE2279" s="13"/>
    </row>
    <row r="2280" spans="82:83">
      <c r="CD2280" s="14"/>
      <c r="CE2280" s="13"/>
    </row>
    <row r="2281" spans="82:83">
      <c r="CD2281" s="14"/>
      <c r="CE2281" s="13"/>
    </row>
    <row r="2282" spans="82:83">
      <c r="CD2282" s="14"/>
      <c r="CE2282" s="13"/>
    </row>
    <row r="2283" spans="82:83">
      <c r="CD2283" s="14"/>
      <c r="CE2283" s="13"/>
    </row>
    <row r="2284" spans="82:83">
      <c r="CD2284" s="14"/>
      <c r="CE2284" s="13"/>
    </row>
    <row r="2285" spans="82:83">
      <c r="CD2285" s="14"/>
      <c r="CE2285" s="13"/>
    </row>
    <row r="2286" spans="82:83">
      <c r="CD2286" s="14"/>
      <c r="CE2286" s="13"/>
    </row>
    <row r="2287" spans="82:83">
      <c r="CD2287" s="14"/>
      <c r="CE2287" s="13"/>
    </row>
    <row r="2288" spans="82:83">
      <c r="CD2288" s="14"/>
      <c r="CE2288" s="13"/>
    </row>
    <row r="2289" spans="82:83">
      <c r="CD2289" s="14"/>
      <c r="CE2289" s="13"/>
    </row>
    <row r="2290" spans="82:83">
      <c r="CD2290" s="14"/>
      <c r="CE2290" s="13"/>
    </row>
    <row r="2291" spans="82:83">
      <c r="CD2291" s="14"/>
      <c r="CE2291" s="13"/>
    </row>
    <row r="2292" spans="82:83">
      <c r="CD2292" s="14"/>
      <c r="CE2292" s="13"/>
    </row>
    <row r="2293" spans="82:83">
      <c r="CD2293" s="14"/>
      <c r="CE2293" s="13"/>
    </row>
    <row r="2294" spans="82:83">
      <c r="CD2294" s="14"/>
      <c r="CE2294" s="13"/>
    </row>
    <row r="2295" spans="82:83">
      <c r="CD2295" s="14"/>
      <c r="CE2295" s="13"/>
    </row>
    <row r="2296" spans="82:83">
      <c r="CD2296" s="14"/>
      <c r="CE2296" s="13"/>
    </row>
    <row r="2297" spans="82:83">
      <c r="CD2297" s="14"/>
      <c r="CE2297" s="13"/>
    </row>
    <row r="2298" spans="82:83">
      <c r="CD2298" s="14"/>
      <c r="CE2298" s="13"/>
    </row>
    <row r="2299" spans="82:83">
      <c r="CD2299" s="14"/>
      <c r="CE2299" s="13"/>
    </row>
    <row r="2300" spans="82:83">
      <c r="CD2300" s="14"/>
      <c r="CE2300" s="13"/>
    </row>
    <row r="2301" spans="82:83">
      <c r="CD2301" s="14"/>
      <c r="CE2301" s="13"/>
    </row>
    <row r="2302" spans="82:83">
      <c r="CD2302" s="14"/>
      <c r="CE2302" s="13"/>
    </row>
    <row r="2303" spans="82:83">
      <c r="CD2303" s="14"/>
      <c r="CE2303" s="13"/>
    </row>
    <row r="2304" spans="82:83">
      <c r="CD2304" s="14"/>
      <c r="CE2304" s="13"/>
    </row>
    <row r="2305" spans="82:83">
      <c r="CD2305" s="14"/>
      <c r="CE2305" s="13"/>
    </row>
    <row r="2306" spans="82:83">
      <c r="CD2306" s="14"/>
      <c r="CE2306" s="13"/>
    </row>
    <row r="2307" spans="82:83">
      <c r="CD2307" s="14"/>
      <c r="CE2307" s="13"/>
    </row>
    <row r="2308" spans="82:83">
      <c r="CD2308" s="14"/>
      <c r="CE2308" s="13"/>
    </row>
    <row r="2309" spans="82:83">
      <c r="CD2309" s="14"/>
      <c r="CE2309" s="13"/>
    </row>
    <row r="2310" spans="82:83">
      <c r="CD2310" s="14"/>
      <c r="CE2310" s="13"/>
    </row>
    <row r="2311" spans="82:83">
      <c r="CD2311" s="14"/>
      <c r="CE2311" s="13"/>
    </row>
    <row r="2312" spans="82:83">
      <c r="CD2312" s="14"/>
      <c r="CE2312" s="13"/>
    </row>
    <row r="2313" spans="82:83">
      <c r="CD2313" s="14"/>
      <c r="CE2313" s="13"/>
    </row>
    <row r="2314" spans="82:83">
      <c r="CD2314" s="14"/>
      <c r="CE2314" s="13"/>
    </row>
    <row r="2315" spans="82:83">
      <c r="CD2315" s="14"/>
      <c r="CE2315" s="13"/>
    </row>
    <row r="2316" spans="82:83">
      <c r="CD2316" s="14"/>
      <c r="CE2316" s="13"/>
    </row>
    <row r="2317" spans="82:83">
      <c r="CD2317" s="14"/>
      <c r="CE2317" s="13"/>
    </row>
    <row r="2318" spans="82:83">
      <c r="CD2318" s="14"/>
      <c r="CE2318" s="13"/>
    </row>
    <row r="2319" spans="82:83">
      <c r="CD2319" s="14"/>
      <c r="CE2319" s="13"/>
    </row>
    <row r="2320" spans="82:83">
      <c r="CD2320" s="14"/>
      <c r="CE2320" s="13"/>
    </row>
    <row r="2321" spans="82:83">
      <c r="CD2321" s="14"/>
      <c r="CE2321" s="13"/>
    </row>
    <row r="2322" spans="82:83">
      <c r="CD2322" s="14"/>
      <c r="CE2322" s="13"/>
    </row>
    <row r="2323" spans="82:83">
      <c r="CD2323" s="14"/>
      <c r="CE2323" s="13"/>
    </row>
    <row r="2324" spans="82:83">
      <c r="CD2324" s="14"/>
      <c r="CE2324" s="13"/>
    </row>
    <row r="2325" spans="82:83">
      <c r="CD2325" s="14"/>
      <c r="CE2325" s="13"/>
    </row>
    <row r="2326" spans="82:83">
      <c r="CD2326" s="14"/>
      <c r="CE2326" s="13"/>
    </row>
    <row r="2327" spans="82:83">
      <c r="CD2327" s="14"/>
      <c r="CE2327" s="13"/>
    </row>
    <row r="2328" spans="82:83">
      <c r="CD2328" s="14"/>
      <c r="CE2328" s="13"/>
    </row>
    <row r="2329" spans="82:83">
      <c r="CD2329" s="14"/>
      <c r="CE2329" s="13"/>
    </row>
    <row r="2330" spans="82:83">
      <c r="CD2330" s="14"/>
      <c r="CE2330" s="13"/>
    </row>
    <row r="2331" spans="82:83">
      <c r="CD2331" s="14"/>
      <c r="CE2331" s="13"/>
    </row>
    <row r="2332" spans="82:83">
      <c r="CD2332" s="14"/>
      <c r="CE2332" s="13"/>
    </row>
    <row r="2333" spans="82:83">
      <c r="CD2333" s="14"/>
      <c r="CE2333" s="13"/>
    </row>
    <row r="2334" spans="82:83">
      <c r="CD2334" s="14"/>
      <c r="CE2334" s="13"/>
    </row>
    <row r="2335" spans="82:83">
      <c r="CD2335" s="14"/>
      <c r="CE2335" s="13"/>
    </row>
    <row r="2336" spans="82:83">
      <c r="CD2336" s="14"/>
      <c r="CE2336" s="13"/>
    </row>
    <row r="2337" spans="82:83">
      <c r="CD2337" s="14"/>
      <c r="CE2337" s="13"/>
    </row>
    <row r="2338" spans="82:83">
      <c r="CD2338" s="14"/>
      <c r="CE2338" s="13"/>
    </row>
    <row r="2339" spans="82:83">
      <c r="CD2339" s="14"/>
      <c r="CE2339" s="13"/>
    </row>
    <row r="2340" spans="82:83">
      <c r="CD2340" s="14"/>
      <c r="CE2340" s="13"/>
    </row>
    <row r="2341" spans="82:83">
      <c r="CD2341" s="14"/>
      <c r="CE2341" s="13"/>
    </row>
    <row r="2342" spans="82:83">
      <c r="CD2342" s="14"/>
      <c r="CE2342" s="13"/>
    </row>
    <row r="2343" spans="82:83">
      <c r="CD2343" s="14"/>
      <c r="CE2343" s="13"/>
    </row>
    <row r="2344" spans="82:83">
      <c r="CD2344" s="14"/>
      <c r="CE2344" s="13"/>
    </row>
    <row r="2345" spans="82:83">
      <c r="CD2345" s="14"/>
      <c r="CE2345" s="13"/>
    </row>
    <row r="2346" spans="82:83">
      <c r="CD2346" s="14"/>
      <c r="CE2346" s="13"/>
    </row>
    <row r="2347" spans="82:83">
      <c r="CD2347" s="14"/>
      <c r="CE2347" s="13"/>
    </row>
    <row r="2348" spans="82:83">
      <c r="CD2348" s="14"/>
      <c r="CE2348" s="13"/>
    </row>
    <row r="2349" spans="82:83">
      <c r="CD2349" s="14"/>
      <c r="CE2349" s="13"/>
    </row>
    <row r="2350" spans="82:83">
      <c r="CD2350" s="14"/>
      <c r="CE2350" s="13"/>
    </row>
    <row r="2351" spans="82:83">
      <c r="CD2351" s="14"/>
      <c r="CE2351" s="13"/>
    </row>
    <row r="2352" spans="82:83">
      <c r="CD2352" s="14"/>
      <c r="CE2352" s="13"/>
    </row>
    <row r="2353" spans="82:83">
      <c r="CD2353" s="14"/>
      <c r="CE2353" s="13"/>
    </row>
    <row r="2354" spans="82:83">
      <c r="CD2354" s="14"/>
      <c r="CE2354" s="13"/>
    </row>
    <row r="2355" spans="82:83">
      <c r="CD2355" s="14"/>
      <c r="CE2355" s="13"/>
    </row>
    <row r="2356" spans="82:83">
      <c r="CD2356" s="14"/>
      <c r="CE2356" s="13"/>
    </row>
    <row r="2357" spans="82:83">
      <c r="CD2357" s="14"/>
      <c r="CE2357" s="13"/>
    </row>
    <row r="2358" spans="82:83">
      <c r="CD2358" s="14"/>
      <c r="CE2358" s="13"/>
    </row>
    <row r="2359" spans="82:83">
      <c r="CD2359" s="14"/>
      <c r="CE2359" s="13"/>
    </row>
    <row r="2360" spans="82:83">
      <c r="CD2360" s="14"/>
      <c r="CE2360" s="13"/>
    </row>
    <row r="2361" spans="82:83">
      <c r="CD2361" s="14"/>
      <c r="CE2361" s="13"/>
    </row>
    <row r="2362" spans="82:83">
      <c r="CD2362" s="14"/>
      <c r="CE2362" s="13"/>
    </row>
    <row r="2363" spans="82:83">
      <c r="CD2363" s="14"/>
      <c r="CE2363" s="13"/>
    </row>
    <row r="2364" spans="82:83">
      <c r="CD2364" s="14"/>
      <c r="CE2364" s="13"/>
    </row>
    <row r="2365" spans="82:83">
      <c r="CD2365" s="14"/>
      <c r="CE2365" s="13"/>
    </row>
    <row r="2366" spans="82:83">
      <c r="CD2366" s="14"/>
      <c r="CE2366" s="13"/>
    </row>
    <row r="2367" spans="82:83">
      <c r="CD2367" s="14"/>
      <c r="CE2367" s="13"/>
    </row>
    <row r="2368" spans="82:83">
      <c r="CD2368" s="14"/>
      <c r="CE2368" s="13"/>
    </row>
    <row r="2369" spans="82:83">
      <c r="CD2369" s="14"/>
      <c r="CE2369" s="13"/>
    </row>
    <row r="2370" spans="82:83">
      <c r="CD2370" s="14"/>
      <c r="CE2370" s="13"/>
    </row>
    <row r="2371" spans="82:83">
      <c r="CD2371" s="14"/>
      <c r="CE2371" s="13"/>
    </row>
    <row r="2372" spans="82:83">
      <c r="CD2372" s="14"/>
      <c r="CE2372" s="13"/>
    </row>
    <row r="2373" spans="82:83">
      <c r="CD2373" s="14"/>
      <c r="CE2373" s="13"/>
    </row>
    <row r="2374" spans="82:83">
      <c r="CD2374" s="14"/>
      <c r="CE2374" s="13"/>
    </row>
    <row r="2375" spans="82:83">
      <c r="CD2375" s="14"/>
      <c r="CE2375" s="13"/>
    </row>
    <row r="2376" spans="82:83">
      <c r="CD2376" s="14"/>
      <c r="CE2376" s="13"/>
    </row>
    <row r="2377" spans="82:83">
      <c r="CD2377" s="14"/>
      <c r="CE2377" s="13"/>
    </row>
    <row r="2378" spans="82:83">
      <c r="CD2378" s="14"/>
      <c r="CE2378" s="13"/>
    </row>
    <row r="2379" spans="82:83">
      <c r="CD2379" s="14"/>
      <c r="CE2379" s="13"/>
    </row>
    <row r="2380" spans="82:83">
      <c r="CD2380" s="14"/>
      <c r="CE2380" s="13"/>
    </row>
    <row r="2381" spans="82:83">
      <c r="CD2381" s="14"/>
      <c r="CE2381" s="13"/>
    </row>
    <row r="2382" spans="82:83">
      <c r="CD2382" s="14"/>
      <c r="CE2382" s="13"/>
    </row>
    <row r="2383" spans="82:83">
      <c r="CD2383" s="14"/>
      <c r="CE2383" s="13"/>
    </row>
    <row r="2384" spans="82:83">
      <c r="CD2384" s="14"/>
      <c r="CE2384" s="13"/>
    </row>
    <row r="2385" spans="82:83">
      <c r="CD2385" s="14"/>
      <c r="CE2385" s="13"/>
    </row>
    <row r="2386" spans="82:83">
      <c r="CD2386" s="14"/>
      <c r="CE2386" s="13"/>
    </row>
    <row r="2387" spans="82:83">
      <c r="CD2387" s="14"/>
      <c r="CE2387" s="13"/>
    </row>
    <row r="2388" spans="82:83">
      <c r="CD2388" s="14"/>
      <c r="CE2388" s="13"/>
    </row>
    <row r="2389" spans="82:83">
      <c r="CD2389" s="14"/>
      <c r="CE2389" s="13"/>
    </row>
    <row r="2390" spans="82:83">
      <c r="CD2390" s="14"/>
      <c r="CE2390" s="13"/>
    </row>
    <row r="2391" spans="82:83">
      <c r="CD2391" s="14"/>
      <c r="CE2391" s="13"/>
    </row>
    <row r="2392" spans="82:83">
      <c r="CD2392" s="14"/>
      <c r="CE2392" s="13"/>
    </row>
    <row r="2393" spans="82:83">
      <c r="CD2393" s="14"/>
      <c r="CE2393" s="13"/>
    </row>
    <row r="2394" spans="82:83">
      <c r="CD2394" s="14"/>
      <c r="CE2394" s="13"/>
    </row>
    <row r="2395" spans="82:83">
      <c r="CD2395" s="14"/>
      <c r="CE2395" s="13"/>
    </row>
    <row r="2396" spans="82:83">
      <c r="CD2396" s="14"/>
      <c r="CE2396" s="13"/>
    </row>
    <row r="2397" spans="82:83">
      <c r="CD2397" s="14"/>
      <c r="CE2397" s="13"/>
    </row>
    <row r="2398" spans="82:83">
      <c r="CD2398" s="14"/>
      <c r="CE2398" s="13"/>
    </row>
    <row r="2399" spans="82:83">
      <c r="CD2399" s="14"/>
      <c r="CE2399" s="13"/>
    </row>
    <row r="2400" spans="82:83">
      <c r="CD2400" s="14"/>
      <c r="CE2400" s="13"/>
    </row>
    <row r="2401" spans="82:83">
      <c r="CD2401" s="14"/>
      <c r="CE2401" s="13"/>
    </row>
    <row r="2402" spans="82:83">
      <c r="CD2402" s="14"/>
      <c r="CE2402" s="13"/>
    </row>
    <row r="2403" spans="82:83">
      <c r="CD2403" s="14"/>
      <c r="CE2403" s="13"/>
    </row>
    <row r="2404" spans="82:83">
      <c r="CD2404" s="14"/>
      <c r="CE2404" s="13"/>
    </row>
    <row r="2405" spans="82:83">
      <c r="CD2405" s="14"/>
      <c r="CE2405" s="13"/>
    </row>
    <row r="2406" spans="82:83">
      <c r="CD2406" s="14"/>
      <c r="CE2406" s="13"/>
    </row>
    <row r="2407" spans="82:83">
      <c r="CD2407" s="14"/>
      <c r="CE2407" s="13"/>
    </row>
    <row r="2408" spans="82:83">
      <c r="CD2408" s="14"/>
      <c r="CE2408" s="13"/>
    </row>
    <row r="2409" spans="82:83">
      <c r="CD2409" s="14"/>
      <c r="CE2409" s="13"/>
    </row>
    <row r="2410" spans="82:83">
      <c r="CD2410" s="14"/>
      <c r="CE2410" s="13"/>
    </row>
    <row r="2411" spans="82:83">
      <c r="CD2411" s="14"/>
      <c r="CE2411" s="13"/>
    </row>
    <row r="2412" spans="82:83">
      <c r="CD2412" s="14"/>
      <c r="CE2412" s="13"/>
    </row>
    <row r="2413" spans="82:83">
      <c r="CD2413" s="14"/>
      <c r="CE2413" s="13"/>
    </row>
    <row r="2414" spans="82:83">
      <c r="CD2414" s="14"/>
      <c r="CE2414" s="13"/>
    </row>
    <row r="2415" spans="82:83">
      <c r="CD2415" s="14"/>
      <c r="CE2415" s="13"/>
    </row>
    <row r="2416" spans="82:83">
      <c r="CD2416" s="14"/>
      <c r="CE2416" s="13"/>
    </row>
    <row r="2417" spans="82:83">
      <c r="CD2417" s="14"/>
      <c r="CE2417" s="13"/>
    </row>
    <row r="2418" spans="82:83">
      <c r="CD2418" s="14"/>
      <c r="CE2418" s="13"/>
    </row>
    <row r="2419" spans="82:83">
      <c r="CD2419" s="14"/>
      <c r="CE2419" s="13"/>
    </row>
    <row r="2420" spans="82:83">
      <c r="CD2420" s="14"/>
      <c r="CE2420" s="13"/>
    </row>
    <row r="2421" spans="82:83">
      <c r="CD2421" s="14"/>
      <c r="CE2421" s="13"/>
    </row>
    <row r="2422" spans="82:83">
      <c r="CD2422" s="14"/>
      <c r="CE2422" s="13"/>
    </row>
    <row r="2423" spans="82:83">
      <c r="CD2423" s="14"/>
      <c r="CE2423" s="13"/>
    </row>
    <row r="2424" spans="82:83">
      <c r="CD2424" s="14"/>
      <c r="CE2424" s="13"/>
    </row>
    <row r="2425" spans="82:83">
      <c r="CD2425" s="14"/>
      <c r="CE2425" s="13"/>
    </row>
    <row r="2426" spans="82:83">
      <c r="CD2426" s="14"/>
      <c r="CE2426" s="13"/>
    </row>
    <row r="2427" spans="82:83">
      <c r="CD2427" s="14"/>
      <c r="CE2427" s="13"/>
    </row>
    <row r="2428" spans="82:83">
      <c r="CD2428" s="14"/>
      <c r="CE2428" s="13"/>
    </row>
    <row r="2429" spans="82:83">
      <c r="CD2429" s="14"/>
      <c r="CE2429" s="13"/>
    </row>
    <row r="2430" spans="82:83">
      <c r="CD2430" s="14"/>
      <c r="CE2430" s="13"/>
    </row>
    <row r="2431" spans="82:83">
      <c r="CD2431" s="14"/>
      <c r="CE2431" s="13"/>
    </row>
    <row r="2432" spans="82:83">
      <c r="CD2432" s="14"/>
      <c r="CE2432" s="13"/>
    </row>
    <row r="2433" spans="82:83">
      <c r="CD2433" s="14"/>
      <c r="CE2433" s="13"/>
    </row>
    <row r="2434" spans="82:83">
      <c r="CD2434" s="14"/>
      <c r="CE2434" s="13"/>
    </row>
    <row r="2435" spans="82:83">
      <c r="CD2435" s="14"/>
      <c r="CE2435" s="13"/>
    </row>
    <row r="2436" spans="82:83">
      <c r="CD2436" s="14"/>
      <c r="CE2436" s="13"/>
    </row>
    <row r="2437" spans="82:83">
      <c r="CD2437" s="14"/>
      <c r="CE2437" s="13"/>
    </row>
    <row r="2438" spans="82:83">
      <c r="CD2438" s="14"/>
      <c r="CE2438" s="13"/>
    </row>
    <row r="2439" spans="82:83">
      <c r="CD2439" s="14"/>
      <c r="CE2439" s="13"/>
    </row>
    <row r="2440" spans="82:83">
      <c r="CD2440" s="14"/>
      <c r="CE2440" s="13"/>
    </row>
    <row r="2441" spans="82:83">
      <c r="CD2441" s="14"/>
      <c r="CE2441" s="13"/>
    </row>
    <row r="2442" spans="82:83">
      <c r="CD2442" s="14"/>
      <c r="CE2442" s="13"/>
    </row>
    <row r="2443" spans="82:83">
      <c r="CD2443" s="14"/>
      <c r="CE2443" s="13"/>
    </row>
    <row r="2444" spans="82:83">
      <c r="CD2444" s="14"/>
      <c r="CE2444" s="13"/>
    </row>
    <row r="2445" spans="82:83">
      <c r="CD2445" s="14"/>
      <c r="CE2445" s="13"/>
    </row>
    <row r="2446" spans="82:83">
      <c r="CD2446" s="14"/>
      <c r="CE2446" s="13"/>
    </row>
    <row r="2447" spans="82:83">
      <c r="CD2447" s="14"/>
      <c r="CE2447" s="13"/>
    </row>
    <row r="2448" spans="82:83">
      <c r="CD2448" s="14"/>
      <c r="CE2448" s="13"/>
    </row>
    <row r="2449" spans="82:83">
      <c r="CD2449" s="14"/>
      <c r="CE2449" s="13"/>
    </row>
    <row r="2450" spans="82:83">
      <c r="CD2450" s="14"/>
      <c r="CE2450" s="13"/>
    </row>
    <row r="2451" spans="82:83">
      <c r="CD2451" s="14"/>
      <c r="CE2451" s="13"/>
    </row>
    <row r="2452" spans="82:83">
      <c r="CD2452" s="14"/>
      <c r="CE2452" s="13"/>
    </row>
    <row r="2453" spans="82:83">
      <c r="CD2453" s="14"/>
      <c r="CE2453" s="13"/>
    </row>
    <row r="2454" spans="82:83">
      <c r="CD2454" s="14"/>
      <c r="CE2454" s="13"/>
    </row>
    <row r="2455" spans="82:83">
      <c r="CD2455" s="14"/>
      <c r="CE2455" s="13"/>
    </row>
    <row r="2456" spans="82:83">
      <c r="CD2456" s="14"/>
      <c r="CE2456" s="13"/>
    </row>
    <row r="2457" spans="82:83">
      <c r="CD2457" s="14"/>
      <c r="CE2457" s="13"/>
    </row>
    <row r="2458" spans="82:83">
      <c r="CD2458" s="14"/>
      <c r="CE2458" s="13"/>
    </row>
    <row r="2459" spans="82:83">
      <c r="CD2459" s="14"/>
      <c r="CE2459" s="13"/>
    </row>
    <row r="2460" spans="82:83">
      <c r="CD2460" s="14"/>
      <c r="CE2460" s="13"/>
    </row>
    <row r="2461" spans="82:83">
      <c r="CD2461" s="14"/>
      <c r="CE2461" s="13"/>
    </row>
    <row r="2462" spans="82:83">
      <c r="CD2462" s="14"/>
      <c r="CE2462" s="13"/>
    </row>
    <row r="2463" spans="82:83">
      <c r="CD2463" s="14"/>
      <c r="CE2463" s="13"/>
    </row>
    <row r="2464" spans="82:83">
      <c r="CD2464" s="14"/>
      <c r="CE2464" s="13"/>
    </row>
    <row r="2465" spans="82:83">
      <c r="CD2465" s="14"/>
      <c r="CE2465" s="13"/>
    </row>
    <row r="2466" spans="82:83">
      <c r="CD2466" s="14"/>
      <c r="CE2466" s="13"/>
    </row>
    <row r="2467" spans="82:83">
      <c r="CD2467" s="14"/>
      <c r="CE2467" s="13"/>
    </row>
    <row r="2468" spans="82:83">
      <c r="CD2468" s="14"/>
      <c r="CE2468" s="13"/>
    </row>
    <row r="2469" spans="82:83">
      <c r="CD2469" s="14"/>
      <c r="CE2469" s="13"/>
    </row>
    <row r="2470" spans="82:83">
      <c r="CD2470" s="14"/>
      <c r="CE2470" s="13"/>
    </row>
    <row r="2471" spans="82:83">
      <c r="CD2471" s="14"/>
      <c r="CE2471" s="13"/>
    </row>
    <row r="2472" spans="82:83">
      <c r="CD2472" s="14"/>
      <c r="CE2472" s="13"/>
    </row>
    <row r="2473" spans="82:83">
      <c r="CD2473" s="14"/>
      <c r="CE2473" s="13"/>
    </row>
    <row r="2474" spans="82:83">
      <c r="CD2474" s="14"/>
      <c r="CE2474" s="13"/>
    </row>
    <row r="2475" spans="82:83">
      <c r="CD2475" s="14"/>
      <c r="CE2475" s="13"/>
    </row>
    <row r="2476" spans="82:83">
      <c r="CD2476" s="14"/>
      <c r="CE2476" s="13"/>
    </row>
    <row r="2477" spans="82:83">
      <c r="CD2477" s="14"/>
      <c r="CE2477" s="13"/>
    </row>
    <row r="2478" spans="82:83">
      <c r="CD2478" s="14"/>
      <c r="CE2478" s="13"/>
    </row>
    <row r="2479" spans="82:83">
      <c r="CD2479" s="14"/>
      <c r="CE2479" s="13"/>
    </row>
    <row r="2480" spans="82:83">
      <c r="CD2480" s="14"/>
      <c r="CE2480" s="13"/>
    </row>
    <row r="2481" spans="82:83">
      <c r="CD2481" s="14"/>
      <c r="CE2481" s="13"/>
    </row>
    <row r="2482" spans="82:83">
      <c r="CD2482" s="14"/>
      <c r="CE2482" s="13"/>
    </row>
    <row r="2483" spans="82:83">
      <c r="CD2483" s="14"/>
      <c r="CE2483" s="13"/>
    </row>
    <row r="2484" spans="82:83">
      <c r="CD2484" s="14"/>
      <c r="CE2484" s="13"/>
    </row>
    <row r="2485" spans="82:83">
      <c r="CD2485" s="14"/>
      <c r="CE2485" s="13"/>
    </row>
    <row r="2486" spans="82:83">
      <c r="CD2486" s="14"/>
      <c r="CE2486" s="13"/>
    </row>
    <row r="2487" spans="82:83">
      <c r="CD2487" s="14"/>
      <c r="CE2487" s="13"/>
    </row>
    <row r="2488" spans="82:83">
      <c r="CD2488" s="14"/>
      <c r="CE2488" s="13"/>
    </row>
    <row r="2489" spans="82:83">
      <c r="CD2489" s="14"/>
      <c r="CE2489" s="13"/>
    </row>
    <row r="2490" spans="82:83">
      <c r="CD2490" s="14"/>
      <c r="CE2490" s="13"/>
    </row>
    <row r="2491" spans="82:83">
      <c r="CD2491" s="14"/>
      <c r="CE2491" s="13"/>
    </row>
    <row r="2492" spans="82:83">
      <c r="CD2492" s="14"/>
      <c r="CE2492" s="13"/>
    </row>
    <row r="2493" spans="82:83">
      <c r="CD2493" s="14"/>
      <c r="CE2493" s="13"/>
    </row>
    <row r="2494" spans="82:83">
      <c r="CD2494" s="14"/>
      <c r="CE2494" s="13"/>
    </row>
    <row r="2495" spans="82:83">
      <c r="CD2495" s="14"/>
      <c r="CE2495" s="13"/>
    </row>
    <row r="2496" spans="82:83">
      <c r="CD2496" s="14"/>
      <c r="CE2496" s="13"/>
    </row>
    <row r="2497" spans="82:83">
      <c r="CD2497" s="14"/>
      <c r="CE2497" s="13"/>
    </row>
    <row r="2498" spans="82:83">
      <c r="CD2498" s="14"/>
      <c r="CE2498" s="13"/>
    </row>
    <row r="2499" spans="82:83">
      <c r="CD2499" s="14"/>
      <c r="CE2499" s="13"/>
    </row>
    <row r="2500" spans="82:83">
      <c r="CD2500" s="14"/>
      <c r="CE2500" s="13"/>
    </row>
    <row r="2501" spans="82:83">
      <c r="CD2501" s="14"/>
      <c r="CE2501" s="13"/>
    </row>
    <row r="2502" spans="82:83">
      <c r="CD2502" s="14"/>
      <c r="CE2502" s="13"/>
    </row>
    <row r="2503" spans="82:83">
      <c r="CD2503" s="14"/>
      <c r="CE2503" s="13"/>
    </row>
    <row r="2504" spans="82:83">
      <c r="CD2504" s="14"/>
      <c r="CE2504" s="13"/>
    </row>
    <row r="2505" spans="82:83">
      <c r="CD2505" s="14"/>
      <c r="CE2505" s="13"/>
    </row>
    <row r="2506" spans="82:83">
      <c r="CD2506" s="14"/>
      <c r="CE2506" s="13"/>
    </row>
    <row r="2507" spans="82:83">
      <c r="CD2507" s="14"/>
      <c r="CE2507" s="13"/>
    </row>
    <row r="2508" spans="82:83">
      <c r="CD2508" s="14"/>
      <c r="CE2508" s="13"/>
    </row>
    <row r="2509" spans="82:83">
      <c r="CD2509" s="14"/>
      <c r="CE2509" s="13"/>
    </row>
    <row r="2510" spans="82:83">
      <c r="CD2510" s="14"/>
      <c r="CE2510" s="13"/>
    </row>
    <row r="2511" spans="82:83">
      <c r="CD2511" s="14"/>
      <c r="CE2511" s="13"/>
    </row>
    <row r="2512" spans="82:83">
      <c r="CD2512" s="14"/>
      <c r="CE2512" s="13"/>
    </row>
    <row r="2513" spans="82:83">
      <c r="CD2513" s="14"/>
      <c r="CE2513" s="13"/>
    </row>
    <row r="2514" spans="82:83">
      <c r="CD2514" s="14"/>
      <c r="CE2514" s="13"/>
    </row>
    <row r="2515" spans="82:83">
      <c r="CD2515" s="14"/>
      <c r="CE2515" s="13"/>
    </row>
    <row r="2516" spans="82:83">
      <c r="CD2516" s="14"/>
      <c r="CE2516" s="13"/>
    </row>
    <row r="2517" spans="82:83">
      <c r="CD2517" s="14"/>
      <c r="CE2517" s="13"/>
    </row>
    <row r="2518" spans="82:83">
      <c r="CD2518" s="14"/>
      <c r="CE2518" s="13"/>
    </row>
    <row r="2519" spans="82:83">
      <c r="CD2519" s="14"/>
      <c r="CE2519" s="13"/>
    </row>
    <row r="2520" spans="82:83">
      <c r="CD2520" s="14"/>
      <c r="CE2520" s="13"/>
    </row>
    <row r="2521" spans="82:83">
      <c r="CD2521" s="14"/>
      <c r="CE2521" s="13"/>
    </row>
    <row r="2522" spans="82:83">
      <c r="CD2522" s="14"/>
      <c r="CE2522" s="13"/>
    </row>
    <row r="2523" spans="82:83">
      <c r="CD2523" s="14"/>
      <c r="CE2523" s="13"/>
    </row>
    <row r="2524" spans="82:83">
      <c r="CD2524" s="14"/>
      <c r="CE2524" s="13"/>
    </row>
    <row r="2525" spans="82:83">
      <c r="CD2525" s="14"/>
      <c r="CE2525" s="13"/>
    </row>
    <row r="2526" spans="82:83">
      <c r="CD2526" s="14"/>
      <c r="CE2526" s="13"/>
    </row>
    <row r="2527" spans="82:83">
      <c r="CD2527" s="14"/>
      <c r="CE2527" s="13"/>
    </row>
    <row r="2528" spans="82:83">
      <c r="CD2528" s="14"/>
      <c r="CE2528" s="13"/>
    </row>
    <row r="2529" spans="82:83">
      <c r="CD2529" s="14"/>
      <c r="CE2529" s="13"/>
    </row>
    <row r="2530" spans="82:83">
      <c r="CD2530" s="14"/>
      <c r="CE2530" s="13"/>
    </row>
    <row r="2531" spans="82:83">
      <c r="CD2531" s="14"/>
      <c r="CE2531" s="13"/>
    </row>
    <row r="2532" spans="82:83">
      <c r="CD2532" s="14"/>
      <c r="CE2532" s="13"/>
    </row>
    <row r="2533" spans="82:83">
      <c r="CD2533" s="14"/>
      <c r="CE2533" s="13"/>
    </row>
    <row r="2534" spans="82:83">
      <c r="CD2534" s="14"/>
      <c r="CE2534" s="13"/>
    </row>
    <row r="2535" spans="82:83">
      <c r="CD2535" s="14"/>
      <c r="CE2535" s="13"/>
    </row>
    <row r="2536" spans="82:83">
      <c r="CD2536" s="14"/>
      <c r="CE2536" s="13"/>
    </row>
    <row r="2537" spans="82:83">
      <c r="CD2537" s="14"/>
      <c r="CE2537" s="13"/>
    </row>
    <row r="2538" spans="82:83">
      <c r="CD2538" s="14"/>
      <c r="CE2538" s="13"/>
    </row>
    <row r="2539" spans="82:83">
      <c r="CD2539" s="14"/>
      <c r="CE2539" s="13"/>
    </row>
    <row r="2540" spans="82:83">
      <c r="CD2540" s="14"/>
      <c r="CE2540" s="13"/>
    </row>
    <row r="2541" spans="82:83">
      <c r="CD2541" s="14"/>
      <c r="CE2541" s="13"/>
    </row>
    <row r="2542" spans="82:83">
      <c r="CD2542" s="14"/>
      <c r="CE2542" s="13"/>
    </row>
    <row r="2543" spans="82:83">
      <c r="CD2543" s="14"/>
      <c r="CE2543" s="13"/>
    </row>
    <row r="2544" spans="82:83">
      <c r="CD2544" s="14"/>
      <c r="CE2544" s="13"/>
    </row>
    <row r="2545" spans="82:83">
      <c r="CD2545" s="14"/>
      <c r="CE2545" s="13"/>
    </row>
    <row r="2546" spans="82:83">
      <c r="CD2546" s="14"/>
      <c r="CE2546" s="13"/>
    </row>
    <row r="2547" spans="82:83">
      <c r="CD2547" s="14"/>
      <c r="CE2547" s="13"/>
    </row>
    <row r="2548" spans="82:83">
      <c r="CD2548" s="14"/>
      <c r="CE2548" s="13"/>
    </row>
    <row r="2549" spans="82:83">
      <c r="CD2549" s="14"/>
      <c r="CE2549" s="13"/>
    </row>
    <row r="2550" spans="82:83">
      <c r="CD2550" s="14"/>
      <c r="CE2550" s="13"/>
    </row>
    <row r="2551" spans="82:83">
      <c r="CD2551" s="14"/>
      <c r="CE2551" s="13"/>
    </row>
    <row r="2552" spans="82:83">
      <c r="CD2552" s="14"/>
      <c r="CE2552" s="13"/>
    </row>
    <row r="2553" spans="82:83">
      <c r="CD2553" s="14"/>
      <c r="CE2553" s="13"/>
    </row>
    <row r="2554" spans="82:83">
      <c r="CD2554" s="14"/>
      <c r="CE2554" s="13"/>
    </row>
    <row r="2555" spans="82:83">
      <c r="CD2555" s="14"/>
      <c r="CE2555" s="13"/>
    </row>
    <row r="2556" spans="82:83">
      <c r="CD2556" s="14"/>
      <c r="CE2556" s="13"/>
    </row>
    <row r="2557" spans="82:83">
      <c r="CD2557" s="14"/>
      <c r="CE2557" s="13"/>
    </row>
    <row r="2558" spans="82:83">
      <c r="CD2558" s="14"/>
      <c r="CE2558" s="13"/>
    </row>
    <row r="2559" spans="82:83">
      <c r="CD2559" s="14"/>
      <c r="CE2559" s="13"/>
    </row>
    <row r="2560" spans="82:83">
      <c r="CD2560" s="14"/>
      <c r="CE2560" s="13"/>
    </row>
    <row r="2561" spans="82:83">
      <c r="CD2561" s="14"/>
      <c r="CE2561" s="13"/>
    </row>
    <row r="2562" spans="82:83">
      <c r="CD2562" s="14"/>
      <c r="CE2562" s="13"/>
    </row>
    <row r="2563" spans="82:83">
      <c r="CD2563" s="14"/>
      <c r="CE2563" s="13"/>
    </row>
    <row r="2564" spans="82:83">
      <c r="CD2564" s="14"/>
      <c r="CE2564" s="13"/>
    </row>
    <row r="2565" spans="82:83">
      <c r="CD2565" s="14"/>
      <c r="CE2565" s="13"/>
    </row>
    <row r="2566" spans="82:83">
      <c r="CD2566" s="14"/>
      <c r="CE2566" s="13"/>
    </row>
    <row r="2567" spans="82:83">
      <c r="CD2567" s="14"/>
      <c r="CE2567" s="13"/>
    </row>
    <row r="2568" spans="82:83">
      <c r="CD2568" s="14"/>
      <c r="CE2568" s="13"/>
    </row>
    <row r="2569" spans="82:83">
      <c r="CD2569" s="14"/>
      <c r="CE2569" s="13"/>
    </row>
    <row r="2570" spans="82:83">
      <c r="CD2570" s="14"/>
      <c r="CE2570" s="13"/>
    </row>
    <row r="2571" spans="82:83">
      <c r="CD2571" s="14"/>
      <c r="CE2571" s="13"/>
    </row>
    <row r="2572" spans="82:83">
      <c r="CD2572" s="14"/>
      <c r="CE2572" s="13"/>
    </row>
    <row r="2573" spans="82:83">
      <c r="CD2573" s="14"/>
      <c r="CE2573" s="13"/>
    </row>
    <row r="2574" spans="82:83">
      <c r="CD2574" s="14"/>
      <c r="CE2574" s="13"/>
    </row>
    <row r="2575" spans="82:83">
      <c r="CD2575" s="14"/>
      <c r="CE2575" s="13"/>
    </row>
    <row r="2576" spans="82:83">
      <c r="CD2576" s="14"/>
      <c r="CE2576" s="13"/>
    </row>
    <row r="2577" spans="82:83">
      <c r="CD2577" s="14"/>
      <c r="CE2577" s="13"/>
    </row>
    <row r="2578" spans="82:83">
      <c r="CD2578" s="14"/>
      <c r="CE2578" s="13"/>
    </row>
    <row r="2579" spans="82:83">
      <c r="CD2579" s="14"/>
      <c r="CE2579" s="13"/>
    </row>
    <row r="2580" spans="82:83">
      <c r="CD2580" s="14"/>
      <c r="CE2580" s="13"/>
    </row>
    <row r="2581" spans="82:83">
      <c r="CD2581" s="14"/>
      <c r="CE2581" s="13"/>
    </row>
    <row r="2582" spans="82:83">
      <c r="CD2582" s="14"/>
      <c r="CE2582" s="13"/>
    </row>
    <row r="2583" spans="82:83">
      <c r="CD2583" s="14"/>
      <c r="CE2583" s="13"/>
    </row>
    <row r="2584" spans="82:83">
      <c r="CD2584" s="14"/>
      <c r="CE2584" s="13"/>
    </row>
    <row r="2585" spans="82:83">
      <c r="CD2585" s="14"/>
      <c r="CE2585" s="13"/>
    </row>
    <row r="2586" spans="82:83">
      <c r="CD2586" s="14"/>
      <c r="CE2586" s="13"/>
    </row>
    <row r="2587" spans="82:83">
      <c r="CD2587" s="14"/>
      <c r="CE2587" s="13"/>
    </row>
    <row r="2588" spans="82:83">
      <c r="CD2588" s="14"/>
      <c r="CE2588" s="13"/>
    </row>
    <row r="2589" spans="82:83">
      <c r="CD2589" s="14"/>
      <c r="CE2589" s="13"/>
    </row>
    <row r="2590" spans="82:83">
      <c r="CD2590" s="14"/>
      <c r="CE2590" s="13"/>
    </row>
    <row r="2591" spans="82:83">
      <c r="CD2591" s="14"/>
      <c r="CE2591" s="13"/>
    </row>
    <row r="2592" spans="82:83">
      <c r="CD2592" s="14"/>
      <c r="CE2592" s="13"/>
    </row>
    <row r="2593" spans="82:83">
      <c r="CD2593" s="14"/>
      <c r="CE2593" s="13"/>
    </row>
    <row r="2594" spans="82:83">
      <c r="CD2594" s="14"/>
      <c r="CE2594" s="13"/>
    </row>
    <row r="2595" spans="82:83">
      <c r="CD2595" s="14"/>
      <c r="CE2595" s="13"/>
    </row>
    <row r="2596" spans="82:83">
      <c r="CD2596" s="14"/>
      <c r="CE2596" s="13"/>
    </row>
    <row r="2597" spans="82:83">
      <c r="CD2597" s="14"/>
      <c r="CE2597" s="13"/>
    </row>
    <row r="2598" spans="82:83">
      <c r="CD2598" s="14"/>
      <c r="CE2598" s="13"/>
    </row>
    <row r="2599" spans="82:83">
      <c r="CD2599" s="14"/>
      <c r="CE2599" s="13"/>
    </row>
    <row r="2600" spans="82:83">
      <c r="CD2600" s="14"/>
      <c r="CE2600" s="13"/>
    </row>
    <row r="2601" spans="82:83">
      <c r="CD2601" s="14"/>
      <c r="CE2601" s="13"/>
    </row>
    <row r="2602" spans="82:83">
      <c r="CD2602" s="14"/>
      <c r="CE2602" s="13"/>
    </row>
    <row r="2603" spans="82:83">
      <c r="CD2603" s="14"/>
      <c r="CE2603" s="13"/>
    </row>
    <row r="2604" spans="82:83">
      <c r="CD2604" s="14"/>
      <c r="CE2604" s="13"/>
    </row>
    <row r="2605" spans="82:83">
      <c r="CD2605" s="14"/>
      <c r="CE2605" s="13"/>
    </row>
    <row r="2606" spans="82:83">
      <c r="CD2606" s="14"/>
      <c r="CE2606" s="13"/>
    </row>
    <row r="2607" spans="82:83">
      <c r="CD2607" s="14"/>
      <c r="CE2607" s="13"/>
    </row>
    <row r="2608" spans="82:83">
      <c r="CD2608" s="14"/>
      <c r="CE2608" s="13"/>
    </row>
    <row r="2609" spans="82:83">
      <c r="CD2609" s="14"/>
      <c r="CE2609" s="13"/>
    </row>
    <row r="2610" spans="82:83">
      <c r="CD2610" s="14"/>
      <c r="CE2610" s="13"/>
    </row>
    <row r="2611" spans="82:83">
      <c r="CD2611" s="14"/>
      <c r="CE2611" s="13"/>
    </row>
    <row r="2612" spans="82:83">
      <c r="CD2612" s="14"/>
      <c r="CE2612" s="13"/>
    </row>
    <row r="2613" spans="82:83">
      <c r="CD2613" s="14"/>
      <c r="CE2613" s="13"/>
    </row>
    <row r="2614" spans="82:83">
      <c r="CD2614" s="14"/>
      <c r="CE2614" s="13"/>
    </row>
    <row r="2615" spans="82:83">
      <c r="CD2615" s="14"/>
      <c r="CE2615" s="13"/>
    </row>
    <row r="2616" spans="82:83">
      <c r="CD2616" s="14"/>
      <c r="CE2616" s="13"/>
    </row>
    <row r="2617" spans="82:83">
      <c r="CD2617" s="14"/>
      <c r="CE2617" s="13"/>
    </row>
    <row r="2618" spans="82:83">
      <c r="CD2618" s="14"/>
      <c r="CE2618" s="13"/>
    </row>
    <row r="2619" spans="82:83">
      <c r="CD2619" s="14"/>
      <c r="CE2619" s="13"/>
    </row>
    <row r="2620" spans="82:83">
      <c r="CD2620" s="14"/>
      <c r="CE2620" s="13"/>
    </row>
    <row r="2621" spans="82:83">
      <c r="CD2621" s="14"/>
      <c r="CE2621" s="13"/>
    </row>
    <row r="2622" spans="82:83">
      <c r="CD2622" s="14"/>
      <c r="CE2622" s="13"/>
    </row>
    <row r="2623" spans="82:83">
      <c r="CD2623" s="14"/>
      <c r="CE2623" s="13"/>
    </row>
    <row r="2624" spans="82:83">
      <c r="CD2624" s="14"/>
      <c r="CE2624" s="13"/>
    </row>
    <row r="2625" spans="82:83">
      <c r="CD2625" s="14"/>
      <c r="CE2625" s="13"/>
    </row>
    <row r="2626" spans="82:83">
      <c r="CD2626" s="14"/>
      <c r="CE2626" s="13"/>
    </row>
    <row r="2627" spans="82:83">
      <c r="CD2627" s="14"/>
      <c r="CE2627" s="13"/>
    </row>
    <row r="2628" spans="82:83">
      <c r="CD2628" s="14"/>
      <c r="CE2628" s="13"/>
    </row>
    <row r="2629" spans="82:83">
      <c r="CD2629" s="14"/>
      <c r="CE2629" s="13"/>
    </row>
    <row r="2630" spans="82:83">
      <c r="CD2630" s="14"/>
      <c r="CE2630" s="13"/>
    </row>
    <row r="2631" spans="82:83">
      <c r="CD2631" s="14"/>
      <c r="CE2631" s="13"/>
    </row>
    <row r="2632" spans="82:83">
      <c r="CD2632" s="14"/>
      <c r="CE2632" s="13"/>
    </row>
    <row r="2633" spans="82:83">
      <c r="CD2633" s="14"/>
      <c r="CE2633" s="13"/>
    </row>
    <row r="2634" spans="82:83">
      <c r="CD2634" s="14"/>
      <c r="CE2634" s="13"/>
    </row>
    <row r="2635" spans="82:83">
      <c r="CD2635" s="14"/>
      <c r="CE2635" s="13"/>
    </row>
    <row r="2636" spans="82:83">
      <c r="CD2636" s="14"/>
      <c r="CE2636" s="13"/>
    </row>
    <row r="2637" spans="82:83">
      <c r="CD2637" s="14"/>
      <c r="CE2637" s="13"/>
    </row>
    <row r="2638" spans="82:83">
      <c r="CD2638" s="14"/>
      <c r="CE2638" s="13"/>
    </row>
    <row r="2639" spans="82:83">
      <c r="CD2639" s="14"/>
      <c r="CE2639" s="13"/>
    </row>
    <row r="2640" spans="82:83">
      <c r="CD2640" s="14"/>
      <c r="CE2640" s="13"/>
    </row>
    <row r="2641" spans="82:83">
      <c r="CD2641" s="14"/>
      <c r="CE2641" s="13"/>
    </row>
    <row r="2642" spans="82:83">
      <c r="CD2642" s="14"/>
      <c r="CE2642" s="13"/>
    </row>
    <row r="2643" spans="82:83">
      <c r="CD2643" s="14"/>
      <c r="CE2643" s="13"/>
    </row>
    <row r="2644" spans="82:83">
      <c r="CD2644" s="14"/>
      <c r="CE2644" s="13"/>
    </row>
    <row r="2645" spans="82:83">
      <c r="CD2645" s="14"/>
      <c r="CE2645" s="13"/>
    </row>
    <row r="2646" spans="82:83">
      <c r="CD2646" s="14"/>
      <c r="CE2646" s="13"/>
    </row>
    <row r="2647" spans="82:83">
      <c r="CD2647" s="14"/>
      <c r="CE2647" s="13"/>
    </row>
    <row r="2648" spans="82:83">
      <c r="CD2648" s="14"/>
      <c r="CE2648" s="13"/>
    </row>
    <row r="2649" spans="82:83">
      <c r="CD2649" s="14"/>
      <c r="CE2649" s="13"/>
    </row>
    <row r="2650" spans="82:83">
      <c r="CD2650" s="14"/>
      <c r="CE2650" s="13"/>
    </row>
    <row r="2651" spans="82:83">
      <c r="CD2651" s="14"/>
      <c r="CE2651" s="13"/>
    </row>
    <row r="2652" spans="82:83">
      <c r="CD2652" s="14"/>
      <c r="CE2652" s="13"/>
    </row>
    <row r="2653" spans="82:83">
      <c r="CD2653" s="14"/>
      <c r="CE2653" s="13"/>
    </row>
    <row r="2654" spans="82:83">
      <c r="CD2654" s="14"/>
      <c r="CE2654" s="13"/>
    </row>
    <row r="2655" spans="82:83">
      <c r="CD2655" s="14"/>
      <c r="CE2655" s="13"/>
    </row>
    <row r="2656" spans="82:83">
      <c r="CD2656" s="14"/>
      <c r="CE2656" s="13"/>
    </row>
    <row r="2657" spans="82:83">
      <c r="CD2657" s="14"/>
      <c r="CE2657" s="13"/>
    </row>
    <row r="2658" spans="82:83">
      <c r="CD2658" s="14"/>
      <c r="CE2658" s="13"/>
    </row>
    <row r="2659" spans="82:83">
      <c r="CD2659" s="14"/>
      <c r="CE2659" s="13"/>
    </row>
    <row r="2660" spans="82:83">
      <c r="CD2660" s="14"/>
      <c r="CE2660" s="13"/>
    </row>
    <row r="2661" spans="82:83">
      <c r="CD2661" s="14"/>
      <c r="CE2661" s="13"/>
    </row>
    <row r="2662" spans="82:83">
      <c r="CD2662" s="14"/>
      <c r="CE2662" s="13"/>
    </row>
    <row r="2663" spans="82:83">
      <c r="CD2663" s="14"/>
      <c r="CE2663" s="13"/>
    </row>
    <row r="2664" spans="82:83">
      <c r="CD2664" s="14"/>
      <c r="CE2664" s="13"/>
    </row>
    <row r="2665" spans="82:83">
      <c r="CD2665" s="14"/>
      <c r="CE2665" s="13"/>
    </row>
    <row r="2666" spans="82:83">
      <c r="CD2666" s="14"/>
      <c r="CE2666" s="13"/>
    </row>
    <row r="2667" spans="82:83">
      <c r="CD2667" s="14"/>
      <c r="CE2667" s="13"/>
    </row>
    <row r="2668" spans="82:83">
      <c r="CD2668" s="14"/>
      <c r="CE2668" s="13"/>
    </row>
    <row r="2669" spans="82:83">
      <c r="CD2669" s="14"/>
      <c r="CE2669" s="13"/>
    </row>
    <row r="2670" spans="82:83">
      <c r="CD2670" s="14"/>
      <c r="CE2670" s="13"/>
    </row>
    <row r="2671" spans="82:83">
      <c r="CD2671" s="14"/>
      <c r="CE2671" s="13"/>
    </row>
    <row r="2672" spans="82:83">
      <c r="CD2672" s="14"/>
      <c r="CE2672" s="13"/>
    </row>
    <row r="2673" spans="82:83">
      <c r="CD2673" s="14"/>
      <c r="CE2673" s="13"/>
    </row>
    <row r="2674" spans="82:83">
      <c r="CD2674" s="14"/>
      <c r="CE2674" s="13"/>
    </row>
    <row r="2675" spans="82:83">
      <c r="CD2675" s="14"/>
      <c r="CE2675" s="13"/>
    </row>
    <row r="2676" spans="82:83">
      <c r="CD2676" s="14"/>
      <c r="CE2676" s="13"/>
    </row>
    <row r="2677" spans="82:83">
      <c r="CD2677" s="14"/>
      <c r="CE2677" s="13"/>
    </row>
    <row r="2678" spans="82:83">
      <c r="CD2678" s="14"/>
      <c r="CE2678" s="13"/>
    </row>
    <row r="2679" spans="82:83">
      <c r="CD2679" s="14"/>
      <c r="CE2679" s="13"/>
    </row>
    <row r="2680" spans="82:83">
      <c r="CD2680" s="14"/>
      <c r="CE2680" s="13"/>
    </row>
    <row r="2681" spans="82:83">
      <c r="CD2681" s="14"/>
      <c r="CE2681" s="13"/>
    </row>
    <row r="2682" spans="82:83">
      <c r="CD2682" s="14"/>
      <c r="CE2682" s="13"/>
    </row>
    <row r="2683" spans="82:83">
      <c r="CD2683" s="14"/>
      <c r="CE2683" s="13"/>
    </row>
    <row r="2684" spans="82:83">
      <c r="CD2684" s="14"/>
      <c r="CE2684" s="13"/>
    </row>
    <row r="2685" spans="82:83">
      <c r="CD2685" s="14"/>
      <c r="CE2685" s="13"/>
    </row>
    <row r="2686" spans="82:83">
      <c r="CD2686" s="14"/>
      <c r="CE2686" s="13"/>
    </row>
    <row r="2687" spans="82:83">
      <c r="CD2687" s="14"/>
      <c r="CE2687" s="13"/>
    </row>
    <row r="2688" spans="82:83">
      <c r="CD2688" s="14"/>
      <c r="CE2688" s="13"/>
    </row>
    <row r="2689" spans="82:83">
      <c r="CD2689" s="14"/>
      <c r="CE2689" s="13"/>
    </row>
    <row r="2690" spans="82:83">
      <c r="CD2690" s="14"/>
      <c r="CE2690" s="13"/>
    </row>
    <row r="2691" spans="82:83">
      <c r="CD2691" s="14"/>
      <c r="CE2691" s="13"/>
    </row>
    <row r="2692" spans="82:83">
      <c r="CD2692" s="14"/>
      <c r="CE2692" s="13"/>
    </row>
    <row r="2693" spans="82:83">
      <c r="CD2693" s="14"/>
      <c r="CE2693" s="13"/>
    </row>
    <row r="2694" spans="82:83">
      <c r="CD2694" s="14"/>
      <c r="CE2694" s="13"/>
    </row>
    <row r="2695" spans="82:83">
      <c r="CD2695" s="14"/>
      <c r="CE2695" s="13"/>
    </row>
    <row r="2696" spans="82:83">
      <c r="CD2696" s="14"/>
      <c r="CE2696" s="13"/>
    </row>
    <row r="2697" spans="82:83">
      <c r="CD2697" s="14"/>
      <c r="CE2697" s="13"/>
    </row>
    <row r="2698" spans="82:83">
      <c r="CD2698" s="14"/>
      <c r="CE2698" s="13"/>
    </row>
    <row r="2699" spans="82:83">
      <c r="CD2699" s="14"/>
      <c r="CE2699" s="13"/>
    </row>
    <row r="2700" spans="82:83">
      <c r="CD2700" s="14"/>
      <c r="CE2700" s="13"/>
    </row>
    <row r="2701" spans="82:83">
      <c r="CD2701" s="14"/>
      <c r="CE2701" s="13"/>
    </row>
    <row r="2702" spans="82:83">
      <c r="CD2702" s="14"/>
      <c r="CE2702" s="13"/>
    </row>
    <row r="2703" spans="82:83">
      <c r="CD2703" s="14"/>
      <c r="CE2703" s="13"/>
    </row>
    <row r="2704" spans="82:83">
      <c r="CD2704" s="14"/>
      <c r="CE2704" s="13"/>
    </row>
    <row r="2705" spans="82:83">
      <c r="CD2705" s="14"/>
      <c r="CE2705" s="13"/>
    </row>
    <row r="2706" spans="82:83">
      <c r="CD2706" s="14"/>
      <c r="CE2706" s="13"/>
    </row>
    <row r="2707" spans="82:83">
      <c r="CD2707" s="14"/>
      <c r="CE2707" s="13"/>
    </row>
    <row r="2708" spans="82:83">
      <c r="CD2708" s="14"/>
      <c r="CE2708" s="13"/>
    </row>
    <row r="2709" spans="82:83">
      <c r="CD2709" s="14"/>
      <c r="CE2709" s="13"/>
    </row>
    <row r="2710" spans="82:83">
      <c r="CD2710" s="14"/>
      <c r="CE2710" s="13"/>
    </row>
    <row r="2711" spans="82:83">
      <c r="CD2711" s="14"/>
      <c r="CE2711" s="13"/>
    </row>
    <row r="2712" spans="82:83">
      <c r="CD2712" s="14"/>
      <c r="CE2712" s="13"/>
    </row>
    <row r="2713" spans="82:83">
      <c r="CD2713" s="14"/>
      <c r="CE2713" s="13"/>
    </row>
    <row r="2714" spans="82:83">
      <c r="CD2714" s="14"/>
      <c r="CE2714" s="13"/>
    </row>
    <row r="2715" spans="82:83">
      <c r="CD2715" s="14"/>
      <c r="CE2715" s="13"/>
    </row>
    <row r="2716" spans="82:83">
      <c r="CD2716" s="14"/>
      <c r="CE2716" s="13"/>
    </row>
    <row r="2717" spans="82:83">
      <c r="CD2717" s="14"/>
      <c r="CE2717" s="13"/>
    </row>
    <row r="2718" spans="82:83">
      <c r="CD2718" s="14"/>
      <c r="CE2718" s="13"/>
    </row>
    <row r="2719" spans="82:83">
      <c r="CD2719" s="14"/>
      <c r="CE2719" s="13"/>
    </row>
    <row r="2720" spans="82:83">
      <c r="CD2720" s="14"/>
      <c r="CE2720" s="13"/>
    </row>
    <row r="2721" spans="82:83">
      <c r="CD2721" s="14"/>
      <c r="CE2721" s="13"/>
    </row>
    <row r="2722" spans="82:83">
      <c r="CD2722" s="14"/>
      <c r="CE2722" s="13"/>
    </row>
    <row r="2723" spans="82:83">
      <c r="CD2723" s="14"/>
      <c r="CE2723" s="13"/>
    </row>
    <row r="2724" spans="82:83">
      <c r="CD2724" s="14"/>
      <c r="CE2724" s="13"/>
    </row>
    <row r="2725" spans="82:83">
      <c r="CD2725" s="14"/>
      <c r="CE2725" s="13"/>
    </row>
    <row r="2726" spans="82:83">
      <c r="CD2726" s="14"/>
      <c r="CE2726" s="13"/>
    </row>
    <row r="2727" spans="82:83">
      <c r="CD2727" s="14"/>
      <c r="CE2727" s="13"/>
    </row>
    <row r="2728" spans="82:83">
      <c r="CD2728" s="14"/>
      <c r="CE2728" s="13"/>
    </row>
    <row r="2729" spans="82:83">
      <c r="CD2729" s="14"/>
      <c r="CE2729" s="13"/>
    </row>
    <row r="2730" spans="82:83">
      <c r="CD2730" s="14"/>
      <c r="CE2730" s="13"/>
    </row>
    <row r="2731" spans="82:83">
      <c r="CD2731" s="14"/>
      <c r="CE2731" s="13"/>
    </row>
    <row r="2732" spans="82:83">
      <c r="CD2732" s="14"/>
      <c r="CE2732" s="13"/>
    </row>
    <row r="2733" spans="82:83">
      <c r="CD2733" s="14"/>
      <c r="CE2733" s="13"/>
    </row>
    <row r="2734" spans="82:83">
      <c r="CD2734" s="14"/>
      <c r="CE2734" s="13"/>
    </row>
    <row r="2735" spans="82:83">
      <c r="CD2735" s="14"/>
      <c r="CE2735" s="13"/>
    </row>
    <row r="2736" spans="82:83">
      <c r="CD2736" s="14"/>
      <c r="CE2736" s="13"/>
    </row>
    <row r="2737" spans="82:83">
      <c r="CD2737" s="14"/>
      <c r="CE2737" s="13"/>
    </row>
    <row r="2738" spans="82:83">
      <c r="CD2738" s="14"/>
      <c r="CE2738" s="13"/>
    </row>
    <row r="2739" spans="82:83">
      <c r="CD2739" s="14"/>
      <c r="CE2739" s="13"/>
    </row>
    <row r="2740" spans="82:83">
      <c r="CD2740" s="14"/>
      <c r="CE2740" s="13"/>
    </row>
    <row r="2741" spans="82:83">
      <c r="CD2741" s="14"/>
      <c r="CE2741" s="13"/>
    </row>
    <row r="2742" spans="82:83">
      <c r="CD2742" s="14"/>
      <c r="CE2742" s="13"/>
    </row>
    <row r="2743" spans="82:83">
      <c r="CD2743" s="14"/>
      <c r="CE2743" s="13"/>
    </row>
    <row r="2744" spans="82:83">
      <c r="CD2744" s="14"/>
      <c r="CE2744" s="13"/>
    </row>
    <row r="2745" spans="82:83">
      <c r="CD2745" s="14"/>
      <c r="CE2745" s="13"/>
    </row>
    <row r="2746" spans="82:83">
      <c r="CD2746" s="14"/>
      <c r="CE2746" s="13"/>
    </row>
    <row r="2747" spans="82:83">
      <c r="CD2747" s="14"/>
      <c r="CE2747" s="13"/>
    </row>
    <row r="2748" spans="82:83">
      <c r="CD2748" s="14"/>
      <c r="CE2748" s="13"/>
    </row>
    <row r="2749" spans="82:83">
      <c r="CD2749" s="14"/>
      <c r="CE2749" s="13"/>
    </row>
    <row r="2750" spans="82:83">
      <c r="CD2750" s="14"/>
      <c r="CE2750" s="13"/>
    </row>
    <row r="2751" spans="82:83">
      <c r="CD2751" s="14"/>
      <c r="CE2751" s="13"/>
    </row>
    <row r="2752" spans="82:83">
      <c r="CD2752" s="14"/>
      <c r="CE2752" s="13"/>
    </row>
    <row r="2753" spans="82:83">
      <c r="CD2753" s="14"/>
      <c r="CE2753" s="13"/>
    </row>
    <row r="2754" spans="82:83">
      <c r="CD2754" s="14"/>
      <c r="CE2754" s="13"/>
    </row>
    <row r="2755" spans="82:83">
      <c r="CD2755" s="14"/>
      <c r="CE2755" s="13"/>
    </row>
    <row r="2756" spans="82:83">
      <c r="CD2756" s="14"/>
      <c r="CE2756" s="13"/>
    </row>
    <row r="2757" spans="82:83">
      <c r="CD2757" s="14"/>
      <c r="CE2757" s="13"/>
    </row>
    <row r="2758" spans="82:83">
      <c r="CD2758" s="14"/>
      <c r="CE2758" s="13"/>
    </row>
    <row r="2759" spans="82:83">
      <c r="CD2759" s="14"/>
      <c r="CE2759" s="13"/>
    </row>
    <row r="2760" spans="82:83">
      <c r="CD2760" s="14"/>
      <c r="CE2760" s="13"/>
    </row>
    <row r="2761" spans="82:83">
      <c r="CD2761" s="14"/>
      <c r="CE2761" s="13"/>
    </row>
    <row r="2762" spans="82:83">
      <c r="CD2762" s="14"/>
      <c r="CE2762" s="13"/>
    </row>
    <row r="2763" spans="82:83">
      <c r="CD2763" s="14"/>
      <c r="CE2763" s="13"/>
    </row>
    <row r="2764" spans="82:83">
      <c r="CD2764" s="14"/>
      <c r="CE2764" s="13"/>
    </row>
    <row r="2765" spans="82:83">
      <c r="CD2765" s="14"/>
      <c r="CE2765" s="13"/>
    </row>
    <row r="2766" spans="82:83">
      <c r="CD2766" s="14"/>
      <c r="CE2766" s="13"/>
    </row>
    <row r="2767" spans="82:83">
      <c r="CD2767" s="14"/>
      <c r="CE2767" s="13"/>
    </row>
    <row r="2768" spans="82:83">
      <c r="CD2768" s="14"/>
      <c r="CE2768" s="13"/>
    </row>
    <row r="2769" spans="82:83">
      <c r="CD2769" s="14"/>
      <c r="CE2769" s="13"/>
    </row>
    <row r="2770" spans="82:83">
      <c r="CD2770" s="14"/>
      <c r="CE2770" s="13"/>
    </row>
    <row r="2771" spans="82:83">
      <c r="CD2771" s="14"/>
      <c r="CE2771" s="13"/>
    </row>
    <row r="2772" spans="82:83">
      <c r="CD2772" s="14"/>
      <c r="CE2772" s="13"/>
    </row>
    <row r="2773" spans="82:83">
      <c r="CD2773" s="14"/>
      <c r="CE2773" s="13"/>
    </row>
    <row r="2774" spans="82:83">
      <c r="CD2774" s="14"/>
      <c r="CE2774" s="13"/>
    </row>
    <row r="2775" spans="82:83">
      <c r="CD2775" s="14"/>
      <c r="CE2775" s="13"/>
    </row>
    <row r="2776" spans="82:83">
      <c r="CD2776" s="14"/>
      <c r="CE2776" s="13"/>
    </row>
    <row r="2777" spans="82:83">
      <c r="CD2777" s="14"/>
      <c r="CE2777" s="13"/>
    </row>
    <row r="2778" spans="82:83">
      <c r="CD2778" s="14"/>
      <c r="CE2778" s="13"/>
    </row>
    <row r="2779" spans="82:83">
      <c r="CD2779" s="14"/>
      <c r="CE2779" s="13"/>
    </row>
    <row r="2780" spans="82:83">
      <c r="CD2780" s="14"/>
      <c r="CE2780" s="13"/>
    </row>
    <row r="2781" spans="82:83">
      <c r="CD2781" s="14"/>
      <c r="CE2781" s="13"/>
    </row>
    <row r="2782" spans="82:83">
      <c r="CD2782" s="14"/>
      <c r="CE2782" s="13"/>
    </row>
    <row r="2783" spans="82:83">
      <c r="CD2783" s="14"/>
      <c r="CE2783" s="13"/>
    </row>
    <row r="2784" spans="82:83">
      <c r="CD2784" s="14"/>
      <c r="CE2784" s="13"/>
    </row>
    <row r="2785" spans="82:83">
      <c r="CD2785" s="14"/>
      <c r="CE2785" s="13"/>
    </row>
    <row r="2786" spans="82:83">
      <c r="CD2786" s="14"/>
      <c r="CE2786" s="13"/>
    </row>
    <row r="2787" spans="82:83">
      <c r="CD2787" s="14"/>
      <c r="CE2787" s="13"/>
    </row>
    <row r="2788" spans="82:83">
      <c r="CD2788" s="14"/>
      <c r="CE2788" s="13"/>
    </row>
    <row r="2789" spans="82:83">
      <c r="CD2789" s="14"/>
      <c r="CE2789" s="13"/>
    </row>
    <row r="2790" spans="82:83">
      <c r="CD2790" s="14"/>
      <c r="CE2790" s="13"/>
    </row>
    <row r="2791" spans="82:83">
      <c r="CD2791" s="14"/>
      <c r="CE2791" s="13"/>
    </row>
    <row r="2792" spans="82:83">
      <c r="CD2792" s="14"/>
      <c r="CE2792" s="13"/>
    </row>
    <row r="2793" spans="82:83">
      <c r="CD2793" s="14"/>
      <c r="CE2793" s="13"/>
    </row>
    <row r="2794" spans="82:83">
      <c r="CD2794" s="14"/>
      <c r="CE2794" s="13"/>
    </row>
    <row r="2795" spans="82:83">
      <c r="CD2795" s="14"/>
      <c r="CE2795" s="13"/>
    </row>
    <row r="2796" spans="82:83">
      <c r="CD2796" s="14"/>
      <c r="CE2796" s="13"/>
    </row>
    <row r="2797" spans="82:83">
      <c r="CD2797" s="14"/>
      <c r="CE2797" s="13"/>
    </row>
    <row r="2798" spans="82:83">
      <c r="CD2798" s="14"/>
      <c r="CE2798" s="13"/>
    </row>
    <row r="2799" spans="82:83">
      <c r="CD2799" s="14"/>
      <c r="CE2799" s="13"/>
    </row>
    <row r="2800" spans="82:83">
      <c r="CD2800" s="14"/>
      <c r="CE2800" s="13"/>
    </row>
    <row r="2801" spans="82:83">
      <c r="CD2801" s="14"/>
      <c r="CE2801" s="13"/>
    </row>
    <row r="2802" spans="82:83">
      <c r="CD2802" s="14"/>
      <c r="CE2802" s="13"/>
    </row>
    <row r="2803" spans="82:83">
      <c r="CD2803" s="14"/>
      <c r="CE2803" s="13"/>
    </row>
    <row r="2804" spans="82:83">
      <c r="CD2804" s="14"/>
      <c r="CE2804" s="13"/>
    </row>
    <row r="2805" spans="82:83">
      <c r="CD2805" s="14"/>
      <c r="CE2805" s="13"/>
    </row>
    <row r="2806" spans="82:83">
      <c r="CD2806" s="14"/>
      <c r="CE2806" s="13"/>
    </row>
    <row r="2807" spans="82:83">
      <c r="CD2807" s="14"/>
      <c r="CE2807" s="13"/>
    </row>
    <row r="2808" spans="82:83">
      <c r="CD2808" s="14"/>
      <c r="CE2808" s="13"/>
    </row>
    <row r="2809" spans="82:83">
      <c r="CD2809" s="14"/>
      <c r="CE2809" s="13"/>
    </row>
    <row r="2810" spans="82:83">
      <c r="CD2810" s="14"/>
      <c r="CE2810" s="13"/>
    </row>
    <row r="2811" spans="82:83">
      <c r="CD2811" s="14"/>
      <c r="CE2811" s="13"/>
    </row>
    <row r="2812" spans="82:83">
      <c r="CD2812" s="14"/>
      <c r="CE2812" s="13"/>
    </row>
    <row r="2813" spans="82:83">
      <c r="CD2813" s="14"/>
      <c r="CE2813" s="13"/>
    </row>
    <row r="2814" spans="82:83">
      <c r="CD2814" s="14"/>
      <c r="CE2814" s="13"/>
    </row>
    <row r="2815" spans="82:83">
      <c r="CD2815" s="14"/>
      <c r="CE2815" s="13"/>
    </row>
    <row r="2816" spans="82:83">
      <c r="CD2816" s="14"/>
      <c r="CE2816" s="13"/>
    </row>
    <row r="2817" spans="82:83">
      <c r="CD2817" s="14"/>
      <c r="CE2817" s="13"/>
    </row>
    <row r="2818" spans="82:83">
      <c r="CD2818" s="14"/>
      <c r="CE2818" s="13"/>
    </row>
    <row r="2819" spans="82:83">
      <c r="CD2819" s="14"/>
      <c r="CE2819" s="13"/>
    </row>
    <row r="2820" spans="82:83">
      <c r="CD2820" s="14"/>
      <c r="CE2820" s="13"/>
    </row>
    <row r="2821" spans="82:83">
      <c r="CD2821" s="14"/>
      <c r="CE2821" s="13"/>
    </row>
    <row r="2822" spans="82:83">
      <c r="CD2822" s="14"/>
      <c r="CE2822" s="13"/>
    </row>
    <row r="2823" spans="82:83">
      <c r="CD2823" s="14"/>
      <c r="CE2823" s="13"/>
    </row>
    <row r="2824" spans="82:83">
      <c r="CD2824" s="14"/>
      <c r="CE2824" s="13"/>
    </row>
    <row r="2825" spans="82:83">
      <c r="CD2825" s="14"/>
      <c r="CE2825" s="13"/>
    </row>
    <row r="2826" spans="82:83">
      <c r="CD2826" s="14"/>
      <c r="CE2826" s="13"/>
    </row>
    <row r="2827" spans="82:83">
      <c r="CD2827" s="14"/>
      <c r="CE2827" s="13"/>
    </row>
    <row r="2828" spans="82:83">
      <c r="CD2828" s="14"/>
      <c r="CE2828" s="13"/>
    </row>
    <row r="2829" spans="82:83">
      <c r="CD2829" s="14"/>
      <c r="CE2829" s="13"/>
    </row>
    <row r="2830" spans="82:83">
      <c r="CD2830" s="14"/>
      <c r="CE2830" s="13"/>
    </row>
    <row r="2831" spans="82:83">
      <c r="CD2831" s="14"/>
      <c r="CE2831" s="13"/>
    </row>
    <row r="2832" spans="82:83">
      <c r="CD2832" s="14"/>
      <c r="CE2832" s="13"/>
    </row>
    <row r="2833" spans="82:83">
      <c r="CD2833" s="14"/>
      <c r="CE2833" s="13"/>
    </row>
    <row r="2834" spans="82:83">
      <c r="CD2834" s="14"/>
      <c r="CE2834" s="13"/>
    </row>
    <row r="2835" spans="82:83">
      <c r="CD2835" s="14"/>
      <c r="CE2835" s="13"/>
    </row>
    <row r="2836" spans="82:83">
      <c r="CD2836" s="14"/>
      <c r="CE2836" s="13"/>
    </row>
    <row r="2837" spans="82:83">
      <c r="CD2837" s="14"/>
      <c r="CE2837" s="13"/>
    </row>
    <row r="2838" spans="82:83">
      <c r="CD2838" s="14"/>
      <c r="CE2838" s="13"/>
    </row>
    <row r="2839" spans="82:83">
      <c r="CD2839" s="14"/>
      <c r="CE2839" s="13"/>
    </row>
    <row r="2840" spans="82:83">
      <c r="CD2840" s="14"/>
      <c r="CE2840" s="13"/>
    </row>
    <row r="2841" spans="82:83">
      <c r="CD2841" s="14"/>
      <c r="CE2841" s="13"/>
    </row>
    <row r="2842" spans="82:83">
      <c r="CD2842" s="14"/>
      <c r="CE2842" s="13"/>
    </row>
    <row r="2843" spans="82:83">
      <c r="CD2843" s="14"/>
      <c r="CE2843" s="13"/>
    </row>
    <row r="2844" spans="82:83">
      <c r="CD2844" s="14"/>
      <c r="CE2844" s="13"/>
    </row>
    <row r="2845" spans="82:83">
      <c r="CD2845" s="14"/>
      <c r="CE2845" s="13"/>
    </row>
    <row r="2846" spans="82:83">
      <c r="CD2846" s="14"/>
      <c r="CE2846" s="13"/>
    </row>
    <row r="2847" spans="82:83">
      <c r="CD2847" s="14"/>
      <c r="CE2847" s="13"/>
    </row>
    <row r="2848" spans="82:83">
      <c r="CD2848" s="14"/>
      <c r="CE2848" s="13"/>
    </row>
    <row r="2849" spans="82:83">
      <c r="CD2849" s="14"/>
      <c r="CE2849" s="13"/>
    </row>
    <row r="2850" spans="82:83">
      <c r="CD2850" s="14"/>
      <c r="CE2850" s="13"/>
    </row>
    <row r="2851" spans="82:83">
      <c r="CD2851" s="14"/>
      <c r="CE2851" s="13"/>
    </row>
    <row r="2852" spans="82:83">
      <c r="CD2852" s="14"/>
      <c r="CE2852" s="13"/>
    </row>
    <row r="2853" spans="82:83">
      <c r="CD2853" s="14"/>
      <c r="CE2853" s="13"/>
    </row>
    <row r="2854" spans="82:83">
      <c r="CD2854" s="14"/>
      <c r="CE2854" s="13"/>
    </row>
    <row r="2855" spans="82:83">
      <c r="CD2855" s="14"/>
      <c r="CE2855" s="13"/>
    </row>
    <row r="2856" spans="82:83">
      <c r="CD2856" s="14"/>
      <c r="CE2856" s="13"/>
    </row>
    <row r="2857" spans="82:83">
      <c r="CD2857" s="14"/>
      <c r="CE2857" s="13"/>
    </row>
    <row r="2858" spans="82:83">
      <c r="CD2858" s="14"/>
      <c r="CE2858" s="13"/>
    </row>
    <row r="2859" spans="82:83">
      <c r="CD2859" s="14"/>
      <c r="CE2859" s="13"/>
    </row>
    <row r="2860" spans="82:83">
      <c r="CD2860" s="14"/>
      <c r="CE2860" s="13"/>
    </row>
    <row r="2861" spans="82:83">
      <c r="CD2861" s="14"/>
      <c r="CE2861" s="13"/>
    </row>
    <row r="2862" spans="82:83">
      <c r="CD2862" s="14"/>
      <c r="CE2862" s="13"/>
    </row>
    <row r="2863" spans="82:83">
      <c r="CD2863" s="14"/>
      <c r="CE2863" s="13"/>
    </row>
    <row r="2864" spans="82:83">
      <c r="CD2864" s="14"/>
      <c r="CE2864" s="13"/>
    </row>
    <row r="2865" spans="82:83">
      <c r="CD2865" s="14"/>
      <c r="CE2865" s="13"/>
    </row>
    <row r="2866" spans="82:83">
      <c r="CD2866" s="14"/>
      <c r="CE2866" s="13"/>
    </row>
    <row r="2867" spans="82:83">
      <c r="CD2867" s="14"/>
      <c r="CE2867" s="13"/>
    </row>
    <row r="2868" spans="82:83">
      <c r="CD2868" s="14"/>
      <c r="CE2868" s="13"/>
    </row>
    <row r="2869" spans="82:83">
      <c r="CD2869" s="14"/>
      <c r="CE2869" s="13"/>
    </row>
    <row r="2870" spans="82:83">
      <c r="CD2870" s="14"/>
      <c r="CE2870" s="13"/>
    </row>
    <row r="2871" spans="82:83">
      <c r="CD2871" s="14"/>
      <c r="CE2871" s="13"/>
    </row>
    <row r="2872" spans="82:83">
      <c r="CD2872" s="14"/>
      <c r="CE2872" s="13"/>
    </row>
    <row r="2873" spans="82:83">
      <c r="CD2873" s="14"/>
      <c r="CE2873" s="13"/>
    </row>
    <row r="2874" spans="82:83">
      <c r="CD2874" s="14"/>
      <c r="CE2874" s="13"/>
    </row>
    <row r="2875" spans="82:83">
      <c r="CD2875" s="14"/>
      <c r="CE2875" s="13"/>
    </row>
    <row r="2876" spans="82:83">
      <c r="CD2876" s="14"/>
      <c r="CE2876" s="13"/>
    </row>
    <row r="2877" spans="82:83">
      <c r="CD2877" s="14"/>
      <c r="CE2877" s="13"/>
    </row>
    <row r="2878" spans="82:83">
      <c r="CD2878" s="14"/>
      <c r="CE2878" s="13"/>
    </row>
    <row r="2879" spans="82:83">
      <c r="CD2879" s="14"/>
      <c r="CE2879" s="13"/>
    </row>
    <row r="2880" spans="82:83">
      <c r="CD2880" s="14"/>
      <c r="CE2880" s="13"/>
    </row>
    <row r="2881" spans="82:83">
      <c r="CD2881" s="14"/>
      <c r="CE2881" s="13"/>
    </row>
    <row r="2882" spans="82:83">
      <c r="CD2882" s="14"/>
      <c r="CE2882" s="13"/>
    </row>
    <row r="2883" spans="82:83">
      <c r="CD2883" s="14"/>
      <c r="CE2883" s="13"/>
    </row>
    <row r="2884" spans="82:83">
      <c r="CD2884" s="14"/>
      <c r="CE2884" s="13"/>
    </row>
    <row r="2885" spans="82:83">
      <c r="CD2885" s="14"/>
      <c r="CE2885" s="13"/>
    </row>
    <row r="2886" spans="82:83">
      <c r="CD2886" s="14"/>
      <c r="CE2886" s="13"/>
    </row>
    <row r="2887" spans="82:83">
      <c r="CD2887" s="14"/>
      <c r="CE2887" s="13"/>
    </row>
    <row r="2888" spans="82:83">
      <c r="CD2888" s="14"/>
      <c r="CE2888" s="13"/>
    </row>
    <row r="2889" spans="82:83">
      <c r="CD2889" s="14"/>
      <c r="CE2889" s="13"/>
    </row>
    <row r="2890" spans="82:83">
      <c r="CD2890" s="14"/>
      <c r="CE2890" s="13"/>
    </row>
    <row r="2891" spans="82:83">
      <c r="CD2891" s="14"/>
      <c r="CE2891" s="13"/>
    </row>
    <row r="2892" spans="82:83">
      <c r="CD2892" s="14"/>
      <c r="CE2892" s="13"/>
    </row>
    <row r="2893" spans="82:83">
      <c r="CD2893" s="14"/>
      <c r="CE2893" s="13"/>
    </row>
    <row r="2894" spans="82:83">
      <c r="CD2894" s="14"/>
      <c r="CE2894" s="13"/>
    </row>
    <row r="2895" spans="82:83">
      <c r="CD2895" s="14"/>
      <c r="CE2895" s="13"/>
    </row>
    <row r="2896" spans="82:83">
      <c r="CD2896" s="14"/>
      <c r="CE2896" s="13"/>
    </row>
    <row r="2897" spans="82:83">
      <c r="CD2897" s="14"/>
      <c r="CE2897" s="13"/>
    </row>
    <row r="2898" spans="82:83">
      <c r="CD2898" s="14"/>
      <c r="CE2898" s="13"/>
    </row>
    <row r="2899" spans="82:83">
      <c r="CD2899" s="14"/>
      <c r="CE2899" s="13"/>
    </row>
    <row r="2900" spans="82:83">
      <c r="CD2900" s="14"/>
      <c r="CE2900" s="13"/>
    </row>
    <row r="2901" spans="82:83">
      <c r="CD2901" s="14"/>
      <c r="CE2901" s="13"/>
    </row>
    <row r="2902" spans="82:83">
      <c r="CD2902" s="14"/>
      <c r="CE2902" s="13"/>
    </row>
    <row r="2903" spans="82:83">
      <c r="CD2903" s="14"/>
      <c r="CE2903" s="13"/>
    </row>
    <row r="2904" spans="82:83">
      <c r="CD2904" s="14"/>
      <c r="CE2904" s="13"/>
    </row>
    <row r="2905" spans="82:83">
      <c r="CD2905" s="14"/>
      <c r="CE2905" s="13"/>
    </row>
    <row r="2906" spans="82:83">
      <c r="CD2906" s="14"/>
      <c r="CE2906" s="13"/>
    </row>
    <row r="2907" spans="82:83">
      <c r="CD2907" s="14"/>
      <c r="CE2907" s="13"/>
    </row>
    <row r="2908" spans="82:83">
      <c r="CD2908" s="14"/>
      <c r="CE2908" s="13"/>
    </row>
    <row r="2909" spans="82:83">
      <c r="CD2909" s="14"/>
      <c r="CE2909" s="13"/>
    </row>
    <row r="2910" spans="82:83">
      <c r="CD2910" s="14"/>
      <c r="CE2910" s="13"/>
    </row>
    <row r="2911" spans="82:83">
      <c r="CD2911" s="14"/>
      <c r="CE2911" s="13"/>
    </row>
    <row r="2912" spans="82:83">
      <c r="CD2912" s="14"/>
      <c r="CE2912" s="13"/>
    </row>
    <row r="2913" spans="82:83">
      <c r="CD2913" s="14"/>
      <c r="CE2913" s="13"/>
    </row>
    <row r="2914" spans="82:83">
      <c r="CD2914" s="14"/>
      <c r="CE2914" s="13"/>
    </row>
    <row r="2915" spans="82:83">
      <c r="CD2915" s="14"/>
      <c r="CE2915" s="13"/>
    </row>
    <row r="2916" spans="82:83">
      <c r="CD2916" s="14"/>
      <c r="CE2916" s="13"/>
    </row>
    <row r="2917" spans="82:83">
      <c r="CD2917" s="14"/>
      <c r="CE2917" s="13"/>
    </row>
    <row r="2918" spans="82:83">
      <c r="CD2918" s="14"/>
      <c r="CE2918" s="13"/>
    </row>
    <row r="2919" spans="82:83">
      <c r="CD2919" s="14"/>
      <c r="CE2919" s="13"/>
    </row>
    <row r="2920" spans="82:83">
      <c r="CD2920" s="14"/>
      <c r="CE2920" s="13"/>
    </row>
    <row r="2921" spans="82:83">
      <c r="CD2921" s="14"/>
      <c r="CE2921" s="13"/>
    </row>
    <row r="2922" spans="82:83">
      <c r="CD2922" s="14"/>
      <c r="CE2922" s="13"/>
    </row>
    <row r="2923" spans="82:83">
      <c r="CD2923" s="14"/>
      <c r="CE2923" s="13"/>
    </row>
    <row r="2924" spans="82:83">
      <c r="CD2924" s="14"/>
      <c r="CE2924" s="13"/>
    </row>
    <row r="2925" spans="82:83">
      <c r="CD2925" s="14"/>
      <c r="CE2925" s="13"/>
    </row>
    <row r="2926" spans="82:83">
      <c r="CD2926" s="14"/>
      <c r="CE2926" s="13"/>
    </row>
    <row r="2927" spans="82:83">
      <c r="CD2927" s="14"/>
      <c r="CE2927" s="13"/>
    </row>
    <row r="2928" spans="82:83">
      <c r="CD2928" s="14"/>
      <c r="CE2928" s="13"/>
    </row>
    <row r="2929" spans="82:83">
      <c r="CD2929" s="14"/>
      <c r="CE2929" s="13"/>
    </row>
    <row r="2930" spans="82:83">
      <c r="CD2930" s="14"/>
      <c r="CE2930" s="13"/>
    </row>
    <row r="2931" spans="82:83">
      <c r="CD2931" s="14"/>
      <c r="CE2931" s="13"/>
    </row>
    <row r="2932" spans="82:83">
      <c r="CD2932" s="14"/>
      <c r="CE2932" s="13"/>
    </row>
    <row r="2933" spans="82:83">
      <c r="CD2933" s="14"/>
      <c r="CE2933" s="13"/>
    </row>
    <row r="2934" spans="82:83">
      <c r="CD2934" s="14"/>
      <c r="CE2934" s="13"/>
    </row>
    <row r="2935" spans="82:83">
      <c r="CD2935" s="14"/>
      <c r="CE2935" s="13"/>
    </row>
    <row r="2936" spans="82:83">
      <c r="CD2936" s="14"/>
      <c r="CE2936" s="13"/>
    </row>
    <row r="2937" spans="82:83">
      <c r="CD2937" s="14"/>
      <c r="CE2937" s="13"/>
    </row>
    <row r="2938" spans="82:83">
      <c r="CD2938" s="14"/>
      <c r="CE2938" s="13"/>
    </row>
    <row r="2939" spans="82:83">
      <c r="CD2939" s="14"/>
      <c r="CE2939" s="13"/>
    </row>
    <row r="2940" spans="82:83">
      <c r="CD2940" s="14"/>
      <c r="CE2940" s="13"/>
    </row>
    <row r="2941" spans="82:83">
      <c r="CD2941" s="14"/>
      <c r="CE2941" s="13"/>
    </row>
    <row r="2942" spans="82:83">
      <c r="CD2942" s="14"/>
      <c r="CE2942" s="13"/>
    </row>
    <row r="2943" spans="82:83">
      <c r="CD2943" s="14"/>
      <c r="CE2943" s="13"/>
    </row>
    <row r="2944" spans="82:83">
      <c r="CD2944" s="14"/>
      <c r="CE2944" s="13"/>
    </row>
    <row r="2945" spans="82:83">
      <c r="CD2945" s="14"/>
      <c r="CE2945" s="13"/>
    </row>
    <row r="2946" spans="82:83">
      <c r="CD2946" s="14"/>
      <c r="CE2946" s="13"/>
    </row>
    <row r="2947" spans="82:83">
      <c r="CD2947" s="14"/>
      <c r="CE2947" s="13"/>
    </row>
    <row r="2948" spans="82:83">
      <c r="CD2948" s="14"/>
      <c r="CE2948" s="13"/>
    </row>
    <row r="2949" spans="82:83">
      <c r="CD2949" s="14"/>
      <c r="CE2949" s="13"/>
    </row>
    <row r="2950" spans="82:83">
      <c r="CD2950" s="14"/>
      <c r="CE2950" s="13"/>
    </row>
    <row r="2951" spans="82:83">
      <c r="CD2951" s="14"/>
      <c r="CE2951" s="13"/>
    </row>
    <row r="2952" spans="82:83">
      <c r="CD2952" s="14"/>
      <c r="CE2952" s="13"/>
    </row>
    <row r="2953" spans="82:83">
      <c r="CD2953" s="14"/>
      <c r="CE2953" s="13"/>
    </row>
    <row r="2954" spans="82:83">
      <c r="CD2954" s="14"/>
      <c r="CE2954" s="13"/>
    </row>
    <row r="2955" spans="82:83">
      <c r="CD2955" s="14"/>
      <c r="CE2955" s="13"/>
    </row>
    <row r="2956" spans="82:83">
      <c r="CD2956" s="14"/>
      <c r="CE2956" s="13"/>
    </row>
    <row r="2957" spans="82:83">
      <c r="CD2957" s="14"/>
      <c r="CE2957" s="13"/>
    </row>
    <row r="2958" spans="82:83">
      <c r="CD2958" s="14"/>
      <c r="CE2958" s="13"/>
    </row>
    <row r="2959" spans="82:83">
      <c r="CD2959" s="14"/>
      <c r="CE2959" s="13"/>
    </row>
    <row r="2960" spans="82:83">
      <c r="CD2960" s="14"/>
      <c r="CE2960" s="13"/>
    </row>
    <row r="2961" spans="82:83">
      <c r="CD2961" s="14"/>
      <c r="CE2961" s="13"/>
    </row>
    <row r="2962" spans="82:83">
      <c r="CD2962" s="14"/>
      <c r="CE2962" s="13"/>
    </row>
    <row r="2963" spans="82:83">
      <c r="CD2963" s="14"/>
      <c r="CE2963" s="13"/>
    </row>
    <row r="2964" spans="82:83">
      <c r="CD2964" s="14"/>
      <c r="CE2964" s="13"/>
    </row>
    <row r="2965" spans="82:83">
      <c r="CD2965" s="14"/>
      <c r="CE2965" s="13"/>
    </row>
    <row r="2966" spans="82:83">
      <c r="CD2966" s="14"/>
      <c r="CE2966" s="13"/>
    </row>
    <row r="2967" spans="82:83">
      <c r="CD2967" s="14"/>
      <c r="CE2967" s="13"/>
    </row>
    <row r="2968" spans="82:83">
      <c r="CD2968" s="14"/>
      <c r="CE2968" s="13"/>
    </row>
    <row r="2969" spans="82:83">
      <c r="CD2969" s="14"/>
      <c r="CE2969" s="13"/>
    </row>
    <row r="2970" spans="82:83">
      <c r="CD2970" s="14"/>
      <c r="CE2970" s="13"/>
    </row>
    <row r="2971" spans="82:83">
      <c r="CD2971" s="14"/>
      <c r="CE2971" s="13"/>
    </row>
    <row r="2972" spans="82:83">
      <c r="CD2972" s="14"/>
      <c r="CE2972" s="13"/>
    </row>
    <row r="2973" spans="82:83">
      <c r="CD2973" s="14"/>
      <c r="CE2973" s="13"/>
    </row>
    <row r="2974" spans="82:83">
      <c r="CD2974" s="14"/>
      <c r="CE2974" s="13"/>
    </row>
    <row r="2975" spans="82:83">
      <c r="CD2975" s="14"/>
      <c r="CE2975" s="13"/>
    </row>
    <row r="2976" spans="82:83">
      <c r="CD2976" s="14"/>
      <c r="CE2976" s="13"/>
    </row>
    <row r="2977" spans="82:83">
      <c r="CD2977" s="14"/>
      <c r="CE2977" s="13"/>
    </row>
    <row r="2978" spans="82:83">
      <c r="CD2978" s="14"/>
      <c r="CE2978" s="13"/>
    </row>
    <row r="2979" spans="82:83">
      <c r="CD2979" s="14"/>
      <c r="CE2979" s="13"/>
    </row>
    <row r="2980" spans="82:83">
      <c r="CD2980" s="14"/>
      <c r="CE2980" s="13"/>
    </row>
    <row r="2981" spans="82:83">
      <c r="CD2981" s="14"/>
      <c r="CE2981" s="13"/>
    </row>
    <row r="2982" spans="82:83">
      <c r="CD2982" s="14"/>
      <c r="CE2982" s="13"/>
    </row>
    <row r="2983" spans="82:83">
      <c r="CD2983" s="14"/>
      <c r="CE2983" s="13"/>
    </row>
    <row r="2984" spans="82:83">
      <c r="CD2984" s="14"/>
      <c r="CE2984" s="13"/>
    </row>
    <row r="2985" spans="82:83">
      <c r="CD2985" s="14"/>
      <c r="CE2985" s="13"/>
    </row>
    <row r="2986" spans="82:83">
      <c r="CD2986" s="14"/>
      <c r="CE2986" s="13"/>
    </row>
    <row r="2987" spans="82:83">
      <c r="CD2987" s="14"/>
      <c r="CE2987" s="13"/>
    </row>
    <row r="2988" spans="82:83">
      <c r="CD2988" s="14"/>
      <c r="CE2988" s="13"/>
    </row>
    <row r="2989" spans="82:83">
      <c r="CD2989" s="14"/>
      <c r="CE2989" s="13"/>
    </row>
    <row r="2990" spans="82:83">
      <c r="CD2990" s="14"/>
      <c r="CE2990" s="13"/>
    </row>
    <row r="2991" spans="82:83">
      <c r="CD2991" s="14"/>
      <c r="CE2991" s="13"/>
    </row>
    <row r="2992" spans="82:83">
      <c r="CD2992" s="14"/>
      <c r="CE2992" s="13"/>
    </row>
    <row r="2993" spans="82:83">
      <c r="CD2993" s="14"/>
      <c r="CE2993" s="13"/>
    </row>
    <row r="2994" spans="82:83">
      <c r="CD2994" s="14"/>
      <c r="CE2994" s="13"/>
    </row>
    <row r="2995" spans="82:83">
      <c r="CD2995" s="14"/>
      <c r="CE2995" s="13"/>
    </row>
    <row r="2996" spans="82:83">
      <c r="CD2996" s="14"/>
      <c r="CE2996" s="13"/>
    </row>
    <row r="2997" spans="82:83">
      <c r="CD2997" s="14"/>
      <c r="CE2997" s="13"/>
    </row>
    <row r="2998" spans="82:83">
      <c r="CD2998" s="14"/>
      <c r="CE2998" s="13"/>
    </row>
    <row r="2999" spans="82:83">
      <c r="CD2999" s="14"/>
      <c r="CE2999" s="13"/>
    </row>
    <row r="3000" spans="82:83">
      <c r="CD3000" s="14"/>
      <c r="CE3000" s="13"/>
    </row>
    <row r="3001" spans="82:83">
      <c r="CD3001" s="14"/>
      <c r="CE3001" s="13"/>
    </row>
    <row r="3002" spans="82:83">
      <c r="CD3002" s="14"/>
      <c r="CE3002" s="13"/>
    </row>
    <row r="3003" spans="82:83">
      <c r="CD3003" s="14"/>
      <c r="CE3003" s="13"/>
    </row>
    <row r="3004" spans="82:83">
      <c r="CD3004" s="14"/>
      <c r="CE3004" s="13"/>
    </row>
    <row r="3005" spans="82:83">
      <c r="CD3005" s="14"/>
      <c r="CE3005" s="13"/>
    </row>
    <row r="3006" spans="82:83">
      <c r="CD3006" s="14"/>
      <c r="CE3006" s="13"/>
    </row>
    <row r="3007" spans="82:83">
      <c r="CD3007" s="14"/>
      <c r="CE3007" s="13"/>
    </row>
    <row r="3008" spans="82:83">
      <c r="CD3008" s="14"/>
      <c r="CE3008" s="13"/>
    </row>
    <row r="3009" spans="82:83">
      <c r="CD3009" s="14"/>
      <c r="CE3009" s="13"/>
    </row>
    <row r="3010" spans="82:83">
      <c r="CD3010" s="14"/>
      <c r="CE3010" s="13"/>
    </row>
    <row r="3011" spans="82:83">
      <c r="CD3011" s="14"/>
      <c r="CE3011" s="13"/>
    </row>
    <row r="3012" spans="82:83">
      <c r="CD3012" s="14"/>
      <c r="CE3012" s="13"/>
    </row>
    <row r="3013" spans="82:83">
      <c r="CD3013" s="14"/>
      <c r="CE3013" s="13"/>
    </row>
    <row r="3014" spans="82:83">
      <c r="CD3014" s="14"/>
      <c r="CE3014" s="13"/>
    </row>
    <row r="3015" spans="82:83">
      <c r="CD3015" s="14"/>
      <c r="CE3015" s="13"/>
    </row>
    <row r="3016" spans="82:83">
      <c r="CD3016" s="14"/>
      <c r="CE3016" s="13"/>
    </row>
    <row r="3017" spans="82:83">
      <c r="CD3017" s="14"/>
      <c r="CE3017" s="13"/>
    </row>
    <row r="3018" spans="82:83">
      <c r="CD3018" s="14"/>
      <c r="CE3018" s="13"/>
    </row>
    <row r="3019" spans="82:83">
      <c r="CD3019" s="14"/>
      <c r="CE3019" s="13"/>
    </row>
    <row r="3020" spans="82:83">
      <c r="CD3020" s="14"/>
      <c r="CE3020" s="13"/>
    </row>
    <row r="3021" spans="82:83">
      <c r="CD3021" s="14"/>
      <c r="CE3021" s="13"/>
    </row>
    <row r="3022" spans="82:83">
      <c r="CD3022" s="14"/>
      <c r="CE3022" s="13"/>
    </row>
    <row r="3023" spans="82:83">
      <c r="CD3023" s="14"/>
      <c r="CE3023" s="13"/>
    </row>
    <row r="3024" spans="82:83">
      <c r="CD3024" s="14"/>
      <c r="CE3024" s="13"/>
    </row>
    <row r="3025" spans="82:83">
      <c r="CD3025" s="14"/>
      <c r="CE3025" s="13"/>
    </row>
    <row r="3026" spans="82:83">
      <c r="CD3026" s="14"/>
      <c r="CE3026" s="13"/>
    </row>
    <row r="3027" spans="82:83">
      <c r="CD3027" s="14"/>
      <c r="CE3027" s="13"/>
    </row>
    <row r="3028" spans="82:83">
      <c r="CD3028" s="14"/>
      <c r="CE3028" s="13"/>
    </row>
    <row r="3029" spans="82:83">
      <c r="CD3029" s="14"/>
      <c r="CE3029" s="13"/>
    </row>
    <row r="3030" spans="82:83">
      <c r="CD3030" s="14"/>
      <c r="CE3030" s="13"/>
    </row>
    <row r="3031" spans="82:83">
      <c r="CD3031" s="14"/>
      <c r="CE3031" s="13"/>
    </row>
    <row r="3032" spans="82:83">
      <c r="CD3032" s="14"/>
      <c r="CE3032" s="13"/>
    </row>
    <row r="3033" spans="82:83">
      <c r="CD3033" s="14"/>
      <c r="CE3033" s="13"/>
    </row>
    <row r="3034" spans="82:83">
      <c r="CD3034" s="14"/>
      <c r="CE3034" s="13"/>
    </row>
    <row r="3035" spans="82:83">
      <c r="CD3035" s="14"/>
      <c r="CE3035" s="13"/>
    </row>
    <row r="3036" spans="82:83">
      <c r="CD3036" s="14"/>
      <c r="CE3036" s="13"/>
    </row>
    <row r="3037" spans="82:83">
      <c r="CD3037" s="14"/>
      <c r="CE3037" s="13"/>
    </row>
    <row r="3038" spans="82:83">
      <c r="CD3038" s="14"/>
      <c r="CE3038" s="13"/>
    </row>
    <row r="3039" spans="82:83">
      <c r="CD3039" s="14"/>
      <c r="CE3039" s="13"/>
    </row>
    <row r="3040" spans="82:83">
      <c r="CD3040" s="14"/>
      <c r="CE3040" s="13"/>
    </row>
    <row r="3041" spans="82:83">
      <c r="CD3041" s="14"/>
      <c r="CE3041" s="13"/>
    </row>
    <row r="3042" spans="82:83">
      <c r="CD3042" s="14"/>
      <c r="CE3042" s="13"/>
    </row>
    <row r="3043" spans="82:83">
      <c r="CD3043" s="14"/>
      <c r="CE3043" s="13"/>
    </row>
    <row r="3044" spans="82:83">
      <c r="CD3044" s="14"/>
      <c r="CE3044" s="13"/>
    </row>
    <row r="3045" spans="82:83">
      <c r="CD3045" s="14"/>
      <c r="CE3045" s="13"/>
    </row>
    <row r="3046" spans="82:83">
      <c r="CD3046" s="14"/>
      <c r="CE3046" s="13"/>
    </row>
    <row r="3047" spans="82:83">
      <c r="CD3047" s="14"/>
      <c r="CE3047" s="13"/>
    </row>
    <row r="3048" spans="82:83">
      <c r="CD3048" s="14"/>
      <c r="CE3048" s="13"/>
    </row>
    <row r="3049" spans="82:83">
      <c r="CD3049" s="14"/>
      <c r="CE3049" s="13"/>
    </row>
    <row r="3050" spans="82:83">
      <c r="CD3050" s="14"/>
      <c r="CE3050" s="13"/>
    </row>
    <row r="3051" spans="82:83">
      <c r="CD3051" s="14"/>
      <c r="CE3051" s="13"/>
    </row>
    <row r="3052" spans="82:83">
      <c r="CD3052" s="14"/>
      <c r="CE3052" s="13"/>
    </row>
    <row r="3053" spans="82:83">
      <c r="CD3053" s="14"/>
      <c r="CE3053" s="13"/>
    </row>
    <row r="3054" spans="82:83">
      <c r="CD3054" s="14"/>
      <c r="CE3054" s="13"/>
    </row>
    <row r="3055" spans="82:83">
      <c r="CD3055" s="14"/>
      <c r="CE3055" s="13"/>
    </row>
    <row r="3056" spans="82:83">
      <c r="CD3056" s="14"/>
      <c r="CE3056" s="13"/>
    </row>
    <row r="3057" spans="82:83">
      <c r="CD3057" s="14"/>
      <c r="CE3057" s="13"/>
    </row>
    <row r="3058" spans="82:83">
      <c r="CD3058" s="14"/>
      <c r="CE3058" s="13"/>
    </row>
    <row r="3059" spans="82:83">
      <c r="CD3059" s="14"/>
      <c r="CE3059" s="13"/>
    </row>
    <row r="3060" spans="82:83">
      <c r="CD3060" s="14"/>
      <c r="CE3060" s="13"/>
    </row>
    <row r="3061" spans="82:83">
      <c r="CD3061" s="14"/>
      <c r="CE3061" s="13"/>
    </row>
    <row r="3062" spans="82:83">
      <c r="CD3062" s="14"/>
      <c r="CE3062" s="13"/>
    </row>
    <row r="3063" spans="82:83">
      <c r="CD3063" s="14"/>
      <c r="CE3063" s="13"/>
    </row>
    <row r="3064" spans="82:83">
      <c r="CD3064" s="14"/>
      <c r="CE3064" s="13"/>
    </row>
    <row r="3065" spans="82:83">
      <c r="CD3065" s="14"/>
      <c r="CE3065" s="13"/>
    </row>
    <row r="3066" spans="82:83">
      <c r="CD3066" s="14"/>
      <c r="CE3066" s="13"/>
    </row>
    <row r="3067" spans="82:83">
      <c r="CD3067" s="14"/>
      <c r="CE3067" s="13"/>
    </row>
    <row r="3068" spans="82:83">
      <c r="CD3068" s="14"/>
      <c r="CE3068" s="13"/>
    </row>
    <row r="3069" spans="82:83">
      <c r="CD3069" s="14"/>
      <c r="CE3069" s="13"/>
    </row>
    <row r="3070" spans="82:83">
      <c r="CD3070" s="14"/>
      <c r="CE3070" s="13"/>
    </row>
    <row r="3071" spans="82:83">
      <c r="CD3071" s="14"/>
      <c r="CE3071" s="13"/>
    </row>
    <row r="3072" spans="82:83">
      <c r="CD3072" s="14"/>
      <c r="CE3072" s="13"/>
    </row>
    <row r="3073" spans="82:83">
      <c r="CD3073" s="14"/>
      <c r="CE3073" s="13"/>
    </row>
    <row r="3074" spans="82:83">
      <c r="CD3074" s="14"/>
      <c r="CE3074" s="13"/>
    </row>
    <row r="3075" spans="82:83">
      <c r="CD3075" s="14"/>
      <c r="CE3075" s="13"/>
    </row>
    <row r="3076" spans="82:83">
      <c r="CD3076" s="14"/>
      <c r="CE3076" s="13"/>
    </row>
    <row r="3077" spans="82:83">
      <c r="CD3077" s="14"/>
      <c r="CE3077" s="13"/>
    </row>
    <row r="3078" spans="82:83">
      <c r="CD3078" s="14"/>
      <c r="CE3078" s="13"/>
    </row>
    <row r="3079" spans="82:83">
      <c r="CD3079" s="14"/>
      <c r="CE3079" s="13"/>
    </row>
    <row r="3080" spans="82:83">
      <c r="CD3080" s="14"/>
      <c r="CE3080" s="13"/>
    </row>
    <row r="3081" spans="82:83">
      <c r="CD3081" s="14"/>
      <c r="CE3081" s="13"/>
    </row>
    <row r="3082" spans="82:83">
      <c r="CD3082" s="14"/>
      <c r="CE3082" s="13"/>
    </row>
    <row r="3083" spans="82:83">
      <c r="CD3083" s="14"/>
      <c r="CE3083" s="13"/>
    </row>
    <row r="3084" spans="82:83">
      <c r="CD3084" s="14"/>
      <c r="CE3084" s="13"/>
    </row>
    <row r="3085" spans="82:83">
      <c r="CD3085" s="14"/>
      <c r="CE3085" s="13"/>
    </row>
    <row r="3086" spans="82:83">
      <c r="CD3086" s="14"/>
      <c r="CE3086" s="13"/>
    </row>
    <row r="3087" spans="82:83">
      <c r="CD3087" s="14"/>
      <c r="CE3087" s="13"/>
    </row>
    <row r="3088" spans="82:83">
      <c r="CD3088" s="14"/>
      <c r="CE3088" s="13"/>
    </row>
    <row r="3089" spans="82:83">
      <c r="CD3089" s="14"/>
      <c r="CE3089" s="13"/>
    </row>
    <row r="3090" spans="82:83">
      <c r="CD3090" s="14"/>
      <c r="CE3090" s="13"/>
    </row>
    <row r="3091" spans="82:83">
      <c r="CD3091" s="14"/>
      <c r="CE3091" s="13"/>
    </row>
    <row r="3092" spans="82:83">
      <c r="CD3092" s="14"/>
      <c r="CE3092" s="13"/>
    </row>
    <row r="3093" spans="82:83">
      <c r="CD3093" s="14"/>
      <c r="CE3093" s="13"/>
    </row>
    <row r="3094" spans="82:83">
      <c r="CD3094" s="14"/>
      <c r="CE3094" s="13"/>
    </row>
    <row r="3095" spans="82:83">
      <c r="CD3095" s="14"/>
      <c r="CE3095" s="13"/>
    </row>
    <row r="3096" spans="82:83">
      <c r="CD3096" s="14"/>
      <c r="CE3096" s="13"/>
    </row>
    <row r="3097" spans="82:83">
      <c r="CD3097" s="14"/>
      <c r="CE3097" s="13"/>
    </row>
    <row r="3098" spans="82:83">
      <c r="CD3098" s="14"/>
      <c r="CE3098" s="13"/>
    </row>
    <row r="3099" spans="82:83">
      <c r="CD3099" s="14"/>
      <c r="CE3099" s="13"/>
    </row>
    <row r="3100" spans="82:83">
      <c r="CD3100" s="14"/>
      <c r="CE3100" s="13"/>
    </row>
    <row r="3101" spans="82:83">
      <c r="CD3101" s="14"/>
      <c r="CE3101" s="13"/>
    </row>
    <row r="3102" spans="82:83">
      <c r="CD3102" s="14"/>
      <c r="CE3102" s="13"/>
    </row>
    <row r="3103" spans="82:83">
      <c r="CD3103" s="14"/>
      <c r="CE3103" s="13"/>
    </row>
    <row r="3104" spans="82:83">
      <c r="CD3104" s="14"/>
      <c r="CE3104" s="13"/>
    </row>
    <row r="3105" spans="82:83">
      <c r="CD3105" s="14"/>
      <c r="CE3105" s="13"/>
    </row>
    <row r="3106" spans="82:83">
      <c r="CD3106" s="14"/>
      <c r="CE3106" s="13"/>
    </row>
    <row r="3107" spans="82:83">
      <c r="CD3107" s="14"/>
      <c r="CE3107" s="13"/>
    </row>
    <row r="3108" spans="82:83">
      <c r="CD3108" s="14"/>
      <c r="CE3108" s="13"/>
    </row>
    <row r="3109" spans="82:83">
      <c r="CD3109" s="14"/>
      <c r="CE3109" s="13"/>
    </row>
    <row r="3110" spans="82:83">
      <c r="CD3110" s="14"/>
      <c r="CE3110" s="13"/>
    </row>
    <row r="3111" spans="82:83">
      <c r="CD3111" s="14"/>
      <c r="CE3111" s="13"/>
    </row>
    <row r="3112" spans="82:83">
      <c r="CD3112" s="14"/>
      <c r="CE3112" s="13"/>
    </row>
    <row r="3113" spans="82:83">
      <c r="CD3113" s="14"/>
      <c r="CE3113" s="13"/>
    </row>
    <row r="3114" spans="82:83">
      <c r="CD3114" s="14"/>
      <c r="CE3114" s="13"/>
    </row>
    <row r="3115" spans="82:83">
      <c r="CD3115" s="14"/>
      <c r="CE3115" s="13"/>
    </row>
    <row r="3116" spans="82:83">
      <c r="CD3116" s="14"/>
      <c r="CE3116" s="13"/>
    </row>
    <row r="3117" spans="82:83">
      <c r="CD3117" s="14"/>
      <c r="CE3117" s="13"/>
    </row>
    <row r="3118" spans="82:83">
      <c r="CD3118" s="14"/>
      <c r="CE3118" s="13"/>
    </row>
    <row r="3119" spans="82:83">
      <c r="CD3119" s="14"/>
      <c r="CE3119" s="13"/>
    </row>
    <row r="3120" spans="82:83">
      <c r="CD3120" s="14"/>
      <c r="CE3120" s="13"/>
    </row>
    <row r="3121" spans="82:83">
      <c r="CD3121" s="14"/>
      <c r="CE3121" s="13"/>
    </row>
    <row r="3122" spans="82:83">
      <c r="CD3122" s="14"/>
      <c r="CE3122" s="13"/>
    </row>
    <row r="3123" spans="82:83">
      <c r="CD3123" s="14"/>
      <c r="CE3123" s="13"/>
    </row>
    <row r="3124" spans="82:83">
      <c r="CD3124" s="14"/>
      <c r="CE3124" s="13"/>
    </row>
    <row r="3125" spans="82:83">
      <c r="CD3125" s="14"/>
      <c r="CE3125" s="13"/>
    </row>
    <row r="3126" spans="82:83">
      <c r="CD3126" s="14"/>
      <c r="CE3126" s="13"/>
    </row>
    <row r="3127" spans="82:83">
      <c r="CD3127" s="14"/>
      <c r="CE3127" s="13"/>
    </row>
    <row r="3128" spans="82:83">
      <c r="CD3128" s="14"/>
      <c r="CE3128" s="13"/>
    </row>
    <row r="3129" spans="82:83">
      <c r="CD3129" s="14"/>
      <c r="CE3129" s="13"/>
    </row>
    <row r="3130" spans="82:83">
      <c r="CD3130" s="14"/>
      <c r="CE3130" s="13"/>
    </row>
    <row r="3131" spans="82:83">
      <c r="CD3131" s="14"/>
      <c r="CE3131" s="13"/>
    </row>
    <row r="3132" spans="82:83">
      <c r="CD3132" s="14"/>
      <c r="CE3132" s="13"/>
    </row>
    <row r="3133" spans="82:83">
      <c r="CD3133" s="14"/>
      <c r="CE3133" s="13"/>
    </row>
    <row r="3134" spans="82:83">
      <c r="CD3134" s="14"/>
      <c r="CE3134" s="13"/>
    </row>
    <row r="3135" spans="82:83">
      <c r="CD3135" s="14"/>
      <c r="CE3135" s="13"/>
    </row>
    <row r="3136" spans="82:83">
      <c r="CD3136" s="14"/>
      <c r="CE3136" s="13"/>
    </row>
    <row r="3137" spans="82:83">
      <c r="CD3137" s="14"/>
      <c r="CE3137" s="13"/>
    </row>
    <row r="3138" spans="82:83">
      <c r="CD3138" s="14"/>
      <c r="CE3138" s="13"/>
    </row>
    <row r="3139" spans="82:83">
      <c r="CD3139" s="14"/>
      <c r="CE3139" s="13"/>
    </row>
    <row r="3140" spans="82:83">
      <c r="CD3140" s="14"/>
      <c r="CE3140" s="13"/>
    </row>
    <row r="3141" spans="82:83">
      <c r="CD3141" s="14"/>
      <c r="CE3141" s="13"/>
    </row>
    <row r="3142" spans="82:83">
      <c r="CD3142" s="14"/>
      <c r="CE3142" s="13"/>
    </row>
    <row r="3143" spans="82:83">
      <c r="CD3143" s="14"/>
      <c r="CE3143" s="13"/>
    </row>
    <row r="3144" spans="82:83">
      <c r="CD3144" s="14"/>
      <c r="CE3144" s="13"/>
    </row>
    <row r="3145" spans="82:83">
      <c r="CD3145" s="14"/>
      <c r="CE3145" s="13"/>
    </row>
    <row r="3146" spans="82:83">
      <c r="CD3146" s="14"/>
      <c r="CE3146" s="13"/>
    </row>
    <row r="3147" spans="82:83">
      <c r="CD3147" s="14"/>
      <c r="CE3147" s="13"/>
    </row>
    <row r="3148" spans="82:83">
      <c r="CD3148" s="14"/>
      <c r="CE3148" s="13"/>
    </row>
    <row r="3149" spans="82:83">
      <c r="CD3149" s="14"/>
      <c r="CE3149" s="13"/>
    </row>
    <row r="3150" spans="82:83">
      <c r="CD3150" s="14"/>
      <c r="CE3150" s="13"/>
    </row>
    <row r="3151" spans="82:83">
      <c r="CD3151" s="14"/>
      <c r="CE3151" s="13"/>
    </row>
    <row r="3152" spans="82:83">
      <c r="CD3152" s="14"/>
      <c r="CE3152" s="13"/>
    </row>
    <row r="3153" spans="82:83">
      <c r="CD3153" s="14"/>
      <c r="CE3153" s="13"/>
    </row>
    <row r="3154" spans="82:83">
      <c r="CD3154" s="14"/>
      <c r="CE3154" s="13"/>
    </row>
    <row r="3155" spans="82:83">
      <c r="CD3155" s="14"/>
      <c r="CE3155" s="13"/>
    </row>
    <row r="3156" spans="82:83">
      <c r="CD3156" s="14"/>
      <c r="CE3156" s="13"/>
    </row>
    <row r="3157" spans="82:83">
      <c r="CD3157" s="14"/>
      <c r="CE3157" s="13"/>
    </row>
    <row r="3158" spans="82:83">
      <c r="CD3158" s="14"/>
      <c r="CE3158" s="13"/>
    </row>
    <row r="3159" spans="82:83">
      <c r="CD3159" s="14"/>
      <c r="CE3159" s="13"/>
    </row>
    <row r="3160" spans="82:83">
      <c r="CD3160" s="14"/>
      <c r="CE3160" s="13"/>
    </row>
    <row r="3161" spans="82:83">
      <c r="CD3161" s="14"/>
      <c r="CE3161" s="13"/>
    </row>
    <row r="3162" spans="82:83">
      <c r="CD3162" s="14"/>
      <c r="CE3162" s="13"/>
    </row>
    <row r="3163" spans="82:83">
      <c r="CD3163" s="14"/>
      <c r="CE3163" s="13"/>
    </row>
    <row r="3164" spans="82:83">
      <c r="CD3164" s="14"/>
      <c r="CE3164" s="13"/>
    </row>
    <row r="3165" spans="82:83">
      <c r="CD3165" s="14"/>
      <c r="CE3165" s="13"/>
    </row>
    <row r="3166" spans="82:83">
      <c r="CD3166" s="14"/>
      <c r="CE3166" s="13"/>
    </row>
    <row r="3167" spans="82:83">
      <c r="CD3167" s="14"/>
      <c r="CE3167" s="13"/>
    </row>
    <row r="3168" spans="82:83">
      <c r="CD3168" s="14"/>
      <c r="CE3168" s="13"/>
    </row>
    <row r="3169" spans="82:83">
      <c r="CD3169" s="14"/>
      <c r="CE3169" s="13"/>
    </row>
    <row r="3170" spans="82:83">
      <c r="CD3170" s="14"/>
      <c r="CE3170" s="13"/>
    </row>
    <row r="3171" spans="82:83">
      <c r="CD3171" s="14"/>
      <c r="CE3171" s="13"/>
    </row>
    <row r="3172" spans="82:83">
      <c r="CD3172" s="14"/>
      <c r="CE3172" s="13"/>
    </row>
    <row r="3173" spans="82:83">
      <c r="CD3173" s="14"/>
      <c r="CE3173" s="13"/>
    </row>
    <row r="3174" spans="82:83">
      <c r="CD3174" s="14"/>
      <c r="CE3174" s="13"/>
    </row>
    <row r="3175" spans="82:83">
      <c r="CD3175" s="14"/>
      <c r="CE3175" s="13"/>
    </row>
    <row r="3176" spans="82:83">
      <c r="CD3176" s="14"/>
      <c r="CE3176" s="13"/>
    </row>
    <row r="3177" spans="82:83">
      <c r="CD3177" s="14"/>
      <c r="CE3177" s="13"/>
    </row>
    <row r="3178" spans="82:83">
      <c r="CD3178" s="14"/>
      <c r="CE3178" s="13"/>
    </row>
    <row r="3179" spans="82:83">
      <c r="CD3179" s="14"/>
      <c r="CE3179" s="13"/>
    </row>
    <row r="3180" spans="82:83">
      <c r="CD3180" s="14"/>
      <c r="CE3180" s="13"/>
    </row>
    <row r="3181" spans="82:83">
      <c r="CD3181" s="14"/>
      <c r="CE3181" s="13"/>
    </row>
    <row r="3182" spans="82:83">
      <c r="CD3182" s="14"/>
      <c r="CE3182" s="13"/>
    </row>
    <row r="3183" spans="82:83">
      <c r="CD3183" s="14"/>
      <c r="CE3183" s="13"/>
    </row>
    <row r="3184" spans="82:83">
      <c r="CD3184" s="14"/>
      <c r="CE3184" s="13"/>
    </row>
    <row r="3185" spans="82:83">
      <c r="CD3185" s="14"/>
      <c r="CE3185" s="13"/>
    </row>
    <row r="3186" spans="82:83">
      <c r="CD3186" s="14"/>
      <c r="CE3186" s="13"/>
    </row>
    <row r="3187" spans="82:83">
      <c r="CD3187" s="14"/>
      <c r="CE3187" s="13"/>
    </row>
    <row r="3188" spans="82:83">
      <c r="CD3188" s="14"/>
      <c r="CE3188" s="13"/>
    </row>
    <row r="3189" spans="82:83">
      <c r="CD3189" s="14"/>
      <c r="CE3189" s="13"/>
    </row>
    <row r="3190" spans="82:83">
      <c r="CD3190" s="14"/>
      <c r="CE3190" s="13"/>
    </row>
    <row r="3191" spans="82:83">
      <c r="CD3191" s="14"/>
      <c r="CE3191" s="13"/>
    </row>
    <row r="3192" spans="82:83">
      <c r="CD3192" s="14"/>
      <c r="CE3192" s="13"/>
    </row>
    <row r="3193" spans="82:83">
      <c r="CD3193" s="14"/>
      <c r="CE3193" s="13"/>
    </row>
    <row r="3194" spans="82:83">
      <c r="CD3194" s="14"/>
      <c r="CE3194" s="13"/>
    </row>
    <row r="3195" spans="82:83">
      <c r="CD3195" s="14"/>
      <c r="CE3195" s="13"/>
    </row>
    <row r="3196" spans="82:83">
      <c r="CD3196" s="14"/>
      <c r="CE3196" s="13"/>
    </row>
    <row r="3197" spans="82:83">
      <c r="CD3197" s="14"/>
      <c r="CE3197" s="13"/>
    </row>
    <row r="3198" spans="82:83">
      <c r="CD3198" s="14"/>
      <c r="CE3198" s="13"/>
    </row>
    <row r="3199" spans="82:83">
      <c r="CD3199" s="14"/>
      <c r="CE3199" s="13"/>
    </row>
    <row r="3200" spans="82:83">
      <c r="CD3200" s="14"/>
      <c r="CE3200" s="13"/>
    </row>
    <row r="3201" spans="82:83">
      <c r="CD3201" s="14"/>
      <c r="CE3201" s="13"/>
    </row>
    <row r="3202" spans="82:83">
      <c r="CD3202" s="14"/>
      <c r="CE3202" s="13"/>
    </row>
    <row r="3203" spans="82:83">
      <c r="CD3203" s="14"/>
      <c r="CE3203" s="13"/>
    </row>
    <row r="3204" spans="82:83">
      <c r="CD3204" s="14"/>
      <c r="CE3204" s="13"/>
    </row>
    <row r="3205" spans="82:83">
      <c r="CD3205" s="14"/>
      <c r="CE3205" s="13"/>
    </row>
    <row r="3206" spans="82:83">
      <c r="CD3206" s="14"/>
      <c r="CE3206" s="13"/>
    </row>
    <row r="3207" spans="82:83">
      <c r="CD3207" s="14"/>
      <c r="CE3207" s="13"/>
    </row>
    <row r="3208" spans="82:83">
      <c r="CD3208" s="14"/>
      <c r="CE3208" s="13"/>
    </row>
    <row r="3209" spans="82:83">
      <c r="CD3209" s="14"/>
      <c r="CE3209" s="13"/>
    </row>
    <row r="3210" spans="82:83">
      <c r="CD3210" s="14"/>
      <c r="CE3210" s="13"/>
    </row>
    <row r="3211" spans="82:83">
      <c r="CD3211" s="14"/>
      <c r="CE3211" s="13"/>
    </row>
    <row r="3212" spans="82:83">
      <c r="CD3212" s="14"/>
      <c r="CE3212" s="13"/>
    </row>
    <row r="3213" spans="82:83">
      <c r="CD3213" s="14"/>
      <c r="CE3213" s="13"/>
    </row>
    <row r="3214" spans="82:83">
      <c r="CD3214" s="14"/>
      <c r="CE3214" s="13"/>
    </row>
    <row r="3215" spans="82:83">
      <c r="CD3215" s="14"/>
      <c r="CE3215" s="13"/>
    </row>
    <row r="3216" spans="82:83">
      <c r="CD3216" s="14"/>
      <c r="CE3216" s="13"/>
    </row>
    <row r="3217" spans="82:83">
      <c r="CD3217" s="14"/>
      <c r="CE3217" s="13"/>
    </row>
    <row r="3218" spans="82:83">
      <c r="CD3218" s="14"/>
      <c r="CE3218" s="13"/>
    </row>
    <row r="3219" spans="82:83">
      <c r="CD3219" s="14"/>
      <c r="CE3219" s="13"/>
    </row>
    <row r="3220" spans="82:83">
      <c r="CD3220" s="14"/>
      <c r="CE3220" s="13"/>
    </row>
    <row r="3221" spans="82:83">
      <c r="CD3221" s="14"/>
      <c r="CE3221" s="13"/>
    </row>
    <row r="3222" spans="82:83">
      <c r="CD3222" s="14"/>
      <c r="CE3222" s="13"/>
    </row>
    <row r="3223" spans="82:83">
      <c r="CD3223" s="14"/>
      <c r="CE3223" s="13"/>
    </row>
    <row r="3224" spans="82:83">
      <c r="CD3224" s="14"/>
      <c r="CE3224" s="13"/>
    </row>
    <row r="3225" spans="82:83">
      <c r="CD3225" s="14"/>
      <c r="CE3225" s="13"/>
    </row>
    <row r="3226" spans="82:83">
      <c r="CD3226" s="14"/>
      <c r="CE3226" s="13"/>
    </row>
    <row r="3227" spans="82:83">
      <c r="CD3227" s="14"/>
      <c r="CE3227" s="13"/>
    </row>
    <row r="3228" spans="82:83">
      <c r="CD3228" s="14"/>
      <c r="CE3228" s="13"/>
    </row>
    <row r="3229" spans="82:83">
      <c r="CD3229" s="14"/>
      <c r="CE3229" s="13"/>
    </row>
    <row r="3230" spans="82:83">
      <c r="CD3230" s="14"/>
      <c r="CE3230" s="13"/>
    </row>
    <row r="3231" spans="82:83">
      <c r="CD3231" s="14"/>
      <c r="CE3231" s="13"/>
    </row>
    <row r="3232" spans="82:83">
      <c r="CD3232" s="14"/>
      <c r="CE3232" s="13"/>
    </row>
    <row r="3233" spans="82:83">
      <c r="CD3233" s="14"/>
      <c r="CE3233" s="13"/>
    </row>
    <row r="3234" spans="82:83">
      <c r="CD3234" s="14"/>
      <c r="CE3234" s="13"/>
    </row>
    <row r="3235" spans="82:83">
      <c r="CD3235" s="14"/>
      <c r="CE3235" s="13"/>
    </row>
    <row r="3236" spans="82:83">
      <c r="CD3236" s="14"/>
      <c r="CE3236" s="13"/>
    </row>
    <row r="3237" spans="82:83">
      <c r="CD3237" s="14"/>
      <c r="CE3237" s="13"/>
    </row>
    <row r="3238" spans="82:83">
      <c r="CD3238" s="14"/>
      <c r="CE3238" s="13"/>
    </row>
    <row r="3239" spans="82:83">
      <c r="CD3239" s="14"/>
      <c r="CE3239" s="13"/>
    </row>
    <row r="3240" spans="82:83">
      <c r="CD3240" s="14"/>
      <c r="CE3240" s="13"/>
    </row>
    <row r="3241" spans="82:83">
      <c r="CD3241" s="14"/>
      <c r="CE3241" s="13"/>
    </row>
    <row r="3242" spans="82:83">
      <c r="CD3242" s="14"/>
      <c r="CE3242" s="13"/>
    </row>
    <row r="3243" spans="82:83">
      <c r="CD3243" s="14"/>
      <c r="CE3243" s="13"/>
    </row>
    <row r="3244" spans="82:83">
      <c r="CD3244" s="14"/>
      <c r="CE3244" s="13"/>
    </row>
    <row r="3245" spans="82:83">
      <c r="CD3245" s="14"/>
      <c r="CE3245" s="13"/>
    </row>
    <row r="3246" spans="82:83">
      <c r="CD3246" s="14"/>
      <c r="CE3246" s="13"/>
    </row>
    <row r="3247" spans="82:83">
      <c r="CD3247" s="14"/>
      <c r="CE3247" s="13"/>
    </row>
    <row r="3248" spans="82:83">
      <c r="CD3248" s="14"/>
      <c r="CE3248" s="13"/>
    </row>
    <row r="3249" spans="82:83">
      <c r="CD3249" s="14"/>
      <c r="CE3249" s="13"/>
    </row>
    <row r="3250" spans="82:83">
      <c r="CD3250" s="14"/>
      <c r="CE3250" s="13"/>
    </row>
    <row r="3251" spans="82:83">
      <c r="CD3251" s="14"/>
      <c r="CE3251" s="13"/>
    </row>
    <row r="3252" spans="82:83">
      <c r="CD3252" s="14"/>
      <c r="CE3252" s="13"/>
    </row>
    <row r="3253" spans="82:83">
      <c r="CD3253" s="14"/>
      <c r="CE3253" s="13"/>
    </row>
    <row r="3254" spans="82:83">
      <c r="CD3254" s="14"/>
      <c r="CE3254" s="13"/>
    </row>
    <row r="3255" spans="82:83">
      <c r="CD3255" s="14"/>
      <c r="CE3255" s="13"/>
    </row>
    <row r="3256" spans="82:83">
      <c r="CD3256" s="14"/>
      <c r="CE3256" s="13"/>
    </row>
    <row r="3257" spans="82:83">
      <c r="CD3257" s="14"/>
      <c r="CE3257" s="13"/>
    </row>
    <row r="3258" spans="82:83">
      <c r="CD3258" s="14"/>
      <c r="CE3258" s="13"/>
    </row>
    <row r="3259" spans="82:83">
      <c r="CD3259" s="14"/>
      <c r="CE3259" s="13"/>
    </row>
    <row r="3260" spans="82:83">
      <c r="CD3260" s="14"/>
      <c r="CE3260" s="13"/>
    </row>
    <row r="3261" spans="82:83">
      <c r="CD3261" s="14"/>
      <c r="CE3261" s="13"/>
    </row>
    <row r="3262" spans="82:83">
      <c r="CD3262" s="14"/>
      <c r="CE3262" s="13"/>
    </row>
    <row r="3263" spans="82:83">
      <c r="CD3263" s="14"/>
      <c r="CE3263" s="13"/>
    </row>
    <row r="3264" spans="82:83">
      <c r="CD3264" s="14"/>
      <c r="CE3264" s="13"/>
    </row>
    <row r="3265" spans="82:83">
      <c r="CD3265" s="14"/>
      <c r="CE3265" s="13"/>
    </row>
    <row r="3266" spans="82:83">
      <c r="CD3266" s="14"/>
      <c r="CE3266" s="13"/>
    </row>
    <row r="3267" spans="82:83">
      <c r="CD3267" s="14"/>
      <c r="CE3267" s="13"/>
    </row>
    <row r="3268" spans="82:83">
      <c r="CD3268" s="14"/>
      <c r="CE3268" s="13"/>
    </row>
    <row r="3269" spans="82:83">
      <c r="CD3269" s="14"/>
      <c r="CE3269" s="13"/>
    </row>
    <row r="3270" spans="82:83">
      <c r="CD3270" s="14"/>
      <c r="CE3270" s="13"/>
    </row>
    <row r="3271" spans="82:83">
      <c r="CD3271" s="14"/>
      <c r="CE3271" s="13"/>
    </row>
    <row r="3272" spans="82:83">
      <c r="CD3272" s="14"/>
      <c r="CE3272" s="13"/>
    </row>
    <row r="3273" spans="82:83">
      <c r="CD3273" s="14"/>
      <c r="CE3273" s="13"/>
    </row>
    <row r="3274" spans="82:83">
      <c r="CD3274" s="14"/>
      <c r="CE3274" s="13"/>
    </row>
    <row r="3275" spans="82:83">
      <c r="CD3275" s="14"/>
      <c r="CE3275" s="13"/>
    </row>
    <row r="3276" spans="82:83">
      <c r="CD3276" s="14"/>
      <c r="CE3276" s="13"/>
    </row>
    <row r="3277" spans="82:83">
      <c r="CD3277" s="14"/>
      <c r="CE3277" s="13"/>
    </row>
    <row r="3278" spans="82:83">
      <c r="CD3278" s="14"/>
      <c r="CE3278" s="13"/>
    </row>
    <row r="3279" spans="82:83">
      <c r="CD3279" s="14"/>
      <c r="CE3279" s="13"/>
    </row>
    <row r="3280" spans="82:83">
      <c r="CD3280" s="14"/>
      <c r="CE3280" s="13"/>
    </row>
    <row r="3281" spans="82:83">
      <c r="CD3281" s="14"/>
      <c r="CE3281" s="13"/>
    </row>
    <row r="3282" spans="82:83">
      <c r="CD3282" s="14"/>
      <c r="CE3282" s="13"/>
    </row>
    <row r="3283" spans="82:83">
      <c r="CD3283" s="14"/>
      <c r="CE3283" s="13"/>
    </row>
    <row r="3284" spans="82:83">
      <c r="CD3284" s="14"/>
      <c r="CE3284" s="13"/>
    </row>
    <row r="3285" spans="82:83">
      <c r="CD3285" s="14"/>
      <c r="CE3285" s="13"/>
    </row>
    <row r="3286" spans="82:83">
      <c r="CD3286" s="14"/>
      <c r="CE3286" s="13"/>
    </row>
    <row r="3287" spans="82:83">
      <c r="CD3287" s="14"/>
      <c r="CE3287" s="13"/>
    </row>
    <row r="3288" spans="82:83">
      <c r="CD3288" s="14"/>
      <c r="CE3288" s="13"/>
    </row>
    <row r="3289" spans="82:83">
      <c r="CD3289" s="14"/>
      <c r="CE3289" s="13"/>
    </row>
    <row r="3290" spans="82:83">
      <c r="CD3290" s="14"/>
      <c r="CE3290" s="13"/>
    </row>
    <row r="3291" spans="82:83">
      <c r="CD3291" s="14"/>
      <c r="CE3291" s="13"/>
    </row>
    <row r="3292" spans="82:83">
      <c r="CD3292" s="14"/>
      <c r="CE3292" s="13"/>
    </row>
    <row r="3293" spans="82:83">
      <c r="CD3293" s="14"/>
      <c r="CE3293" s="13"/>
    </row>
    <row r="3294" spans="82:83">
      <c r="CD3294" s="14"/>
      <c r="CE3294" s="13"/>
    </row>
    <row r="3295" spans="82:83">
      <c r="CD3295" s="14"/>
      <c r="CE3295" s="13"/>
    </row>
    <row r="3296" spans="82:83">
      <c r="CD3296" s="14"/>
      <c r="CE3296" s="13"/>
    </row>
    <row r="3297" spans="82:83">
      <c r="CD3297" s="14"/>
      <c r="CE3297" s="13"/>
    </row>
    <row r="3298" spans="82:83">
      <c r="CD3298" s="14"/>
      <c r="CE3298" s="13"/>
    </row>
    <row r="3299" spans="82:83">
      <c r="CD3299" s="14"/>
      <c r="CE3299" s="13"/>
    </row>
    <row r="3300" spans="82:83">
      <c r="CD3300" s="14"/>
      <c r="CE3300" s="13"/>
    </row>
    <row r="3301" spans="82:83">
      <c r="CD3301" s="14"/>
      <c r="CE3301" s="13"/>
    </row>
    <row r="3302" spans="82:83">
      <c r="CD3302" s="14"/>
      <c r="CE3302" s="13"/>
    </row>
    <row r="3303" spans="82:83">
      <c r="CD3303" s="14"/>
      <c r="CE3303" s="13"/>
    </row>
    <row r="3304" spans="82:83">
      <c r="CD3304" s="14"/>
      <c r="CE3304" s="13"/>
    </row>
    <row r="3305" spans="82:83">
      <c r="CD3305" s="14"/>
      <c r="CE3305" s="13"/>
    </row>
    <row r="3306" spans="82:83">
      <c r="CD3306" s="14"/>
      <c r="CE3306" s="13"/>
    </row>
    <row r="3307" spans="82:83">
      <c r="CD3307" s="14"/>
      <c r="CE3307" s="13"/>
    </row>
    <row r="3308" spans="82:83">
      <c r="CD3308" s="14"/>
      <c r="CE3308" s="13"/>
    </row>
    <row r="3309" spans="82:83">
      <c r="CD3309" s="14"/>
      <c r="CE3309" s="13"/>
    </row>
    <row r="3310" spans="82:83">
      <c r="CD3310" s="14"/>
      <c r="CE3310" s="13"/>
    </row>
    <row r="3311" spans="82:83">
      <c r="CD3311" s="14"/>
      <c r="CE3311" s="13"/>
    </row>
    <row r="3312" spans="82:83">
      <c r="CD3312" s="14"/>
      <c r="CE3312" s="13"/>
    </row>
    <row r="3313" spans="82:83">
      <c r="CD3313" s="14"/>
      <c r="CE3313" s="13"/>
    </row>
    <row r="3314" spans="82:83">
      <c r="CD3314" s="14"/>
      <c r="CE3314" s="13"/>
    </row>
    <row r="3315" spans="82:83">
      <c r="CD3315" s="14"/>
      <c r="CE3315" s="13"/>
    </row>
    <row r="3316" spans="82:83">
      <c r="CD3316" s="14"/>
      <c r="CE3316" s="13"/>
    </row>
    <row r="3317" spans="82:83">
      <c r="CD3317" s="14"/>
      <c r="CE3317" s="13"/>
    </row>
    <row r="3318" spans="82:83">
      <c r="CD3318" s="14"/>
      <c r="CE3318" s="13"/>
    </row>
    <row r="3319" spans="82:83">
      <c r="CD3319" s="14"/>
      <c r="CE3319" s="13"/>
    </row>
    <row r="3320" spans="82:83">
      <c r="CD3320" s="14"/>
      <c r="CE3320" s="13"/>
    </row>
    <row r="3321" spans="82:83">
      <c r="CD3321" s="14"/>
      <c r="CE3321" s="13"/>
    </row>
    <row r="3322" spans="82:83">
      <c r="CD3322" s="14"/>
      <c r="CE3322" s="13"/>
    </row>
    <row r="3323" spans="82:83">
      <c r="CD3323" s="14"/>
      <c r="CE3323" s="13"/>
    </row>
    <row r="3324" spans="82:83">
      <c r="CD3324" s="14"/>
      <c r="CE3324" s="13"/>
    </row>
    <row r="3325" spans="82:83">
      <c r="CD3325" s="14"/>
      <c r="CE3325" s="13"/>
    </row>
    <row r="3326" spans="82:83">
      <c r="CD3326" s="14"/>
      <c r="CE3326" s="13"/>
    </row>
    <row r="3327" spans="82:83">
      <c r="CD3327" s="14"/>
      <c r="CE3327" s="13"/>
    </row>
    <row r="3328" spans="82:83">
      <c r="CD3328" s="14"/>
      <c r="CE3328" s="13"/>
    </row>
    <row r="3329" spans="82:83">
      <c r="CD3329" s="14"/>
      <c r="CE3329" s="13"/>
    </row>
    <row r="3330" spans="82:83">
      <c r="CD3330" s="14"/>
      <c r="CE3330" s="13"/>
    </row>
    <row r="3331" spans="82:83">
      <c r="CD3331" s="14"/>
      <c r="CE3331" s="13"/>
    </row>
    <row r="3332" spans="82:83">
      <c r="CD3332" s="14"/>
      <c r="CE3332" s="13"/>
    </row>
    <row r="3333" spans="82:83">
      <c r="CD3333" s="14"/>
      <c r="CE3333" s="13"/>
    </row>
    <row r="3334" spans="82:83">
      <c r="CD3334" s="14"/>
      <c r="CE3334" s="13"/>
    </row>
    <row r="3335" spans="82:83">
      <c r="CD3335" s="14"/>
      <c r="CE3335" s="13"/>
    </row>
    <row r="3336" spans="82:83">
      <c r="CD3336" s="14"/>
      <c r="CE3336" s="13"/>
    </row>
    <row r="3337" spans="82:83">
      <c r="CD3337" s="14"/>
      <c r="CE3337" s="13"/>
    </row>
    <row r="3338" spans="82:83">
      <c r="CD3338" s="14"/>
      <c r="CE3338" s="13"/>
    </row>
    <row r="3339" spans="82:83">
      <c r="CD3339" s="14"/>
      <c r="CE3339" s="13"/>
    </row>
    <row r="3340" spans="82:83">
      <c r="CD3340" s="14"/>
      <c r="CE3340" s="13"/>
    </row>
    <row r="3341" spans="82:83">
      <c r="CD3341" s="14"/>
      <c r="CE3341" s="13"/>
    </row>
    <row r="3342" spans="82:83">
      <c r="CD3342" s="14"/>
      <c r="CE3342" s="13"/>
    </row>
    <row r="3343" spans="82:83">
      <c r="CD3343" s="14"/>
      <c r="CE3343" s="13"/>
    </row>
    <row r="3344" spans="82:83">
      <c r="CD3344" s="14"/>
      <c r="CE3344" s="13"/>
    </row>
    <row r="3345" spans="82:83">
      <c r="CD3345" s="14"/>
      <c r="CE3345" s="13"/>
    </row>
    <row r="3346" spans="82:83">
      <c r="CD3346" s="14"/>
      <c r="CE3346" s="13"/>
    </row>
    <row r="3347" spans="82:83">
      <c r="CD3347" s="14"/>
      <c r="CE3347" s="13"/>
    </row>
    <row r="3348" spans="82:83">
      <c r="CD3348" s="14"/>
      <c r="CE3348" s="13"/>
    </row>
    <row r="3349" spans="82:83">
      <c r="CD3349" s="14"/>
      <c r="CE3349" s="13"/>
    </row>
    <row r="3350" spans="82:83">
      <c r="CD3350" s="14"/>
      <c r="CE3350" s="13"/>
    </row>
    <row r="3351" spans="82:83">
      <c r="CD3351" s="14"/>
      <c r="CE3351" s="13"/>
    </row>
    <row r="3352" spans="82:83">
      <c r="CD3352" s="14"/>
      <c r="CE3352" s="13"/>
    </row>
    <row r="3353" spans="82:83">
      <c r="CD3353" s="14"/>
      <c r="CE3353" s="13"/>
    </row>
    <row r="3354" spans="82:83">
      <c r="CD3354" s="14"/>
      <c r="CE3354" s="13"/>
    </row>
    <row r="3355" spans="82:83">
      <c r="CD3355" s="14"/>
      <c r="CE3355" s="13"/>
    </row>
    <row r="3356" spans="82:83">
      <c r="CD3356" s="14"/>
      <c r="CE3356" s="13"/>
    </row>
    <row r="3357" spans="82:83">
      <c r="CD3357" s="14"/>
      <c r="CE3357" s="13"/>
    </row>
    <row r="3358" spans="82:83">
      <c r="CD3358" s="14"/>
      <c r="CE3358" s="13"/>
    </row>
    <row r="3359" spans="82:83">
      <c r="CD3359" s="14"/>
      <c r="CE3359" s="13"/>
    </row>
    <row r="3360" spans="82:83">
      <c r="CD3360" s="14"/>
      <c r="CE3360" s="13"/>
    </row>
    <row r="3361" spans="82:83">
      <c r="CD3361" s="14"/>
      <c r="CE3361" s="13"/>
    </row>
    <row r="3362" spans="82:83">
      <c r="CD3362" s="14"/>
      <c r="CE3362" s="13"/>
    </row>
    <row r="3363" spans="82:83">
      <c r="CD3363" s="14"/>
      <c r="CE3363" s="13"/>
    </row>
    <row r="3364" spans="82:83">
      <c r="CD3364" s="14"/>
      <c r="CE3364" s="13"/>
    </row>
    <row r="3365" spans="82:83">
      <c r="CD3365" s="14"/>
      <c r="CE3365" s="13"/>
    </row>
    <row r="3366" spans="82:83">
      <c r="CD3366" s="14"/>
      <c r="CE3366" s="13"/>
    </row>
    <row r="3367" spans="82:83">
      <c r="CD3367" s="14"/>
      <c r="CE3367" s="13"/>
    </row>
    <row r="3368" spans="82:83">
      <c r="CD3368" s="14"/>
      <c r="CE3368" s="13"/>
    </row>
    <row r="3369" spans="82:83">
      <c r="CD3369" s="14"/>
      <c r="CE3369" s="13"/>
    </row>
    <row r="3370" spans="82:83">
      <c r="CD3370" s="14"/>
      <c r="CE3370" s="13"/>
    </row>
    <row r="3371" spans="82:83">
      <c r="CD3371" s="14"/>
      <c r="CE3371" s="13"/>
    </row>
    <row r="3372" spans="82:83">
      <c r="CD3372" s="14"/>
      <c r="CE3372" s="13"/>
    </row>
    <row r="3373" spans="82:83">
      <c r="CD3373" s="14"/>
      <c r="CE3373" s="13"/>
    </row>
    <row r="3374" spans="82:83">
      <c r="CD3374" s="14"/>
      <c r="CE3374" s="13"/>
    </row>
    <row r="3375" spans="82:83">
      <c r="CD3375" s="14"/>
      <c r="CE3375" s="13"/>
    </row>
    <row r="3376" spans="82:83">
      <c r="CD3376" s="14"/>
      <c r="CE3376" s="13"/>
    </row>
    <row r="3377" spans="82:83">
      <c r="CD3377" s="14"/>
      <c r="CE3377" s="13"/>
    </row>
    <row r="3378" spans="82:83">
      <c r="CD3378" s="14"/>
      <c r="CE3378" s="13"/>
    </row>
    <row r="3379" spans="82:83">
      <c r="CD3379" s="14"/>
      <c r="CE3379" s="13"/>
    </row>
    <row r="3380" spans="82:83">
      <c r="CD3380" s="14"/>
      <c r="CE3380" s="13"/>
    </row>
    <row r="3381" spans="82:83">
      <c r="CD3381" s="14"/>
      <c r="CE3381" s="13"/>
    </row>
    <row r="3382" spans="82:83">
      <c r="CD3382" s="14"/>
      <c r="CE3382" s="13"/>
    </row>
    <row r="3383" spans="82:83">
      <c r="CD3383" s="14"/>
      <c r="CE3383" s="13"/>
    </row>
    <row r="3384" spans="82:83">
      <c r="CD3384" s="14"/>
      <c r="CE3384" s="13"/>
    </row>
    <row r="3385" spans="82:83">
      <c r="CD3385" s="14"/>
      <c r="CE3385" s="13"/>
    </row>
    <row r="3386" spans="82:83">
      <c r="CD3386" s="14"/>
      <c r="CE3386" s="13"/>
    </row>
    <row r="3387" spans="82:83">
      <c r="CD3387" s="14"/>
      <c r="CE3387" s="13"/>
    </row>
    <row r="3388" spans="82:83">
      <c r="CD3388" s="14"/>
      <c r="CE3388" s="13"/>
    </row>
    <row r="3389" spans="82:83">
      <c r="CD3389" s="14"/>
      <c r="CE3389" s="13"/>
    </row>
    <row r="3390" spans="82:83">
      <c r="CD3390" s="14"/>
      <c r="CE3390" s="13"/>
    </row>
    <row r="3391" spans="82:83">
      <c r="CD3391" s="14"/>
      <c r="CE3391" s="13"/>
    </row>
    <row r="3392" spans="82:83">
      <c r="CD3392" s="14"/>
      <c r="CE3392" s="13"/>
    </row>
    <row r="3393" spans="82:83">
      <c r="CD3393" s="14"/>
      <c r="CE3393" s="13"/>
    </row>
    <row r="3394" spans="82:83">
      <c r="CD3394" s="14"/>
      <c r="CE3394" s="13"/>
    </row>
    <row r="3395" spans="82:83">
      <c r="CD3395" s="14"/>
      <c r="CE3395" s="13"/>
    </row>
    <row r="3396" spans="82:83">
      <c r="CD3396" s="14"/>
      <c r="CE3396" s="13"/>
    </row>
    <row r="3397" spans="82:83">
      <c r="CD3397" s="14"/>
      <c r="CE3397" s="13"/>
    </row>
    <row r="3398" spans="82:83">
      <c r="CD3398" s="14"/>
      <c r="CE3398" s="13"/>
    </row>
    <row r="3399" spans="82:83">
      <c r="CD3399" s="14"/>
      <c r="CE3399" s="13"/>
    </row>
    <row r="3400" spans="82:83">
      <c r="CD3400" s="14"/>
      <c r="CE3400" s="13"/>
    </row>
    <row r="3401" spans="82:83">
      <c r="CD3401" s="14"/>
      <c r="CE3401" s="13"/>
    </row>
    <row r="3402" spans="82:83">
      <c r="CD3402" s="14"/>
      <c r="CE3402" s="13"/>
    </row>
    <row r="3403" spans="82:83">
      <c r="CD3403" s="14"/>
      <c r="CE3403" s="13"/>
    </row>
    <row r="3404" spans="82:83">
      <c r="CD3404" s="14"/>
      <c r="CE3404" s="13"/>
    </row>
    <row r="3405" spans="82:83">
      <c r="CD3405" s="14"/>
      <c r="CE3405" s="13"/>
    </row>
    <row r="3406" spans="82:83">
      <c r="CD3406" s="14"/>
      <c r="CE3406" s="13"/>
    </row>
    <row r="3407" spans="82:83">
      <c r="CD3407" s="14"/>
      <c r="CE3407" s="13"/>
    </row>
    <row r="3408" spans="82:83">
      <c r="CD3408" s="14"/>
      <c r="CE3408" s="13"/>
    </row>
    <row r="3409" spans="82:83">
      <c r="CD3409" s="14"/>
      <c r="CE3409" s="13"/>
    </row>
    <row r="3410" spans="82:83">
      <c r="CD3410" s="14"/>
      <c r="CE3410" s="13"/>
    </row>
    <row r="3411" spans="82:83">
      <c r="CD3411" s="14"/>
      <c r="CE3411" s="13"/>
    </row>
    <row r="3412" spans="82:83">
      <c r="CD3412" s="14"/>
      <c r="CE3412" s="13"/>
    </row>
    <row r="3413" spans="82:83">
      <c r="CD3413" s="14"/>
      <c r="CE3413" s="13"/>
    </row>
    <row r="3414" spans="82:83">
      <c r="CD3414" s="14"/>
      <c r="CE3414" s="13"/>
    </row>
    <row r="3415" spans="82:83">
      <c r="CD3415" s="14"/>
      <c r="CE3415" s="13"/>
    </row>
    <row r="3416" spans="82:83">
      <c r="CD3416" s="14"/>
      <c r="CE3416" s="13"/>
    </row>
    <row r="3417" spans="82:83">
      <c r="CD3417" s="14"/>
      <c r="CE3417" s="13"/>
    </row>
    <row r="3418" spans="82:83">
      <c r="CD3418" s="14"/>
      <c r="CE3418" s="13"/>
    </row>
    <row r="3419" spans="82:83">
      <c r="CD3419" s="14"/>
      <c r="CE3419" s="13"/>
    </row>
    <row r="3420" spans="82:83">
      <c r="CD3420" s="14"/>
      <c r="CE3420" s="13"/>
    </row>
    <row r="3421" spans="82:83">
      <c r="CD3421" s="14"/>
      <c r="CE3421" s="13"/>
    </row>
    <row r="3422" spans="82:83">
      <c r="CD3422" s="14"/>
      <c r="CE3422" s="13"/>
    </row>
    <row r="3423" spans="82:83">
      <c r="CD3423" s="14"/>
      <c r="CE3423" s="13"/>
    </row>
    <row r="3424" spans="82:83">
      <c r="CD3424" s="14"/>
      <c r="CE3424" s="13"/>
    </row>
    <row r="3425" spans="82:83">
      <c r="CD3425" s="14"/>
      <c r="CE3425" s="13"/>
    </row>
    <row r="3426" spans="82:83">
      <c r="CD3426" s="14"/>
      <c r="CE3426" s="13"/>
    </row>
    <row r="3427" spans="82:83">
      <c r="CD3427" s="14"/>
      <c r="CE3427" s="13"/>
    </row>
    <row r="3428" spans="82:83">
      <c r="CD3428" s="14"/>
      <c r="CE3428" s="13"/>
    </row>
    <row r="3429" spans="82:83">
      <c r="CD3429" s="14"/>
      <c r="CE3429" s="13"/>
    </row>
    <row r="3430" spans="82:83">
      <c r="CD3430" s="14"/>
      <c r="CE3430" s="13"/>
    </row>
    <row r="3431" spans="82:83">
      <c r="CD3431" s="14"/>
      <c r="CE3431" s="13"/>
    </row>
    <row r="3432" spans="82:83">
      <c r="CD3432" s="14"/>
      <c r="CE3432" s="13"/>
    </row>
    <row r="3433" spans="82:83">
      <c r="CD3433" s="14"/>
      <c r="CE3433" s="13"/>
    </row>
    <row r="3434" spans="82:83">
      <c r="CD3434" s="14"/>
      <c r="CE3434" s="13"/>
    </row>
    <row r="3435" spans="82:83">
      <c r="CD3435" s="14"/>
      <c r="CE3435" s="13"/>
    </row>
    <row r="3436" spans="82:83">
      <c r="CD3436" s="14"/>
      <c r="CE3436" s="13"/>
    </row>
    <row r="3437" spans="82:83">
      <c r="CD3437" s="14"/>
      <c r="CE3437" s="13"/>
    </row>
    <row r="3438" spans="82:83">
      <c r="CD3438" s="14"/>
      <c r="CE3438" s="13"/>
    </row>
    <row r="3439" spans="82:83">
      <c r="CD3439" s="14"/>
      <c r="CE3439" s="13"/>
    </row>
    <row r="3440" spans="82:83">
      <c r="CD3440" s="14"/>
      <c r="CE3440" s="13"/>
    </row>
    <row r="3441" spans="82:83">
      <c r="CD3441" s="14"/>
      <c r="CE3441" s="13"/>
    </row>
    <row r="3442" spans="82:83">
      <c r="CD3442" s="14"/>
      <c r="CE3442" s="13"/>
    </row>
    <row r="3443" spans="82:83">
      <c r="CD3443" s="14"/>
      <c r="CE3443" s="13"/>
    </row>
    <row r="3444" spans="82:83">
      <c r="CD3444" s="14"/>
      <c r="CE3444" s="13"/>
    </row>
    <row r="3445" spans="82:83">
      <c r="CD3445" s="14"/>
      <c r="CE3445" s="13"/>
    </row>
    <row r="3446" spans="82:83">
      <c r="CD3446" s="14"/>
      <c r="CE3446" s="13"/>
    </row>
    <row r="3447" spans="82:83">
      <c r="CD3447" s="14"/>
      <c r="CE3447" s="13"/>
    </row>
    <row r="3448" spans="82:83">
      <c r="CD3448" s="14"/>
      <c r="CE3448" s="13"/>
    </row>
    <row r="3449" spans="82:83">
      <c r="CD3449" s="14"/>
      <c r="CE3449" s="13"/>
    </row>
    <row r="3450" spans="82:83">
      <c r="CD3450" s="14"/>
      <c r="CE3450" s="13"/>
    </row>
    <row r="3451" spans="82:83">
      <c r="CD3451" s="14"/>
      <c r="CE3451" s="13"/>
    </row>
    <row r="3452" spans="82:83">
      <c r="CD3452" s="14"/>
      <c r="CE3452" s="13"/>
    </row>
    <row r="3453" spans="82:83">
      <c r="CD3453" s="14"/>
      <c r="CE3453" s="13"/>
    </row>
    <row r="3454" spans="82:83">
      <c r="CD3454" s="14"/>
      <c r="CE3454" s="13"/>
    </row>
    <row r="3455" spans="82:83">
      <c r="CD3455" s="14"/>
      <c r="CE3455" s="13"/>
    </row>
    <row r="3456" spans="82:83">
      <c r="CD3456" s="14"/>
      <c r="CE3456" s="13"/>
    </row>
    <row r="3457" spans="82:83">
      <c r="CD3457" s="14"/>
      <c r="CE3457" s="13"/>
    </row>
    <row r="3458" spans="82:83">
      <c r="CD3458" s="14"/>
      <c r="CE3458" s="13"/>
    </row>
    <row r="3459" spans="82:83">
      <c r="CD3459" s="14"/>
      <c r="CE3459" s="13"/>
    </row>
    <row r="3460" spans="82:83">
      <c r="CD3460" s="14"/>
      <c r="CE3460" s="13"/>
    </row>
    <row r="3461" spans="82:83">
      <c r="CD3461" s="14"/>
      <c r="CE3461" s="13"/>
    </row>
    <row r="3462" spans="82:83">
      <c r="CD3462" s="14"/>
      <c r="CE3462" s="13"/>
    </row>
    <row r="3463" spans="82:83">
      <c r="CD3463" s="14"/>
      <c r="CE3463" s="13"/>
    </row>
    <row r="3464" spans="82:83">
      <c r="CD3464" s="14"/>
      <c r="CE3464" s="13"/>
    </row>
    <row r="3465" spans="82:83">
      <c r="CD3465" s="14"/>
      <c r="CE3465" s="13"/>
    </row>
    <row r="3466" spans="82:83">
      <c r="CD3466" s="14"/>
      <c r="CE3466" s="13"/>
    </row>
    <row r="3467" spans="82:83">
      <c r="CD3467" s="14"/>
      <c r="CE3467" s="13"/>
    </row>
    <row r="3468" spans="82:83">
      <c r="CD3468" s="14"/>
      <c r="CE3468" s="13"/>
    </row>
    <row r="3469" spans="82:83">
      <c r="CD3469" s="14"/>
      <c r="CE3469" s="13"/>
    </row>
    <row r="3470" spans="82:83">
      <c r="CD3470" s="14"/>
      <c r="CE3470" s="13"/>
    </row>
    <row r="3471" spans="82:83">
      <c r="CD3471" s="14"/>
      <c r="CE3471" s="13"/>
    </row>
    <row r="3472" spans="82:83">
      <c r="CD3472" s="14"/>
      <c r="CE3472" s="13"/>
    </row>
    <row r="3473" spans="82:83">
      <c r="CD3473" s="14"/>
      <c r="CE3473" s="13"/>
    </row>
    <row r="3474" spans="82:83">
      <c r="CD3474" s="14"/>
      <c r="CE3474" s="13"/>
    </row>
    <row r="3475" spans="82:83">
      <c r="CD3475" s="14"/>
      <c r="CE3475" s="13"/>
    </row>
    <row r="3476" spans="82:83">
      <c r="CD3476" s="14"/>
      <c r="CE3476" s="13"/>
    </row>
    <row r="3477" spans="82:83">
      <c r="CD3477" s="14"/>
      <c r="CE3477" s="13"/>
    </row>
    <row r="3478" spans="82:83">
      <c r="CD3478" s="14"/>
      <c r="CE3478" s="13"/>
    </row>
    <row r="3479" spans="82:83">
      <c r="CD3479" s="14"/>
      <c r="CE3479" s="13"/>
    </row>
    <row r="3480" spans="82:83">
      <c r="CD3480" s="14"/>
      <c r="CE3480" s="13"/>
    </row>
    <row r="3481" spans="82:83">
      <c r="CD3481" s="14"/>
      <c r="CE3481" s="13"/>
    </row>
    <row r="3482" spans="82:83">
      <c r="CD3482" s="14"/>
      <c r="CE3482" s="13"/>
    </row>
    <row r="3483" spans="82:83">
      <c r="CD3483" s="14"/>
      <c r="CE3483" s="13"/>
    </row>
    <row r="3484" spans="82:83">
      <c r="CD3484" s="14"/>
      <c r="CE3484" s="13"/>
    </row>
    <row r="3485" spans="82:83">
      <c r="CD3485" s="14"/>
      <c r="CE3485" s="13"/>
    </row>
    <row r="3486" spans="82:83">
      <c r="CD3486" s="14"/>
      <c r="CE3486" s="13"/>
    </row>
    <row r="3487" spans="82:83">
      <c r="CD3487" s="14"/>
      <c r="CE3487" s="13"/>
    </row>
    <row r="3488" spans="82:83">
      <c r="CD3488" s="14"/>
      <c r="CE3488" s="13"/>
    </row>
    <row r="3489" spans="82:83">
      <c r="CD3489" s="14"/>
      <c r="CE3489" s="13"/>
    </row>
    <row r="3490" spans="82:83">
      <c r="CD3490" s="14"/>
      <c r="CE3490" s="13"/>
    </row>
    <row r="3491" spans="82:83">
      <c r="CD3491" s="14"/>
      <c r="CE3491" s="13"/>
    </row>
    <row r="3492" spans="82:83">
      <c r="CD3492" s="14"/>
      <c r="CE3492" s="13"/>
    </row>
    <row r="3493" spans="82:83">
      <c r="CD3493" s="14"/>
      <c r="CE3493" s="13"/>
    </row>
    <row r="3494" spans="82:83">
      <c r="CD3494" s="14"/>
      <c r="CE3494" s="13"/>
    </row>
    <row r="3495" spans="82:83">
      <c r="CD3495" s="14"/>
      <c r="CE3495" s="13"/>
    </row>
    <row r="3496" spans="82:83">
      <c r="CD3496" s="14"/>
      <c r="CE3496" s="13"/>
    </row>
    <row r="3497" spans="82:83">
      <c r="CD3497" s="14"/>
      <c r="CE3497" s="13"/>
    </row>
    <row r="3498" spans="82:83">
      <c r="CD3498" s="14"/>
      <c r="CE3498" s="13"/>
    </row>
    <row r="3499" spans="82:83">
      <c r="CD3499" s="14"/>
      <c r="CE3499" s="13"/>
    </row>
    <row r="3500" spans="82:83">
      <c r="CD3500" s="14"/>
      <c r="CE3500" s="13"/>
    </row>
    <row r="3501" spans="82:83">
      <c r="CD3501" s="14"/>
      <c r="CE3501" s="13"/>
    </row>
    <row r="3502" spans="82:83">
      <c r="CD3502" s="14"/>
      <c r="CE3502" s="13"/>
    </row>
    <row r="3503" spans="82:83">
      <c r="CD3503" s="14"/>
      <c r="CE3503" s="13"/>
    </row>
    <row r="3504" spans="82:83">
      <c r="CD3504" s="14"/>
      <c r="CE3504" s="13"/>
    </row>
    <row r="3505" spans="82:83">
      <c r="CD3505" s="14"/>
      <c r="CE3505" s="13"/>
    </row>
    <row r="3506" spans="82:83">
      <c r="CD3506" s="14"/>
      <c r="CE3506" s="13"/>
    </row>
    <row r="3507" spans="82:83">
      <c r="CD3507" s="14"/>
      <c r="CE3507" s="13"/>
    </row>
    <row r="3508" spans="82:83">
      <c r="CD3508" s="14"/>
      <c r="CE3508" s="13"/>
    </row>
    <row r="3509" spans="82:83">
      <c r="CD3509" s="14"/>
      <c r="CE3509" s="13"/>
    </row>
    <row r="3510" spans="82:83">
      <c r="CD3510" s="14"/>
      <c r="CE3510" s="13"/>
    </row>
    <row r="3511" spans="82:83">
      <c r="CD3511" s="14"/>
      <c r="CE3511" s="13"/>
    </row>
    <row r="3512" spans="82:83">
      <c r="CD3512" s="14"/>
      <c r="CE3512" s="13"/>
    </row>
    <row r="3513" spans="82:83">
      <c r="CD3513" s="14"/>
      <c r="CE3513" s="13"/>
    </row>
    <row r="3514" spans="82:83">
      <c r="CD3514" s="14"/>
      <c r="CE3514" s="13"/>
    </row>
    <row r="3515" spans="82:83">
      <c r="CD3515" s="14"/>
      <c r="CE3515" s="13"/>
    </row>
    <row r="3516" spans="82:83">
      <c r="CD3516" s="14"/>
      <c r="CE3516" s="13"/>
    </row>
    <row r="3517" spans="82:83">
      <c r="CD3517" s="14"/>
      <c r="CE3517" s="13"/>
    </row>
    <row r="3518" spans="82:83">
      <c r="CD3518" s="14"/>
      <c r="CE3518" s="13"/>
    </row>
    <row r="3519" spans="82:83">
      <c r="CD3519" s="14"/>
      <c r="CE3519" s="13"/>
    </row>
    <row r="3520" spans="82:83">
      <c r="CD3520" s="14"/>
      <c r="CE3520" s="13"/>
    </row>
    <row r="3521" spans="82:83">
      <c r="CD3521" s="14"/>
      <c r="CE3521" s="13"/>
    </row>
    <row r="3522" spans="82:83">
      <c r="CD3522" s="14"/>
      <c r="CE3522" s="13"/>
    </row>
    <row r="3523" spans="82:83">
      <c r="CD3523" s="14"/>
      <c r="CE3523" s="13"/>
    </row>
    <row r="3524" spans="82:83">
      <c r="CD3524" s="14"/>
      <c r="CE3524" s="13"/>
    </row>
    <row r="3525" spans="82:83">
      <c r="CD3525" s="14"/>
      <c r="CE3525" s="13"/>
    </row>
    <row r="3526" spans="82:83">
      <c r="CD3526" s="14"/>
      <c r="CE3526" s="13"/>
    </row>
    <row r="3527" spans="82:83">
      <c r="CD3527" s="14"/>
      <c r="CE3527" s="13"/>
    </row>
    <row r="3528" spans="82:83">
      <c r="CD3528" s="14"/>
      <c r="CE3528" s="13"/>
    </row>
    <row r="3529" spans="82:83">
      <c r="CD3529" s="14"/>
      <c r="CE3529" s="13"/>
    </row>
    <row r="3530" spans="82:83">
      <c r="CD3530" s="14"/>
      <c r="CE3530" s="13"/>
    </row>
    <row r="3531" spans="82:83">
      <c r="CD3531" s="14"/>
      <c r="CE3531" s="13"/>
    </row>
    <row r="3532" spans="82:83">
      <c r="CD3532" s="14"/>
      <c r="CE3532" s="13"/>
    </row>
    <row r="3533" spans="82:83">
      <c r="CD3533" s="14"/>
      <c r="CE3533" s="13"/>
    </row>
    <row r="3534" spans="82:83">
      <c r="CD3534" s="14"/>
      <c r="CE3534" s="13"/>
    </row>
    <row r="3535" spans="82:83">
      <c r="CD3535" s="14"/>
      <c r="CE3535" s="13"/>
    </row>
    <row r="3536" spans="82:83">
      <c r="CD3536" s="14"/>
      <c r="CE3536" s="13"/>
    </row>
    <row r="3537" spans="82:83">
      <c r="CD3537" s="14"/>
      <c r="CE3537" s="13"/>
    </row>
    <row r="3538" spans="82:83">
      <c r="CD3538" s="14"/>
      <c r="CE3538" s="13"/>
    </row>
    <row r="3539" spans="82:83">
      <c r="CD3539" s="14"/>
      <c r="CE3539" s="13"/>
    </row>
    <row r="3540" spans="82:83">
      <c r="CD3540" s="14"/>
      <c r="CE3540" s="13"/>
    </row>
    <row r="3541" spans="82:83">
      <c r="CD3541" s="14"/>
      <c r="CE3541" s="13"/>
    </row>
    <row r="3542" spans="82:83">
      <c r="CD3542" s="14"/>
      <c r="CE3542" s="13"/>
    </row>
    <row r="3543" spans="82:83">
      <c r="CD3543" s="14"/>
      <c r="CE3543" s="13"/>
    </row>
    <row r="3544" spans="82:83">
      <c r="CD3544" s="14"/>
      <c r="CE3544" s="13"/>
    </row>
    <row r="3545" spans="82:83">
      <c r="CD3545" s="14"/>
      <c r="CE3545" s="13"/>
    </row>
    <row r="3546" spans="82:83">
      <c r="CD3546" s="14"/>
      <c r="CE3546" s="13"/>
    </row>
    <row r="3547" spans="82:83">
      <c r="CD3547" s="14"/>
      <c r="CE3547" s="13"/>
    </row>
    <row r="3548" spans="82:83">
      <c r="CD3548" s="14"/>
      <c r="CE3548" s="13"/>
    </row>
    <row r="3549" spans="82:83">
      <c r="CD3549" s="14"/>
      <c r="CE3549" s="13"/>
    </row>
    <row r="3550" spans="82:83">
      <c r="CD3550" s="14"/>
      <c r="CE3550" s="13"/>
    </row>
    <row r="3551" spans="82:83">
      <c r="CD3551" s="14"/>
      <c r="CE3551" s="13"/>
    </row>
    <row r="3552" spans="82:83">
      <c r="CD3552" s="14"/>
      <c r="CE3552" s="13"/>
    </row>
    <row r="3553" spans="82:83">
      <c r="CD3553" s="14"/>
      <c r="CE3553" s="13"/>
    </row>
    <row r="3554" spans="82:83">
      <c r="CD3554" s="14"/>
      <c r="CE3554" s="13"/>
    </row>
    <row r="3555" spans="82:83">
      <c r="CD3555" s="14"/>
      <c r="CE3555" s="13"/>
    </row>
    <row r="3556" spans="82:83">
      <c r="CD3556" s="14"/>
      <c r="CE3556" s="13"/>
    </row>
    <row r="3557" spans="82:83">
      <c r="CD3557" s="14"/>
      <c r="CE3557" s="13"/>
    </row>
    <row r="3558" spans="82:83">
      <c r="CD3558" s="14"/>
      <c r="CE3558" s="13"/>
    </row>
    <row r="3559" spans="82:83">
      <c r="CD3559" s="14"/>
      <c r="CE3559" s="13"/>
    </row>
    <row r="3560" spans="82:83">
      <c r="CD3560" s="14"/>
      <c r="CE3560" s="13"/>
    </row>
    <row r="3561" spans="82:83">
      <c r="CD3561" s="14"/>
      <c r="CE3561" s="13"/>
    </row>
    <row r="3562" spans="82:83">
      <c r="CD3562" s="14"/>
      <c r="CE3562" s="13"/>
    </row>
    <row r="3563" spans="82:83">
      <c r="CD3563" s="14"/>
      <c r="CE3563" s="13"/>
    </row>
    <row r="3564" spans="82:83">
      <c r="CD3564" s="14"/>
      <c r="CE3564" s="13"/>
    </row>
    <row r="3565" spans="82:83">
      <c r="CD3565" s="14"/>
      <c r="CE3565" s="13"/>
    </row>
    <row r="3566" spans="82:83">
      <c r="CD3566" s="14"/>
      <c r="CE3566" s="13"/>
    </row>
    <row r="3567" spans="82:83">
      <c r="CD3567" s="14"/>
      <c r="CE3567" s="13"/>
    </row>
    <row r="3568" spans="82:83">
      <c r="CD3568" s="14"/>
      <c r="CE3568" s="13"/>
    </row>
    <row r="3569" spans="82:83">
      <c r="CD3569" s="14"/>
      <c r="CE3569" s="13"/>
    </row>
    <row r="3570" spans="82:83">
      <c r="CD3570" s="14"/>
      <c r="CE3570" s="13"/>
    </row>
    <row r="3571" spans="82:83">
      <c r="CD3571" s="14"/>
      <c r="CE3571" s="13"/>
    </row>
    <row r="3572" spans="82:83">
      <c r="CD3572" s="14"/>
      <c r="CE3572" s="13"/>
    </row>
    <row r="3573" spans="82:83">
      <c r="CD3573" s="14"/>
      <c r="CE3573" s="13"/>
    </row>
    <row r="3574" spans="82:83">
      <c r="CD3574" s="14"/>
      <c r="CE3574" s="13"/>
    </row>
    <row r="3575" spans="82:83">
      <c r="CD3575" s="14"/>
      <c r="CE3575" s="13"/>
    </row>
    <row r="3576" spans="82:83">
      <c r="CD3576" s="14"/>
      <c r="CE3576" s="13"/>
    </row>
    <row r="3577" spans="82:83">
      <c r="CD3577" s="14"/>
      <c r="CE3577" s="13"/>
    </row>
    <row r="3578" spans="82:83">
      <c r="CD3578" s="14"/>
      <c r="CE3578" s="13"/>
    </row>
    <row r="3579" spans="82:83">
      <c r="CD3579" s="14"/>
      <c r="CE3579" s="13"/>
    </row>
    <row r="3580" spans="82:83">
      <c r="CD3580" s="14"/>
      <c r="CE3580" s="13"/>
    </row>
    <row r="3581" spans="82:83">
      <c r="CD3581" s="14"/>
      <c r="CE3581" s="13"/>
    </row>
    <row r="3582" spans="82:83">
      <c r="CD3582" s="14"/>
      <c r="CE3582" s="13"/>
    </row>
    <row r="3583" spans="82:83">
      <c r="CD3583" s="14"/>
      <c r="CE3583" s="13"/>
    </row>
    <row r="3584" spans="82:83">
      <c r="CD3584" s="14"/>
      <c r="CE3584" s="13"/>
    </row>
    <row r="3585" spans="82:83">
      <c r="CD3585" s="14"/>
      <c r="CE3585" s="13"/>
    </row>
    <row r="3586" spans="82:83">
      <c r="CD3586" s="14"/>
      <c r="CE3586" s="13"/>
    </row>
    <row r="3587" spans="82:83">
      <c r="CD3587" s="14"/>
      <c r="CE3587" s="13"/>
    </row>
  </sheetData>
  <mergeCells count="31">
    <mergeCell ref="DN12:DO12"/>
    <mergeCell ref="BV12:BW12"/>
    <mergeCell ref="BZ12:CA12"/>
    <mergeCell ref="CD12:CE12"/>
    <mergeCell ref="CH12:CI12"/>
    <mergeCell ref="CL12:CM12"/>
    <mergeCell ref="CP12:CQ12"/>
    <mergeCell ref="CT12:CU12"/>
    <mergeCell ref="CX12:CY12"/>
    <mergeCell ref="DB12:DC12"/>
    <mergeCell ref="DF12:DG12"/>
    <mergeCell ref="DJ12:DK12"/>
    <mergeCell ref="BR12:BS12"/>
    <mergeCell ref="Z12:AA12"/>
    <mergeCell ref="AD12:AE12"/>
    <mergeCell ref="AH12:AI12"/>
    <mergeCell ref="AL12:AM12"/>
    <mergeCell ref="AP12:AQ12"/>
    <mergeCell ref="AT12:AU12"/>
    <mergeCell ref="AX12:AY12"/>
    <mergeCell ref="BB12:BC12"/>
    <mergeCell ref="BF12:BG12"/>
    <mergeCell ref="BJ12:BK12"/>
    <mergeCell ref="BN12:BO12"/>
    <mergeCell ref="G1:U2"/>
    <mergeCell ref="V12:W12"/>
    <mergeCell ref="B12:C12"/>
    <mergeCell ref="F12:G12"/>
    <mergeCell ref="J12:K12"/>
    <mergeCell ref="N12:O12"/>
    <mergeCell ref="R12:S1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CL86"/>
  <sheetViews>
    <sheetView zoomScale="90" zoomScaleNormal="90" workbookViewId="0">
      <selection activeCell="E1" sqref="E1:U2"/>
    </sheetView>
  </sheetViews>
  <sheetFormatPr baseColWidth="10" defaultRowHeight="15"/>
  <cols>
    <col min="1" max="1" width="44" bestFit="1" customWidth="1"/>
    <col min="3" max="3" width="11.42578125" style="13"/>
  </cols>
  <sheetData>
    <row r="1" spans="1:90" s="13" customFormat="1">
      <c r="E1" s="65" t="s">
        <v>208</v>
      </c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7"/>
    </row>
    <row r="2" spans="1:90" s="13" customFormat="1" ht="15.75" thickBot="1">
      <c r="E2" s="68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70"/>
    </row>
    <row r="3" spans="1:90" s="13" customFormat="1"/>
    <row r="4" spans="1:90">
      <c r="A4" s="13" t="s">
        <v>203</v>
      </c>
      <c r="B4" s="13" t="s">
        <v>101</v>
      </c>
    </row>
    <row r="7" spans="1:90">
      <c r="A7" s="13" t="s">
        <v>44</v>
      </c>
      <c r="B7">
        <f>(B12-B86)/B86</f>
        <v>9.6229442266944076E-2</v>
      </c>
      <c r="F7">
        <f>(F12-F86)/F86</f>
        <v>0.13303266112759643</v>
      </c>
      <c r="I7">
        <f>(I12-I86)/I86</f>
        <v>4.5999406025009862E-2</v>
      </c>
      <c r="L7">
        <f>(L12-L86)/L86</f>
        <v>0.10137655929379021</v>
      </c>
      <c r="O7">
        <f>(O12-O86)/O86</f>
        <v>3.0194777399071364E-3</v>
      </c>
      <c r="R7">
        <f>(R12-R86)/R86</f>
        <v>2.3498731942593672E-2</v>
      </c>
      <c r="U7">
        <f>(U12-U86)/U86</f>
        <v>2.0489065996704164E-2</v>
      </c>
      <c r="X7">
        <f>(X12-X86)/X86</f>
        <v>-3.7662632263411426E-2</v>
      </c>
      <c r="AA7">
        <f>(AA12-AA86)/AA86</f>
        <v>5.3317780016489569E-2</v>
      </c>
      <c r="AD7">
        <f>(AD12-AD86)/AD86</f>
        <v>6.6890806548700762E-2</v>
      </c>
      <c r="AG7">
        <f>(AG12-AG86)/AG86</f>
        <v>1.4403586828682167E-2</v>
      </c>
      <c r="AJ7">
        <f>(AJ12-AJ86)/AJ86</f>
        <v>8.2018910290556774E-2</v>
      </c>
      <c r="AM7">
        <f>(AM12-AM86)/AM86</f>
        <v>3.8744393709102008E-2</v>
      </c>
      <c r="AP7">
        <f>(AP12-AP86)/AP86</f>
        <v>-6.459784039946484E-2</v>
      </c>
      <c r="AS7">
        <f>(AS12-AS86)/AS86</f>
        <v>-4.1524904635112429E-2</v>
      </c>
      <c r="AV7">
        <f>(AV12-AV86)/AV86</f>
        <v>3.8986596993927987E-2</v>
      </c>
      <c r="AY7">
        <f>(AY12-AY86)/AY86</f>
        <v>0.11943390275538021</v>
      </c>
      <c r="BB7">
        <f>(BB12-BB86)/BB86</f>
        <v>-6.6445059179504967E-2</v>
      </c>
      <c r="BE7">
        <f>(BE12-BE86)/BE86</f>
        <v>1.8313418316452654E-2</v>
      </c>
      <c r="BH7">
        <f>(BH12-BH86)/BH86</f>
        <v>5.0150095471283421E-2</v>
      </c>
      <c r="BK7">
        <f>(BK12-BK86)/BK86</f>
        <v>5.2554861539934293E-2</v>
      </c>
      <c r="BN7">
        <f>(BN12-BN86)/BN86</f>
        <v>2.9991245170471439E-2</v>
      </c>
      <c r="BQ7">
        <f>(BQ12-BQ86)/BQ86</f>
        <v>2.3006657992753154E-2</v>
      </c>
      <c r="BT7">
        <f>(BT12-BT86)/BT86</f>
        <v>0.108118843492869</v>
      </c>
      <c r="BW7">
        <f>(BW12-BW86)/BW86</f>
        <v>-0.10361511002032969</v>
      </c>
      <c r="BZ7">
        <f>(BZ12-BZ86)/BZ86</f>
        <v>5.1535057045091127E-2</v>
      </c>
      <c r="CC7">
        <f>(CC12-CC86)/CC86</f>
        <v>1.4505812897922066E-2</v>
      </c>
      <c r="CF7">
        <f>(CF12-CF86)/CF86</f>
        <v>4.5553720996005444E-2</v>
      </c>
      <c r="CI7">
        <f>(CI12-CI86)/CI86</f>
        <v>6.9399164083564904E-2</v>
      </c>
      <c r="CL7">
        <f>(CL12-CL86)/CL86</f>
        <v>-7.6469724630541067E-2</v>
      </c>
    </row>
    <row r="9" spans="1:90">
      <c r="A9" s="13" t="s">
        <v>102</v>
      </c>
    </row>
    <row r="10" spans="1:90">
      <c r="A10" s="13" t="s">
        <v>1</v>
      </c>
      <c r="B10" s="13"/>
      <c r="D10" s="13"/>
      <c r="E10" s="13" t="s">
        <v>2</v>
      </c>
      <c r="F10" s="13"/>
      <c r="G10" s="13"/>
      <c r="H10" s="13" t="s">
        <v>3</v>
      </c>
      <c r="I10" s="13"/>
      <c r="J10" s="13"/>
      <c r="K10" s="13" t="s">
        <v>4</v>
      </c>
      <c r="L10" s="13"/>
      <c r="M10" s="13"/>
      <c r="N10" s="13" t="s">
        <v>5</v>
      </c>
      <c r="O10" s="13"/>
      <c r="P10" s="13"/>
      <c r="Q10" s="13" t="s">
        <v>6</v>
      </c>
      <c r="R10" s="13"/>
      <c r="S10" s="13"/>
      <c r="T10" s="13" t="s">
        <v>32</v>
      </c>
      <c r="U10" s="13"/>
      <c r="V10" s="13"/>
      <c r="W10" s="13" t="s">
        <v>7</v>
      </c>
      <c r="X10" s="13"/>
      <c r="Y10" s="13"/>
      <c r="Z10" s="13" t="s">
        <v>8</v>
      </c>
      <c r="AA10" s="13"/>
      <c r="AB10" s="13"/>
      <c r="AC10" s="13" t="s">
        <v>9</v>
      </c>
      <c r="AD10" s="13"/>
      <c r="AE10" s="13"/>
      <c r="AF10" s="13" t="s">
        <v>10</v>
      </c>
      <c r="AI10" s="13" t="s">
        <v>11</v>
      </c>
      <c r="AL10" s="13" t="s">
        <v>12</v>
      </c>
      <c r="AO10" s="13" t="s">
        <v>13</v>
      </c>
      <c r="AR10" s="13" t="s">
        <v>14</v>
      </c>
      <c r="AU10" s="13" t="s">
        <v>15</v>
      </c>
      <c r="AX10" s="13" t="s">
        <v>16</v>
      </c>
      <c r="BA10" s="13" t="s">
        <v>17</v>
      </c>
      <c r="BD10" s="13" t="s">
        <v>19</v>
      </c>
      <c r="BG10" s="13" t="s">
        <v>20</v>
      </c>
      <c r="BJ10" s="13" t="s">
        <v>21</v>
      </c>
      <c r="BM10" s="13" t="s">
        <v>22</v>
      </c>
      <c r="BP10" s="13" t="s">
        <v>26</v>
      </c>
      <c r="BS10" s="13" t="s">
        <v>27</v>
      </c>
      <c r="BV10" s="13" t="s">
        <v>28</v>
      </c>
      <c r="BY10" s="13" t="s">
        <v>18</v>
      </c>
      <c r="CB10" s="13" t="s">
        <v>25</v>
      </c>
      <c r="CE10" s="13" t="s">
        <v>23</v>
      </c>
      <c r="CH10" s="13" t="s">
        <v>29</v>
      </c>
      <c r="CK10" s="13" t="s">
        <v>31</v>
      </c>
    </row>
    <row r="11" spans="1:90">
      <c r="A11" s="13" t="s">
        <v>42</v>
      </c>
      <c r="B11" s="13" t="s">
        <v>43</v>
      </c>
      <c r="E11" s="13" t="s">
        <v>42</v>
      </c>
      <c r="F11" s="13" t="s">
        <v>43</v>
      </c>
      <c r="H11" s="13" t="s">
        <v>42</v>
      </c>
      <c r="I11" s="13" t="s">
        <v>43</v>
      </c>
      <c r="K11" s="13" t="s">
        <v>42</v>
      </c>
      <c r="L11" s="13" t="s">
        <v>43</v>
      </c>
      <c r="N11" s="13" t="s">
        <v>42</v>
      </c>
      <c r="O11" s="13" t="s">
        <v>43</v>
      </c>
      <c r="Q11" s="13" t="s">
        <v>42</v>
      </c>
      <c r="R11" s="13" t="s">
        <v>43</v>
      </c>
      <c r="T11" s="13" t="s">
        <v>42</v>
      </c>
      <c r="U11" s="13" t="s">
        <v>43</v>
      </c>
      <c r="W11" s="13" t="s">
        <v>42</v>
      </c>
      <c r="X11" s="13" t="s">
        <v>43</v>
      </c>
      <c r="Z11" s="13" t="s">
        <v>42</v>
      </c>
      <c r="AA11" s="13" t="s">
        <v>43</v>
      </c>
      <c r="AC11" s="13" t="s">
        <v>42</v>
      </c>
      <c r="AD11" s="13" t="s">
        <v>43</v>
      </c>
      <c r="AF11" s="13" t="s">
        <v>42</v>
      </c>
      <c r="AG11" s="13" t="s">
        <v>43</v>
      </c>
      <c r="AI11" s="13" t="s">
        <v>42</v>
      </c>
      <c r="AJ11" s="13" t="s">
        <v>43</v>
      </c>
      <c r="AL11" s="13" t="s">
        <v>42</v>
      </c>
      <c r="AM11" s="13" t="s">
        <v>43</v>
      </c>
      <c r="AO11" s="13" t="s">
        <v>42</v>
      </c>
      <c r="AP11" s="13" t="s">
        <v>43</v>
      </c>
      <c r="AR11" s="13" t="s">
        <v>42</v>
      </c>
      <c r="AS11" s="13" t="s">
        <v>43</v>
      </c>
      <c r="AU11" s="13" t="s">
        <v>42</v>
      </c>
      <c r="AV11" s="13" t="s">
        <v>43</v>
      </c>
      <c r="AX11" s="13" t="s">
        <v>42</v>
      </c>
      <c r="AY11" s="13" t="s">
        <v>43</v>
      </c>
      <c r="BA11" s="13" t="s">
        <v>42</v>
      </c>
      <c r="BB11" s="13" t="s">
        <v>43</v>
      </c>
      <c r="BD11" s="13" t="s">
        <v>42</v>
      </c>
      <c r="BE11" s="13" t="s">
        <v>43</v>
      </c>
      <c r="BG11" s="13" t="s">
        <v>42</v>
      </c>
      <c r="BH11" s="13" t="s">
        <v>43</v>
      </c>
      <c r="BJ11" s="13" t="s">
        <v>42</v>
      </c>
      <c r="BK11" s="13" t="s">
        <v>43</v>
      </c>
      <c r="BM11" s="13" t="s">
        <v>42</v>
      </c>
      <c r="BN11" s="13" t="s">
        <v>43</v>
      </c>
      <c r="BP11" s="13" t="s">
        <v>42</v>
      </c>
      <c r="BQ11" s="13" t="s">
        <v>43</v>
      </c>
      <c r="BS11" s="13" t="s">
        <v>42</v>
      </c>
      <c r="BT11" s="13" t="s">
        <v>43</v>
      </c>
      <c r="BV11" s="13" t="s">
        <v>42</v>
      </c>
      <c r="BW11" s="13" t="s">
        <v>43</v>
      </c>
      <c r="BY11" s="13" t="s">
        <v>42</v>
      </c>
      <c r="BZ11" s="13" t="s">
        <v>43</v>
      </c>
      <c r="CB11" s="13" t="s">
        <v>42</v>
      </c>
      <c r="CC11" s="13" t="s">
        <v>43</v>
      </c>
      <c r="CE11" s="13" t="s">
        <v>42</v>
      </c>
      <c r="CF11" s="13" t="s">
        <v>43</v>
      </c>
      <c r="CH11" s="13" t="s">
        <v>42</v>
      </c>
      <c r="CI11" s="13" t="s">
        <v>43</v>
      </c>
      <c r="CK11" s="13" t="s">
        <v>42</v>
      </c>
      <c r="CL11" s="13" t="s">
        <v>43</v>
      </c>
    </row>
    <row r="12" spans="1:90">
      <c r="A12" s="14">
        <v>39035</v>
      </c>
      <c r="B12" s="13">
        <v>1393.219971</v>
      </c>
      <c r="C12" s="13">
        <f>(B12-B13)/B13</f>
        <v>6.3563995899499019E-3</v>
      </c>
      <c r="E12" s="14">
        <v>40015</v>
      </c>
      <c r="F12" s="13">
        <v>954.580017</v>
      </c>
      <c r="H12" s="14">
        <v>41571</v>
      </c>
      <c r="I12" s="13">
        <v>1752.0699460000001</v>
      </c>
      <c r="K12" s="14">
        <v>38322</v>
      </c>
      <c r="L12" s="13">
        <v>1191.369995</v>
      </c>
      <c r="N12" s="14">
        <v>40332</v>
      </c>
      <c r="O12" s="13">
        <v>1102.829956</v>
      </c>
      <c r="Q12" s="14">
        <v>39346</v>
      </c>
      <c r="R12" s="13">
        <v>1525.75</v>
      </c>
      <c r="T12" s="14">
        <v>39602</v>
      </c>
      <c r="U12" s="13">
        <v>1377.650024</v>
      </c>
      <c r="W12" s="14">
        <v>39308</v>
      </c>
      <c r="X12" s="13">
        <v>1426.540039</v>
      </c>
      <c r="Z12" s="14">
        <v>41597</v>
      </c>
      <c r="AA12" s="13">
        <v>1787.869995</v>
      </c>
      <c r="AC12" s="14">
        <v>41603</v>
      </c>
      <c r="AD12" s="13">
        <v>1802.4799800000001</v>
      </c>
      <c r="AF12" s="14">
        <v>41947</v>
      </c>
      <c r="AG12" s="13">
        <v>2012.099976</v>
      </c>
      <c r="AI12" s="14">
        <v>42039</v>
      </c>
      <c r="AJ12" s="13">
        <v>2041.51001</v>
      </c>
      <c r="AL12" s="14">
        <v>41310</v>
      </c>
      <c r="AM12" s="13">
        <v>1511.290039</v>
      </c>
      <c r="AO12" s="14">
        <v>37027</v>
      </c>
      <c r="AP12" s="13">
        <v>1284.98999</v>
      </c>
      <c r="AR12" s="14">
        <v>40337</v>
      </c>
      <c r="AS12" s="13">
        <v>1062</v>
      </c>
      <c r="AU12" s="14">
        <v>38813</v>
      </c>
      <c r="AV12" s="13">
        <v>1309.040039</v>
      </c>
      <c r="AX12" s="14">
        <v>38002</v>
      </c>
      <c r="AY12" s="13">
        <v>1139.829956</v>
      </c>
      <c r="BA12" s="14">
        <v>40385</v>
      </c>
      <c r="BB12" s="13">
        <v>1115.01001</v>
      </c>
      <c r="BD12" s="14">
        <v>39419</v>
      </c>
      <c r="BE12" s="13">
        <v>1472.420044</v>
      </c>
      <c r="BG12" s="14">
        <v>41584</v>
      </c>
      <c r="BH12" s="13">
        <v>1770.48999</v>
      </c>
      <c r="BJ12" s="14">
        <v>41554</v>
      </c>
      <c r="BK12" s="13">
        <v>1676.119995</v>
      </c>
      <c r="BM12" s="14">
        <v>41953</v>
      </c>
      <c r="BN12" s="13">
        <v>2038.26001</v>
      </c>
      <c r="BP12" s="14">
        <v>41904</v>
      </c>
      <c r="BQ12" s="13">
        <v>1994.290039</v>
      </c>
      <c r="BS12" s="14">
        <v>38027</v>
      </c>
      <c r="BT12" s="13">
        <v>1145.540039</v>
      </c>
      <c r="BV12" s="14">
        <v>40833</v>
      </c>
      <c r="BW12" s="13">
        <v>1200.8599850000001</v>
      </c>
      <c r="BY12" s="14">
        <v>39273</v>
      </c>
      <c r="BZ12" s="13">
        <v>1510.119995</v>
      </c>
      <c r="CB12" s="14">
        <v>42086</v>
      </c>
      <c r="CC12" s="13">
        <v>2104.419922</v>
      </c>
      <c r="CE12" s="14">
        <v>40499</v>
      </c>
      <c r="CF12" s="13">
        <v>1178.589966</v>
      </c>
      <c r="CH12" s="14">
        <v>37959</v>
      </c>
      <c r="CI12" s="13">
        <v>1069.719971</v>
      </c>
      <c r="CK12" s="14">
        <v>39672</v>
      </c>
      <c r="CL12" s="13">
        <v>1289.589966</v>
      </c>
    </row>
    <row r="13" spans="1:90">
      <c r="A13" s="14">
        <v>39034</v>
      </c>
      <c r="B13" s="13">
        <v>1384.420044</v>
      </c>
      <c r="C13" s="13">
        <f t="shared" ref="C13:C76" si="0">(B13-B14)/B14</f>
        <v>2.5490766448128697E-3</v>
      </c>
      <c r="E13" s="14">
        <v>40014</v>
      </c>
      <c r="F13" s="13">
        <v>951.13000499999998</v>
      </c>
      <c r="H13" s="14">
        <v>41570</v>
      </c>
      <c r="I13" s="13">
        <v>1746.380005</v>
      </c>
      <c r="K13" s="14">
        <v>38321</v>
      </c>
      <c r="L13" s="13">
        <v>1173.8199460000001</v>
      </c>
      <c r="N13" s="14">
        <v>40331</v>
      </c>
      <c r="O13" s="13">
        <v>1098.380005</v>
      </c>
      <c r="Q13" s="14">
        <v>39345</v>
      </c>
      <c r="R13" s="13">
        <v>1518.75</v>
      </c>
      <c r="T13" s="14">
        <v>39601</v>
      </c>
      <c r="U13" s="13">
        <v>1385.670044</v>
      </c>
      <c r="W13" s="14">
        <v>39307</v>
      </c>
      <c r="X13" s="13">
        <v>1452.920044</v>
      </c>
      <c r="Z13" s="14">
        <v>41596</v>
      </c>
      <c r="AA13" s="13">
        <v>1791.530029</v>
      </c>
      <c r="AC13" s="14">
        <v>41600</v>
      </c>
      <c r="AD13" s="13">
        <v>1804.76001</v>
      </c>
      <c r="AF13" s="14">
        <v>41946</v>
      </c>
      <c r="AG13" s="13">
        <v>2017.8100589999999</v>
      </c>
      <c r="AI13" s="14">
        <v>42038</v>
      </c>
      <c r="AJ13" s="13">
        <v>2050.030029</v>
      </c>
      <c r="AL13" s="14">
        <v>41309</v>
      </c>
      <c r="AM13" s="13">
        <v>1495.709961</v>
      </c>
      <c r="AO13" s="14">
        <v>37026</v>
      </c>
      <c r="AP13" s="13">
        <v>1249.4399410000001</v>
      </c>
      <c r="AR13" s="14">
        <v>40336</v>
      </c>
      <c r="AS13" s="13">
        <v>1050.469971</v>
      </c>
      <c r="AU13" s="14">
        <v>38812</v>
      </c>
      <c r="AV13" s="13">
        <v>1311.5600589999999</v>
      </c>
      <c r="AX13" s="14">
        <v>38001</v>
      </c>
      <c r="AY13" s="13">
        <v>1132.0500489999999</v>
      </c>
      <c r="BA13" s="14">
        <v>40382</v>
      </c>
      <c r="BB13" s="13">
        <v>1102.660034</v>
      </c>
      <c r="BD13" s="14">
        <v>39416</v>
      </c>
      <c r="BE13" s="13">
        <v>1481.1400149999999</v>
      </c>
      <c r="BG13" s="14">
        <v>41583</v>
      </c>
      <c r="BH13" s="13">
        <v>1762.969971</v>
      </c>
      <c r="BJ13" s="14">
        <v>41551</v>
      </c>
      <c r="BK13" s="13">
        <v>1690.5</v>
      </c>
      <c r="BM13" s="14">
        <v>41950</v>
      </c>
      <c r="BN13" s="13">
        <v>2031.920044</v>
      </c>
      <c r="BP13" s="14">
        <v>41901</v>
      </c>
      <c r="BQ13" s="13">
        <v>2010.400024</v>
      </c>
      <c r="BS13" s="14">
        <v>38026</v>
      </c>
      <c r="BT13" s="13">
        <v>1139.8100589999999</v>
      </c>
      <c r="BV13" s="14">
        <v>40830</v>
      </c>
      <c r="BW13" s="13">
        <v>1224.579956</v>
      </c>
      <c r="BY13" s="14">
        <v>39272</v>
      </c>
      <c r="BZ13" s="13">
        <v>1531.849976</v>
      </c>
      <c r="CB13" s="14">
        <v>42083</v>
      </c>
      <c r="CC13" s="13">
        <v>2108.1000979999999</v>
      </c>
      <c r="CE13" s="14">
        <v>40498</v>
      </c>
      <c r="CF13" s="13">
        <v>1178.339966</v>
      </c>
      <c r="CH13" s="14">
        <v>37958</v>
      </c>
      <c r="CI13" s="13">
        <v>1064.7299800000001</v>
      </c>
      <c r="CK13" s="14">
        <v>39671</v>
      </c>
      <c r="CL13" s="13">
        <v>1305.3199460000001</v>
      </c>
    </row>
    <row r="14" spans="1:90">
      <c r="A14" s="14">
        <v>39031</v>
      </c>
      <c r="B14" s="13">
        <v>1380.900024</v>
      </c>
      <c r="C14" s="13">
        <f t="shared" si="0"/>
        <v>1.8646246414454276E-3</v>
      </c>
      <c r="E14" s="14">
        <v>40011</v>
      </c>
      <c r="F14" s="13">
        <v>940.38000499999998</v>
      </c>
      <c r="H14" s="14">
        <v>41569</v>
      </c>
      <c r="I14" s="13">
        <v>1754.670044</v>
      </c>
      <c r="K14" s="14">
        <v>38320</v>
      </c>
      <c r="L14" s="13">
        <v>1178.5699460000001</v>
      </c>
      <c r="N14" s="14">
        <v>40330</v>
      </c>
      <c r="O14" s="13">
        <v>1070.709961</v>
      </c>
      <c r="Q14" s="14">
        <v>39344</v>
      </c>
      <c r="R14" s="13">
        <v>1529.030029</v>
      </c>
      <c r="T14" s="14">
        <v>39598</v>
      </c>
      <c r="U14" s="13">
        <v>1400.380005</v>
      </c>
      <c r="W14" s="14">
        <v>39304</v>
      </c>
      <c r="X14" s="13">
        <v>1453.6400149999999</v>
      </c>
      <c r="Z14" s="14">
        <v>41593</v>
      </c>
      <c r="AA14" s="13">
        <v>1798.1800539999999</v>
      </c>
      <c r="AC14" s="14">
        <v>41599</v>
      </c>
      <c r="AD14" s="13">
        <v>1795.849976</v>
      </c>
      <c r="AF14" s="14">
        <v>41943</v>
      </c>
      <c r="AG14" s="13">
        <v>2018.0500489999999</v>
      </c>
      <c r="AI14" s="14">
        <v>42037</v>
      </c>
      <c r="AJ14" s="13">
        <v>2020.849976</v>
      </c>
      <c r="AL14" s="14">
        <v>41306</v>
      </c>
      <c r="AM14" s="13">
        <v>1513.170044</v>
      </c>
      <c r="AO14" s="14">
        <v>37025</v>
      </c>
      <c r="AP14" s="13">
        <v>1248.920044</v>
      </c>
      <c r="AR14" s="14">
        <v>40333</v>
      </c>
      <c r="AS14" s="13">
        <v>1064.880005</v>
      </c>
      <c r="AU14" s="14">
        <v>38811</v>
      </c>
      <c r="AV14" s="13">
        <v>1305.9300539999999</v>
      </c>
      <c r="AX14" s="14">
        <v>38000</v>
      </c>
      <c r="AY14" s="13">
        <v>1130.5200199999999</v>
      </c>
      <c r="BA14" s="14">
        <v>40381</v>
      </c>
      <c r="BB14" s="13">
        <v>1093.670044</v>
      </c>
      <c r="BD14" s="14">
        <v>39415</v>
      </c>
      <c r="BE14" s="13">
        <v>1469.719971</v>
      </c>
      <c r="BG14" s="14">
        <v>41582</v>
      </c>
      <c r="BH14" s="13">
        <v>1767.9300539999999</v>
      </c>
      <c r="BJ14" s="14">
        <v>41550</v>
      </c>
      <c r="BK14" s="13">
        <v>1678.660034</v>
      </c>
      <c r="BM14" s="14">
        <v>41949</v>
      </c>
      <c r="BN14" s="13">
        <v>2031.209961</v>
      </c>
      <c r="BP14" s="14">
        <v>41900</v>
      </c>
      <c r="BQ14" s="13">
        <v>2011.3599850000001</v>
      </c>
      <c r="BS14" s="14">
        <v>38023</v>
      </c>
      <c r="BT14" s="13">
        <v>1142.76001</v>
      </c>
      <c r="BV14" s="14">
        <v>40829</v>
      </c>
      <c r="BW14" s="13">
        <v>1203.660034</v>
      </c>
      <c r="BY14" s="14">
        <v>39269</v>
      </c>
      <c r="BZ14" s="13">
        <v>1530.4399410000001</v>
      </c>
      <c r="CB14" s="14">
        <v>42082</v>
      </c>
      <c r="CC14" s="13">
        <v>2089.2700199999999</v>
      </c>
      <c r="CE14" s="14">
        <v>40497</v>
      </c>
      <c r="CF14" s="13">
        <v>1197.75</v>
      </c>
      <c r="CH14" s="14">
        <v>37957</v>
      </c>
      <c r="CI14" s="13">
        <v>1066.619995</v>
      </c>
      <c r="CK14" s="14">
        <v>39668</v>
      </c>
      <c r="CL14" s="13">
        <v>1296.3199460000001</v>
      </c>
    </row>
    <row r="15" spans="1:90">
      <c r="A15" s="14">
        <v>39030</v>
      </c>
      <c r="B15" s="13">
        <v>1378.329956</v>
      </c>
      <c r="C15" s="13">
        <f t="shared" si="0"/>
        <v>-5.3329786354071014E-3</v>
      </c>
      <c r="E15" s="14">
        <v>40010</v>
      </c>
      <c r="F15" s="13">
        <v>940.73999000000003</v>
      </c>
      <c r="H15" s="14">
        <v>41568</v>
      </c>
      <c r="I15" s="13">
        <v>1744.660034</v>
      </c>
      <c r="K15" s="14">
        <v>38317</v>
      </c>
      <c r="L15" s="13">
        <v>1182.650024</v>
      </c>
      <c r="N15" s="14">
        <v>40326</v>
      </c>
      <c r="O15" s="13">
        <v>1089.410034</v>
      </c>
      <c r="Q15" s="14">
        <v>39343</v>
      </c>
      <c r="R15" s="13">
        <v>1519.780029</v>
      </c>
      <c r="T15" s="14">
        <v>39597</v>
      </c>
      <c r="U15" s="13">
        <v>1398.26001</v>
      </c>
      <c r="W15" s="14">
        <v>39303</v>
      </c>
      <c r="X15" s="13">
        <v>1453.089966</v>
      </c>
      <c r="Z15" s="14">
        <v>41592</v>
      </c>
      <c r="AA15" s="13">
        <v>1790.619995</v>
      </c>
      <c r="AC15" s="14">
        <v>41598</v>
      </c>
      <c r="AD15" s="13">
        <v>1781.369995</v>
      </c>
      <c r="AF15" s="14">
        <v>41942</v>
      </c>
      <c r="AG15" s="13">
        <v>1994.650024</v>
      </c>
      <c r="AI15" s="14">
        <v>42034</v>
      </c>
      <c r="AJ15" s="13">
        <v>1994.98999</v>
      </c>
      <c r="AL15" s="14">
        <v>41305</v>
      </c>
      <c r="AM15" s="13">
        <v>1498.1099850000001</v>
      </c>
      <c r="AO15" s="14">
        <v>37022</v>
      </c>
      <c r="AP15" s="13">
        <v>1245.670044</v>
      </c>
      <c r="AR15" s="14">
        <v>40332</v>
      </c>
      <c r="AS15" s="13">
        <v>1102.829956</v>
      </c>
      <c r="AU15" s="14">
        <v>38810</v>
      </c>
      <c r="AV15" s="13">
        <v>1297.8100589999999</v>
      </c>
      <c r="AX15" s="14">
        <v>37999</v>
      </c>
      <c r="AY15" s="13">
        <v>1121.219971</v>
      </c>
      <c r="BA15" s="14">
        <v>40380</v>
      </c>
      <c r="BB15" s="13">
        <v>1069.589966</v>
      </c>
      <c r="BD15" s="14">
        <v>39414</v>
      </c>
      <c r="BE15" s="13">
        <v>1469.0200199999999</v>
      </c>
      <c r="BG15" s="14">
        <v>41579</v>
      </c>
      <c r="BH15" s="13">
        <v>1761.6400149999999</v>
      </c>
      <c r="BJ15" s="14">
        <v>41549</v>
      </c>
      <c r="BK15" s="13">
        <v>1693.869995</v>
      </c>
      <c r="BM15" s="14">
        <v>41948</v>
      </c>
      <c r="BN15" s="13">
        <v>2023.5699460000001</v>
      </c>
      <c r="BP15" s="14">
        <v>41899</v>
      </c>
      <c r="BQ15" s="13">
        <v>2001.5699460000001</v>
      </c>
      <c r="BS15" s="14">
        <v>38022</v>
      </c>
      <c r="BT15" s="13">
        <v>1128.589966</v>
      </c>
      <c r="BV15" s="14">
        <v>40828</v>
      </c>
      <c r="BW15" s="13">
        <v>1207.25</v>
      </c>
      <c r="BY15" s="14">
        <v>39268</v>
      </c>
      <c r="BZ15" s="13">
        <v>1525.400024</v>
      </c>
      <c r="CB15" s="14">
        <v>42081</v>
      </c>
      <c r="CC15" s="13">
        <v>2099.5</v>
      </c>
      <c r="CE15" s="14">
        <v>40494</v>
      </c>
      <c r="CF15" s="13">
        <v>1199.209961</v>
      </c>
      <c r="CH15" s="14">
        <v>37956</v>
      </c>
      <c r="CI15" s="13">
        <v>1070.119995</v>
      </c>
      <c r="CK15" s="14">
        <v>39667</v>
      </c>
      <c r="CL15" s="13">
        <v>1266.0699460000001</v>
      </c>
    </row>
    <row r="16" spans="1:90">
      <c r="A16" s="14">
        <v>39029</v>
      </c>
      <c r="B16" s="13">
        <v>1385.719971</v>
      </c>
      <c r="C16" s="13">
        <f t="shared" si="0"/>
        <v>2.0826741132820158E-3</v>
      </c>
      <c r="E16" s="14">
        <v>40009</v>
      </c>
      <c r="F16" s="13">
        <v>932.67999299999997</v>
      </c>
      <c r="H16" s="14">
        <v>41565</v>
      </c>
      <c r="I16" s="13">
        <v>1744.5</v>
      </c>
      <c r="K16" s="14">
        <v>38315</v>
      </c>
      <c r="L16" s="13">
        <v>1181.76001</v>
      </c>
      <c r="N16" s="14">
        <v>40325</v>
      </c>
      <c r="O16" s="13">
        <v>1103.0600589999999</v>
      </c>
      <c r="Q16" s="14">
        <v>39342</v>
      </c>
      <c r="R16" s="13">
        <v>1476.650024</v>
      </c>
      <c r="T16" s="14">
        <v>39596</v>
      </c>
      <c r="U16" s="13">
        <v>1390.839966</v>
      </c>
      <c r="W16" s="14">
        <v>39302</v>
      </c>
      <c r="X16" s="13">
        <v>1497.48999</v>
      </c>
      <c r="Z16" s="14">
        <v>41591</v>
      </c>
      <c r="AA16" s="13">
        <v>1782</v>
      </c>
      <c r="AC16" s="14">
        <v>41597</v>
      </c>
      <c r="AD16" s="13">
        <v>1787.869995</v>
      </c>
      <c r="AF16" s="14">
        <v>41941</v>
      </c>
      <c r="AG16" s="13">
        <v>1982.3000489999999</v>
      </c>
      <c r="AI16" s="14">
        <v>42033</v>
      </c>
      <c r="AJ16" s="13">
        <v>2021.25</v>
      </c>
      <c r="AL16" s="14">
        <v>41304</v>
      </c>
      <c r="AM16" s="13">
        <v>1501.959961</v>
      </c>
      <c r="AO16" s="14">
        <v>37021</v>
      </c>
      <c r="AP16" s="13">
        <v>1255.1800539999999</v>
      </c>
      <c r="AR16" s="14">
        <v>40331</v>
      </c>
      <c r="AS16" s="13">
        <v>1098.380005</v>
      </c>
      <c r="AU16" s="14">
        <v>38807</v>
      </c>
      <c r="AV16" s="13">
        <v>1294.869995</v>
      </c>
      <c r="AX16" s="14">
        <v>37998</v>
      </c>
      <c r="AY16" s="13">
        <v>1127.2299800000001</v>
      </c>
      <c r="BA16" s="14">
        <v>40379</v>
      </c>
      <c r="BB16" s="13">
        <v>1083.4799800000001</v>
      </c>
      <c r="BD16" s="14">
        <v>39413</v>
      </c>
      <c r="BE16" s="13">
        <v>1428.2299800000001</v>
      </c>
      <c r="BG16" s="14">
        <v>41578</v>
      </c>
      <c r="BH16" s="13">
        <v>1756.540039</v>
      </c>
      <c r="BJ16" s="14">
        <v>41548</v>
      </c>
      <c r="BK16" s="13">
        <v>1695</v>
      </c>
      <c r="BM16" s="14">
        <v>41947</v>
      </c>
      <c r="BN16" s="13">
        <v>2012.099976</v>
      </c>
      <c r="BP16" s="14">
        <v>41898</v>
      </c>
      <c r="BQ16" s="13">
        <v>1998.9799800000001</v>
      </c>
      <c r="BS16" s="14">
        <v>38021</v>
      </c>
      <c r="BT16" s="13">
        <v>1126.5200199999999</v>
      </c>
      <c r="BV16" s="14">
        <v>40827</v>
      </c>
      <c r="BW16" s="13">
        <v>1195.540039</v>
      </c>
      <c r="BY16" s="14">
        <v>39266</v>
      </c>
      <c r="BZ16" s="13">
        <v>1524.869995</v>
      </c>
      <c r="CB16" s="14">
        <v>42080</v>
      </c>
      <c r="CC16" s="13">
        <v>2074.280029</v>
      </c>
      <c r="CE16" s="14">
        <v>40493</v>
      </c>
      <c r="CF16" s="13">
        <v>1213.540039</v>
      </c>
      <c r="CH16" s="14">
        <v>37953</v>
      </c>
      <c r="CI16" s="13">
        <v>1058.1999510000001</v>
      </c>
      <c r="CK16" s="14">
        <v>39666</v>
      </c>
      <c r="CL16" s="13">
        <v>1289.1899410000001</v>
      </c>
    </row>
    <row r="17" spans="1:90">
      <c r="A17" s="14">
        <v>39028</v>
      </c>
      <c r="B17" s="13">
        <v>1382.839966</v>
      </c>
      <c r="C17" s="13">
        <f t="shared" si="0"/>
        <v>2.2176991518116766E-3</v>
      </c>
      <c r="E17" s="14">
        <v>40008</v>
      </c>
      <c r="F17" s="13">
        <v>905.84002699999996</v>
      </c>
      <c r="H17" s="14">
        <v>41564</v>
      </c>
      <c r="I17" s="13">
        <v>1733.150024</v>
      </c>
      <c r="K17" s="14">
        <v>38314</v>
      </c>
      <c r="L17" s="13">
        <v>1176.9399410000001</v>
      </c>
      <c r="N17" s="14">
        <v>40324</v>
      </c>
      <c r="O17" s="13">
        <v>1067.9499510000001</v>
      </c>
      <c r="Q17" s="14">
        <v>39339</v>
      </c>
      <c r="R17" s="13">
        <v>1484.25</v>
      </c>
      <c r="T17" s="14">
        <v>39595</v>
      </c>
      <c r="U17" s="13">
        <v>1385.349976</v>
      </c>
      <c r="W17" s="14">
        <v>39301</v>
      </c>
      <c r="X17" s="13">
        <v>1476.709961</v>
      </c>
      <c r="Z17" s="14">
        <v>41590</v>
      </c>
      <c r="AA17" s="13">
        <v>1767.6899410000001</v>
      </c>
      <c r="AC17" s="14">
        <v>41596</v>
      </c>
      <c r="AD17" s="13">
        <v>1791.530029</v>
      </c>
      <c r="AF17" s="14">
        <v>41940</v>
      </c>
      <c r="AG17" s="13">
        <v>1985.0500489999999</v>
      </c>
      <c r="AI17" s="14">
        <v>42032</v>
      </c>
      <c r="AJ17" s="13">
        <v>2002.160034</v>
      </c>
      <c r="AL17" s="14">
        <v>41303</v>
      </c>
      <c r="AM17" s="13">
        <v>1507.839966</v>
      </c>
      <c r="AO17" s="14">
        <v>37020</v>
      </c>
      <c r="AP17" s="13">
        <v>1255.540039</v>
      </c>
      <c r="AR17" s="14">
        <v>40330</v>
      </c>
      <c r="AS17" s="13">
        <v>1070.709961</v>
      </c>
      <c r="AU17" s="14">
        <v>38806</v>
      </c>
      <c r="AV17" s="13">
        <v>1300.25</v>
      </c>
      <c r="AX17" s="14">
        <v>37995</v>
      </c>
      <c r="AY17" s="13">
        <v>1121.8599850000001</v>
      </c>
      <c r="BA17" s="14">
        <v>40378</v>
      </c>
      <c r="BB17" s="13">
        <v>1071.25</v>
      </c>
      <c r="BD17" s="14">
        <v>39412</v>
      </c>
      <c r="BE17" s="13">
        <v>1407.219971</v>
      </c>
      <c r="BG17" s="14">
        <v>41577</v>
      </c>
      <c r="BH17" s="13">
        <v>1763.3100589999999</v>
      </c>
      <c r="BJ17" s="14">
        <v>41547</v>
      </c>
      <c r="BK17" s="13">
        <v>1681.5500489999999</v>
      </c>
      <c r="BM17" s="14">
        <v>41946</v>
      </c>
      <c r="BN17" s="13">
        <v>2017.8100589999999</v>
      </c>
      <c r="BP17" s="14">
        <v>41897</v>
      </c>
      <c r="BQ17" s="13">
        <v>1984.130005</v>
      </c>
      <c r="BS17" s="14">
        <v>38020</v>
      </c>
      <c r="BT17" s="13">
        <v>1136.030029</v>
      </c>
      <c r="BV17" s="14">
        <v>40826</v>
      </c>
      <c r="BW17" s="13">
        <v>1194.8900149999999</v>
      </c>
      <c r="BY17" s="14">
        <v>39265</v>
      </c>
      <c r="BZ17" s="13">
        <v>1519.4300539999999</v>
      </c>
      <c r="CB17" s="14">
        <v>42079</v>
      </c>
      <c r="CC17" s="13">
        <v>2081.1899410000001</v>
      </c>
      <c r="CE17" s="14">
        <v>40492</v>
      </c>
      <c r="CF17" s="13">
        <v>1218.709961</v>
      </c>
      <c r="CH17" s="14">
        <v>37951</v>
      </c>
      <c r="CI17" s="13">
        <v>1058.4499510000001</v>
      </c>
      <c r="CK17" s="14">
        <v>39665</v>
      </c>
      <c r="CL17" s="13">
        <v>1284.880005</v>
      </c>
    </row>
    <row r="18" spans="1:90">
      <c r="A18" s="14">
        <v>39027</v>
      </c>
      <c r="B18" s="13">
        <v>1379.780029</v>
      </c>
      <c r="C18" s="13">
        <f t="shared" si="0"/>
        <v>1.1346462980300068E-2</v>
      </c>
      <c r="E18" s="14">
        <v>40007</v>
      </c>
      <c r="F18" s="13">
        <v>901.04998799999998</v>
      </c>
      <c r="H18" s="14">
        <v>41563</v>
      </c>
      <c r="I18" s="13">
        <v>1721.540039</v>
      </c>
      <c r="K18" s="14">
        <v>38313</v>
      </c>
      <c r="L18" s="13">
        <v>1177.23999</v>
      </c>
      <c r="N18" s="14">
        <v>40323</v>
      </c>
      <c r="O18" s="13">
        <v>1074.030029</v>
      </c>
      <c r="Q18" s="14">
        <v>39338</v>
      </c>
      <c r="R18" s="13">
        <v>1483.9499510000001</v>
      </c>
      <c r="T18" s="14">
        <v>39591</v>
      </c>
      <c r="U18" s="13">
        <v>1375.9300539999999</v>
      </c>
      <c r="W18" s="14">
        <v>39300</v>
      </c>
      <c r="X18" s="13">
        <v>1467.670044</v>
      </c>
      <c r="Z18" s="14">
        <v>41589</v>
      </c>
      <c r="AA18" s="13">
        <v>1771.8900149999999</v>
      </c>
      <c r="AC18" s="14">
        <v>41593</v>
      </c>
      <c r="AD18" s="13">
        <v>1798.1800539999999</v>
      </c>
      <c r="AF18" s="14">
        <v>41939</v>
      </c>
      <c r="AG18" s="13">
        <v>1961.630005</v>
      </c>
      <c r="AI18" s="14">
        <v>42031</v>
      </c>
      <c r="AJ18" s="13">
        <v>2029.5500489999999</v>
      </c>
      <c r="AL18" s="14">
        <v>41302</v>
      </c>
      <c r="AM18" s="13">
        <v>1500.1800539999999</v>
      </c>
      <c r="AO18" s="14">
        <v>37019</v>
      </c>
      <c r="AP18" s="13">
        <v>1261.1999510000001</v>
      </c>
      <c r="AR18" s="14">
        <v>40326</v>
      </c>
      <c r="AS18" s="13">
        <v>1089.410034</v>
      </c>
      <c r="AU18" s="14">
        <v>38805</v>
      </c>
      <c r="AV18" s="13">
        <v>1302.8900149999999</v>
      </c>
      <c r="AX18" s="14">
        <v>37994</v>
      </c>
      <c r="AY18" s="13">
        <v>1131.920044</v>
      </c>
      <c r="BA18" s="14">
        <v>40375</v>
      </c>
      <c r="BB18" s="13">
        <v>1064.880005</v>
      </c>
      <c r="BD18" s="14">
        <v>39409</v>
      </c>
      <c r="BE18" s="13">
        <v>1440.6999510000001</v>
      </c>
      <c r="BG18" s="14">
        <v>41576</v>
      </c>
      <c r="BH18" s="13">
        <v>1771.9499510000001</v>
      </c>
      <c r="BJ18" s="14">
        <v>41544</v>
      </c>
      <c r="BK18" s="13">
        <v>1691.75</v>
      </c>
      <c r="BM18" s="14">
        <v>41943</v>
      </c>
      <c r="BN18" s="13">
        <v>2018.0500489999999</v>
      </c>
      <c r="BP18" s="14">
        <v>41894</v>
      </c>
      <c r="BQ18" s="13">
        <v>1985.540039</v>
      </c>
      <c r="BS18" s="14">
        <v>38019</v>
      </c>
      <c r="BT18" s="13">
        <v>1135.26001</v>
      </c>
      <c r="BV18" s="14">
        <v>40823</v>
      </c>
      <c r="BW18" s="13">
        <v>1155.459961</v>
      </c>
      <c r="BY18" s="14">
        <v>39262</v>
      </c>
      <c r="BZ18" s="13">
        <v>1503.349976</v>
      </c>
      <c r="CB18" s="14">
        <v>42076</v>
      </c>
      <c r="CC18" s="13">
        <v>2053.3999020000001</v>
      </c>
      <c r="CE18" s="14">
        <v>40491</v>
      </c>
      <c r="CF18" s="13">
        <v>1213.400024</v>
      </c>
      <c r="CH18" s="14">
        <v>37950</v>
      </c>
      <c r="CI18" s="13">
        <v>1053.8900149999999</v>
      </c>
      <c r="CK18" s="14">
        <v>39664</v>
      </c>
      <c r="CL18" s="13">
        <v>1249.01001</v>
      </c>
    </row>
    <row r="19" spans="1:90">
      <c r="A19" s="14">
        <v>39024</v>
      </c>
      <c r="B19" s="13">
        <v>1364.3000489999999</v>
      </c>
      <c r="C19" s="13">
        <f t="shared" si="0"/>
        <v>-2.2232342179633615E-3</v>
      </c>
      <c r="E19" s="14">
        <v>40004</v>
      </c>
      <c r="F19" s="13">
        <v>879.13000499999998</v>
      </c>
      <c r="H19" s="14">
        <v>41562</v>
      </c>
      <c r="I19" s="13">
        <v>1698.0600589999999</v>
      </c>
      <c r="K19" s="14">
        <v>38310</v>
      </c>
      <c r="L19" s="13">
        <v>1170.339966</v>
      </c>
      <c r="N19" s="14">
        <v>40322</v>
      </c>
      <c r="O19" s="13">
        <v>1073.650024</v>
      </c>
      <c r="Q19" s="14">
        <v>39337</v>
      </c>
      <c r="R19" s="13">
        <v>1471.5600589999999</v>
      </c>
      <c r="T19" s="14">
        <v>39590</v>
      </c>
      <c r="U19" s="13">
        <v>1394.349976</v>
      </c>
      <c r="W19" s="14">
        <v>39297</v>
      </c>
      <c r="X19" s="13">
        <v>1433.0600589999999</v>
      </c>
      <c r="Z19" s="14">
        <v>41586</v>
      </c>
      <c r="AA19" s="13">
        <v>1770.6099850000001</v>
      </c>
      <c r="AC19" s="14">
        <v>41592</v>
      </c>
      <c r="AD19" s="13">
        <v>1790.619995</v>
      </c>
      <c r="AF19" s="14">
        <v>41936</v>
      </c>
      <c r="AG19" s="13">
        <v>1964.579956</v>
      </c>
      <c r="AI19" s="14">
        <v>42030</v>
      </c>
      <c r="AJ19" s="13">
        <v>2057.0900879999999</v>
      </c>
      <c r="AL19" s="14">
        <v>41299</v>
      </c>
      <c r="AM19" s="13">
        <v>1502.959961</v>
      </c>
      <c r="AO19" s="14">
        <v>37018</v>
      </c>
      <c r="AP19" s="13">
        <v>1263.51001</v>
      </c>
      <c r="AR19" s="14">
        <v>40325</v>
      </c>
      <c r="AS19" s="13">
        <v>1103.0600589999999</v>
      </c>
      <c r="AU19" s="14">
        <v>38804</v>
      </c>
      <c r="AV19" s="13">
        <v>1293.2299800000001</v>
      </c>
      <c r="AX19" s="14">
        <v>37993</v>
      </c>
      <c r="AY19" s="13">
        <v>1126.329956</v>
      </c>
      <c r="BA19" s="14">
        <v>40374</v>
      </c>
      <c r="BB19" s="13">
        <v>1096.4799800000001</v>
      </c>
      <c r="BD19" s="14">
        <v>39407</v>
      </c>
      <c r="BE19" s="13">
        <v>1416.7700199999999</v>
      </c>
      <c r="BG19" s="14">
        <v>41575</v>
      </c>
      <c r="BH19" s="13">
        <v>1762.1099850000001</v>
      </c>
      <c r="BJ19" s="14">
        <v>41543</v>
      </c>
      <c r="BK19" s="13">
        <v>1698.670044</v>
      </c>
      <c r="BM19" s="14">
        <v>41942</v>
      </c>
      <c r="BN19" s="13">
        <v>1994.650024</v>
      </c>
      <c r="BP19" s="14">
        <v>41893</v>
      </c>
      <c r="BQ19" s="13">
        <v>1997.4499510000001</v>
      </c>
      <c r="BS19" s="14">
        <v>38016</v>
      </c>
      <c r="BT19" s="13">
        <v>1131.130005</v>
      </c>
      <c r="BV19" s="14">
        <v>40822</v>
      </c>
      <c r="BW19" s="13">
        <v>1164.969971</v>
      </c>
      <c r="BY19" s="14">
        <v>39261</v>
      </c>
      <c r="BZ19" s="13">
        <v>1505.709961</v>
      </c>
      <c r="CB19" s="14">
        <v>42075</v>
      </c>
      <c r="CC19" s="13">
        <v>2065.9499510000001</v>
      </c>
      <c r="CE19" s="14">
        <v>40490</v>
      </c>
      <c r="CF19" s="13">
        <v>1223.25</v>
      </c>
      <c r="CH19" s="14">
        <v>37949</v>
      </c>
      <c r="CI19" s="13">
        <v>1052.079956</v>
      </c>
      <c r="CK19" s="14">
        <v>39661</v>
      </c>
      <c r="CL19" s="13">
        <v>1260.3100589999999</v>
      </c>
    </row>
    <row r="20" spans="1:90">
      <c r="A20" s="14">
        <v>39023</v>
      </c>
      <c r="B20" s="13">
        <v>1367.339966</v>
      </c>
      <c r="C20" s="13">
        <f t="shared" si="0"/>
        <v>-3.4368295283892646E-4</v>
      </c>
      <c r="E20" s="14">
        <v>40003</v>
      </c>
      <c r="F20" s="13">
        <v>882.67999299999997</v>
      </c>
      <c r="H20" s="14">
        <v>41561</v>
      </c>
      <c r="I20" s="13">
        <v>1710.1400149999999</v>
      </c>
      <c r="K20" s="14">
        <v>38309</v>
      </c>
      <c r="L20" s="13">
        <v>1183.5500489999999</v>
      </c>
      <c r="N20" s="14">
        <v>40319</v>
      </c>
      <c r="O20" s="13">
        <v>1087.6899410000001</v>
      </c>
      <c r="Q20" s="14">
        <v>39336</v>
      </c>
      <c r="R20" s="13">
        <v>1471.48999</v>
      </c>
      <c r="T20" s="14">
        <v>39589</v>
      </c>
      <c r="U20" s="13">
        <v>1390.709961</v>
      </c>
      <c r="W20" s="14">
        <v>39296</v>
      </c>
      <c r="X20" s="13">
        <v>1472.1999510000001</v>
      </c>
      <c r="Z20" s="14">
        <v>41585</v>
      </c>
      <c r="AA20" s="13">
        <v>1747.150024</v>
      </c>
      <c r="AC20" s="14">
        <v>41591</v>
      </c>
      <c r="AD20" s="13">
        <v>1782</v>
      </c>
      <c r="AF20" s="14">
        <v>41935</v>
      </c>
      <c r="AG20" s="13">
        <v>1950.8199460000001</v>
      </c>
      <c r="AI20" s="14">
        <v>42027</v>
      </c>
      <c r="AJ20" s="13">
        <v>2051.820068</v>
      </c>
      <c r="AL20" s="14">
        <v>41298</v>
      </c>
      <c r="AM20" s="13">
        <v>1494.8199460000001</v>
      </c>
      <c r="AO20" s="14">
        <v>37015</v>
      </c>
      <c r="AP20" s="13">
        <v>1266.6099850000001</v>
      </c>
      <c r="AR20" s="14">
        <v>40324</v>
      </c>
      <c r="AS20" s="13">
        <v>1067.9499510000001</v>
      </c>
      <c r="AU20" s="14">
        <v>38803</v>
      </c>
      <c r="AV20" s="13">
        <v>1301.6099850000001</v>
      </c>
      <c r="AX20" s="14">
        <v>37992</v>
      </c>
      <c r="AY20" s="13">
        <v>1123.670044</v>
      </c>
      <c r="BA20" s="14">
        <v>40373</v>
      </c>
      <c r="BB20" s="13">
        <v>1095.170044</v>
      </c>
      <c r="BD20" s="14">
        <v>39406</v>
      </c>
      <c r="BE20" s="13">
        <v>1439.6999510000001</v>
      </c>
      <c r="BG20" s="14">
        <v>41572</v>
      </c>
      <c r="BH20" s="13">
        <v>1759.7700199999999</v>
      </c>
      <c r="BJ20" s="14">
        <v>41542</v>
      </c>
      <c r="BK20" s="13">
        <v>1692.7700199999999</v>
      </c>
      <c r="BM20" s="14">
        <v>41941</v>
      </c>
      <c r="BN20" s="13">
        <v>1982.3000489999999</v>
      </c>
      <c r="BP20" s="14">
        <v>41892</v>
      </c>
      <c r="BQ20" s="13">
        <v>1995.6899410000001</v>
      </c>
      <c r="BS20" s="14">
        <v>38015</v>
      </c>
      <c r="BT20" s="13">
        <v>1134.1099850000001</v>
      </c>
      <c r="BV20" s="14">
        <v>40821</v>
      </c>
      <c r="BW20" s="13">
        <v>1144.030029</v>
      </c>
      <c r="BY20" s="14">
        <v>39260</v>
      </c>
      <c r="BZ20" s="13">
        <v>1506.339966</v>
      </c>
      <c r="CB20" s="14">
        <v>42074</v>
      </c>
      <c r="CC20" s="13">
        <v>2040.23999</v>
      </c>
      <c r="CE20" s="14">
        <v>40487</v>
      </c>
      <c r="CF20" s="13">
        <v>1225.849976</v>
      </c>
      <c r="CH20" s="14">
        <v>37946</v>
      </c>
      <c r="CI20" s="13">
        <v>1035.280029</v>
      </c>
      <c r="CK20" s="14">
        <v>39660</v>
      </c>
      <c r="CL20" s="13">
        <v>1267.380005</v>
      </c>
    </row>
    <row r="21" spans="1:90">
      <c r="A21" s="14">
        <v>39022</v>
      </c>
      <c r="B21" s="13">
        <v>1367.8100589999999</v>
      </c>
      <c r="C21" s="13">
        <f t="shared" si="0"/>
        <v>-7.3514684483626412E-3</v>
      </c>
      <c r="E21" s="14">
        <v>40002</v>
      </c>
      <c r="F21" s="13">
        <v>879.55999799999995</v>
      </c>
      <c r="H21" s="14">
        <v>41558</v>
      </c>
      <c r="I21" s="13">
        <v>1703.1999510000001</v>
      </c>
      <c r="K21" s="14">
        <v>38308</v>
      </c>
      <c r="L21" s="13">
        <v>1181.9399410000001</v>
      </c>
      <c r="N21" s="14">
        <v>40318</v>
      </c>
      <c r="O21" s="13">
        <v>1071.589966</v>
      </c>
      <c r="Q21" s="14">
        <v>39335</v>
      </c>
      <c r="R21" s="13">
        <v>1451.6999510000001</v>
      </c>
      <c r="T21" s="14">
        <v>39588</v>
      </c>
      <c r="U21" s="13">
        <v>1413.400024</v>
      </c>
      <c r="W21" s="14">
        <v>39295</v>
      </c>
      <c r="X21" s="13">
        <v>1465.8100589999999</v>
      </c>
      <c r="Z21" s="14">
        <v>41584</v>
      </c>
      <c r="AA21" s="13">
        <v>1770.48999</v>
      </c>
      <c r="AC21" s="14">
        <v>41590</v>
      </c>
      <c r="AD21" s="13">
        <v>1767.6899410000001</v>
      </c>
      <c r="AF21" s="14">
        <v>41934</v>
      </c>
      <c r="AG21" s="13">
        <v>1927.1099850000001</v>
      </c>
      <c r="AI21" s="14">
        <v>42026</v>
      </c>
      <c r="AJ21" s="13">
        <v>2063.1499020000001</v>
      </c>
      <c r="AL21" s="14">
        <v>41297</v>
      </c>
      <c r="AM21" s="13">
        <v>1494.8100589999999</v>
      </c>
      <c r="AO21" s="14">
        <v>37014</v>
      </c>
      <c r="AP21" s="13">
        <v>1248.579956</v>
      </c>
      <c r="AR21" s="14">
        <v>40323</v>
      </c>
      <c r="AS21" s="13">
        <v>1074.030029</v>
      </c>
      <c r="AU21" s="14">
        <v>38800</v>
      </c>
      <c r="AV21" s="13">
        <v>1302.9499510000001</v>
      </c>
      <c r="AX21" s="14">
        <v>37991</v>
      </c>
      <c r="AY21" s="13">
        <v>1122.219971</v>
      </c>
      <c r="BA21" s="14">
        <v>40372</v>
      </c>
      <c r="BB21" s="13">
        <v>1095.339966</v>
      </c>
      <c r="BD21" s="14">
        <v>39405</v>
      </c>
      <c r="BE21" s="13">
        <v>1433.2700199999999</v>
      </c>
      <c r="BG21" s="14">
        <v>41571</v>
      </c>
      <c r="BH21" s="13">
        <v>1752.0699460000001</v>
      </c>
      <c r="BJ21" s="14">
        <v>41541</v>
      </c>
      <c r="BK21" s="13">
        <v>1697.420044</v>
      </c>
      <c r="BM21" s="14">
        <v>41940</v>
      </c>
      <c r="BN21" s="13">
        <v>1985.0500489999999</v>
      </c>
      <c r="BP21" s="14">
        <v>41891</v>
      </c>
      <c r="BQ21" s="13">
        <v>1988.4399410000001</v>
      </c>
      <c r="BS21" s="14">
        <v>38014</v>
      </c>
      <c r="BT21" s="13">
        <v>1128.4799800000001</v>
      </c>
      <c r="BV21" s="14">
        <v>40820</v>
      </c>
      <c r="BW21" s="13">
        <v>1123.9499510000001</v>
      </c>
      <c r="BY21" s="14">
        <v>39259</v>
      </c>
      <c r="BZ21" s="13">
        <v>1492.8900149999999</v>
      </c>
      <c r="CB21" s="14">
        <v>42073</v>
      </c>
      <c r="CC21" s="13">
        <v>2044.160034</v>
      </c>
      <c r="CE21" s="14">
        <v>40486</v>
      </c>
      <c r="CF21" s="13">
        <v>1221.0600589999999</v>
      </c>
      <c r="CH21" s="14">
        <v>37945</v>
      </c>
      <c r="CI21" s="13">
        <v>1033.650024</v>
      </c>
      <c r="CK21" s="14">
        <v>39659</v>
      </c>
      <c r="CL21" s="13">
        <v>1284.26001</v>
      </c>
    </row>
    <row r="22" spans="1:90">
      <c r="A22" s="14">
        <v>39021</v>
      </c>
      <c r="B22" s="13">
        <v>1377.9399410000001</v>
      </c>
      <c r="C22" s="13">
        <f t="shared" si="0"/>
        <v>7.1752553560040979E-6</v>
      </c>
      <c r="E22" s="14">
        <v>40001</v>
      </c>
      <c r="F22" s="13">
        <v>881.03002900000001</v>
      </c>
      <c r="H22" s="14">
        <v>41557</v>
      </c>
      <c r="I22" s="13">
        <v>1692.5600589999999</v>
      </c>
      <c r="K22" s="14">
        <v>38307</v>
      </c>
      <c r="L22" s="13">
        <v>1175.4300539999999</v>
      </c>
      <c r="N22" s="14">
        <v>40317</v>
      </c>
      <c r="O22" s="13">
        <v>1115.0500489999999</v>
      </c>
      <c r="Q22" s="14">
        <v>39332</v>
      </c>
      <c r="R22" s="13">
        <v>1453.5500489999999</v>
      </c>
      <c r="T22" s="14">
        <v>39587</v>
      </c>
      <c r="U22" s="13">
        <v>1426.630005</v>
      </c>
      <c r="W22" s="14">
        <v>39294</v>
      </c>
      <c r="X22" s="13">
        <v>1455.2700199999999</v>
      </c>
      <c r="Z22" s="14">
        <v>41583</v>
      </c>
      <c r="AA22" s="13">
        <v>1762.969971</v>
      </c>
      <c r="AC22" s="14">
        <v>41589</v>
      </c>
      <c r="AD22" s="13">
        <v>1771.8900149999999</v>
      </c>
      <c r="AF22" s="14">
        <v>41933</v>
      </c>
      <c r="AG22" s="13">
        <v>1941.280029</v>
      </c>
      <c r="AI22" s="14">
        <v>42025</v>
      </c>
      <c r="AJ22" s="13">
        <v>2032.119995</v>
      </c>
      <c r="AL22" s="14">
        <v>41296</v>
      </c>
      <c r="AM22" s="13">
        <v>1492.5600589999999</v>
      </c>
      <c r="AO22" s="14">
        <v>37013</v>
      </c>
      <c r="AP22" s="13">
        <v>1267.4300539999999</v>
      </c>
      <c r="AR22" s="14">
        <v>40322</v>
      </c>
      <c r="AS22" s="13">
        <v>1073.650024</v>
      </c>
      <c r="AU22" s="14">
        <v>38799</v>
      </c>
      <c r="AV22" s="13">
        <v>1301.670044</v>
      </c>
      <c r="AX22" s="14">
        <v>37988</v>
      </c>
      <c r="AY22" s="13">
        <v>1108.4799800000001</v>
      </c>
      <c r="BA22" s="14">
        <v>40371</v>
      </c>
      <c r="BB22" s="13">
        <v>1078.75</v>
      </c>
      <c r="BD22" s="14">
        <v>39402</v>
      </c>
      <c r="BE22" s="13">
        <v>1458.73999</v>
      </c>
      <c r="BG22" s="14">
        <v>41570</v>
      </c>
      <c r="BH22" s="13">
        <v>1746.380005</v>
      </c>
      <c r="BJ22" s="14">
        <v>41540</v>
      </c>
      <c r="BK22" s="13">
        <v>1701.839966</v>
      </c>
      <c r="BM22" s="14">
        <v>41939</v>
      </c>
      <c r="BN22" s="13">
        <v>1961.630005</v>
      </c>
      <c r="BP22" s="14">
        <v>41890</v>
      </c>
      <c r="BQ22" s="13">
        <v>2001.540039</v>
      </c>
      <c r="BS22" s="14">
        <v>38013</v>
      </c>
      <c r="BT22" s="13">
        <v>1144.0500489999999</v>
      </c>
      <c r="BV22" s="14">
        <v>40819</v>
      </c>
      <c r="BW22" s="13">
        <v>1099.2299800000001</v>
      </c>
      <c r="BY22" s="14">
        <v>39258</v>
      </c>
      <c r="BZ22" s="13">
        <v>1497.73999</v>
      </c>
      <c r="CB22" s="14">
        <v>42072</v>
      </c>
      <c r="CC22" s="13">
        <v>2079.429932</v>
      </c>
      <c r="CE22" s="14">
        <v>40485</v>
      </c>
      <c r="CF22" s="13">
        <v>1197.959961</v>
      </c>
      <c r="CH22" s="14">
        <v>37944</v>
      </c>
      <c r="CI22" s="13">
        <v>1042.4399410000001</v>
      </c>
      <c r="CK22" s="14">
        <v>39658</v>
      </c>
      <c r="CL22" s="13">
        <v>1263.1999510000001</v>
      </c>
    </row>
    <row r="23" spans="1:90">
      <c r="A23" s="14">
        <v>39020</v>
      </c>
      <c r="B23" s="13">
        <v>1377.9300539999999</v>
      </c>
      <c r="C23" s="13">
        <f t="shared" si="0"/>
        <v>4.2842581683999676E-4</v>
      </c>
      <c r="E23" s="14">
        <v>40000</v>
      </c>
      <c r="F23" s="13">
        <v>898.71997099999999</v>
      </c>
      <c r="H23" s="14">
        <v>41556</v>
      </c>
      <c r="I23" s="13">
        <v>1656.400024</v>
      </c>
      <c r="K23" s="14">
        <v>38306</v>
      </c>
      <c r="L23" s="13">
        <v>1183.8100589999999</v>
      </c>
      <c r="N23" s="14">
        <v>40316</v>
      </c>
      <c r="O23" s="13">
        <v>1120.8000489999999</v>
      </c>
      <c r="Q23" s="14">
        <v>39331</v>
      </c>
      <c r="R23" s="13">
        <v>1478.5500489999999</v>
      </c>
      <c r="T23" s="14">
        <v>39584</v>
      </c>
      <c r="U23" s="13">
        <v>1425.349976</v>
      </c>
      <c r="W23" s="14">
        <v>39293</v>
      </c>
      <c r="X23" s="13">
        <v>1473.910034</v>
      </c>
      <c r="Z23" s="14">
        <v>41582</v>
      </c>
      <c r="AA23" s="13">
        <v>1767.9300539999999</v>
      </c>
      <c r="AC23" s="14">
        <v>41586</v>
      </c>
      <c r="AD23" s="13">
        <v>1770.6099850000001</v>
      </c>
      <c r="AF23" s="14">
        <v>41932</v>
      </c>
      <c r="AG23" s="13">
        <v>1904.01001</v>
      </c>
      <c r="AI23" s="14">
        <v>42024</v>
      </c>
      <c r="AJ23" s="13">
        <v>2022.5500489999999</v>
      </c>
      <c r="AL23" s="14">
        <v>41292</v>
      </c>
      <c r="AM23" s="13">
        <v>1485.9799800000001</v>
      </c>
      <c r="AO23" s="14">
        <v>37012</v>
      </c>
      <c r="AP23" s="13">
        <v>1266.4399410000001</v>
      </c>
      <c r="AR23" s="14">
        <v>40319</v>
      </c>
      <c r="AS23" s="13">
        <v>1087.6899410000001</v>
      </c>
      <c r="AU23" s="14">
        <v>38798</v>
      </c>
      <c r="AV23" s="13">
        <v>1305.040039</v>
      </c>
      <c r="AX23" s="14">
        <v>37986</v>
      </c>
      <c r="AY23" s="13">
        <v>1111.920044</v>
      </c>
      <c r="BA23" s="14">
        <v>40368</v>
      </c>
      <c r="BB23" s="13">
        <v>1077.959961</v>
      </c>
      <c r="BD23" s="14">
        <v>39401</v>
      </c>
      <c r="BE23" s="13">
        <v>1451.150024</v>
      </c>
      <c r="BG23" s="14">
        <v>41569</v>
      </c>
      <c r="BH23" s="13">
        <v>1754.670044</v>
      </c>
      <c r="BJ23" s="14">
        <v>41537</v>
      </c>
      <c r="BK23" s="13">
        <v>1709.910034</v>
      </c>
      <c r="BM23" s="14">
        <v>41936</v>
      </c>
      <c r="BN23" s="13">
        <v>1964.579956</v>
      </c>
      <c r="BP23" s="14">
        <v>41887</v>
      </c>
      <c r="BQ23" s="13">
        <v>2007.709961</v>
      </c>
      <c r="BS23" s="14">
        <v>38012</v>
      </c>
      <c r="BT23" s="13">
        <v>1155.369995</v>
      </c>
      <c r="BV23" s="14">
        <v>40816</v>
      </c>
      <c r="BW23" s="13">
        <v>1131.420044</v>
      </c>
      <c r="BY23" s="14">
        <v>39255</v>
      </c>
      <c r="BZ23" s="13">
        <v>1502.5600589999999</v>
      </c>
      <c r="CB23" s="14">
        <v>42069</v>
      </c>
      <c r="CC23" s="13">
        <v>2071.26001</v>
      </c>
      <c r="CE23" s="14">
        <v>40484</v>
      </c>
      <c r="CF23" s="13">
        <v>1193.5699460000001</v>
      </c>
      <c r="CH23" s="14">
        <v>37943</v>
      </c>
      <c r="CI23" s="13">
        <v>1034.150024</v>
      </c>
      <c r="CK23" s="14">
        <v>39657</v>
      </c>
      <c r="CL23" s="13">
        <v>1234.369995</v>
      </c>
    </row>
    <row r="24" spans="1:90">
      <c r="A24" s="14">
        <v>39017</v>
      </c>
      <c r="B24" s="13">
        <v>1377.339966</v>
      </c>
      <c r="C24" s="13">
        <f t="shared" si="0"/>
        <v>-8.4516301234426813E-3</v>
      </c>
      <c r="E24" s="14">
        <v>39996</v>
      </c>
      <c r="F24" s="13">
        <v>896.419983</v>
      </c>
      <c r="H24" s="14">
        <v>41555</v>
      </c>
      <c r="I24" s="13">
        <v>1655.4499510000001</v>
      </c>
      <c r="K24" s="14">
        <v>38303</v>
      </c>
      <c r="L24" s="13">
        <v>1184.170044</v>
      </c>
      <c r="N24" s="14">
        <v>40315</v>
      </c>
      <c r="O24" s="13">
        <v>1136.9399410000001</v>
      </c>
      <c r="Q24" s="14">
        <v>39330</v>
      </c>
      <c r="R24" s="13">
        <v>1472.290039</v>
      </c>
      <c r="T24" s="14">
        <v>39583</v>
      </c>
      <c r="U24" s="13">
        <v>1423.5699460000001</v>
      </c>
      <c r="W24" s="14">
        <v>39290</v>
      </c>
      <c r="X24" s="13">
        <v>1458.9499510000001</v>
      </c>
      <c r="Z24" s="14">
        <v>41579</v>
      </c>
      <c r="AA24" s="13">
        <v>1761.6400149999999</v>
      </c>
      <c r="AC24" s="14">
        <v>41585</v>
      </c>
      <c r="AD24" s="13">
        <v>1747.150024</v>
      </c>
      <c r="AF24" s="14">
        <v>41929</v>
      </c>
      <c r="AG24" s="13">
        <v>1886.76001</v>
      </c>
      <c r="AI24" s="14">
        <v>42020</v>
      </c>
      <c r="AJ24" s="13">
        <v>2019.420044</v>
      </c>
      <c r="AL24" s="14">
        <v>41291</v>
      </c>
      <c r="AM24" s="13">
        <v>1480.9399410000001</v>
      </c>
      <c r="AO24" s="14">
        <v>37011</v>
      </c>
      <c r="AP24" s="13">
        <v>1249.459961</v>
      </c>
      <c r="AR24" s="14">
        <v>40318</v>
      </c>
      <c r="AS24" s="13">
        <v>1071.589966</v>
      </c>
      <c r="AU24" s="14">
        <v>38797</v>
      </c>
      <c r="AV24" s="13">
        <v>1297.2299800000001</v>
      </c>
      <c r="AX24" s="14">
        <v>37985</v>
      </c>
      <c r="AY24" s="13">
        <v>1109.6400149999999</v>
      </c>
      <c r="BA24" s="14">
        <v>40367</v>
      </c>
      <c r="BB24" s="13">
        <v>1070.25</v>
      </c>
      <c r="BD24" s="14">
        <v>39400</v>
      </c>
      <c r="BE24" s="13">
        <v>1470.579956</v>
      </c>
      <c r="BG24" s="14">
        <v>41568</v>
      </c>
      <c r="BH24" s="13">
        <v>1744.660034</v>
      </c>
      <c r="BJ24" s="14">
        <v>41536</v>
      </c>
      <c r="BK24" s="13">
        <v>1722.339966</v>
      </c>
      <c r="BM24" s="14">
        <v>41935</v>
      </c>
      <c r="BN24" s="13">
        <v>1950.8199460000001</v>
      </c>
      <c r="BP24" s="14">
        <v>41886</v>
      </c>
      <c r="BQ24" s="13">
        <v>1997.650024</v>
      </c>
      <c r="BS24" s="14">
        <v>38009</v>
      </c>
      <c r="BT24" s="13">
        <v>1141.5500489999999</v>
      </c>
      <c r="BV24" s="14">
        <v>40815</v>
      </c>
      <c r="BW24" s="13">
        <v>1160.400024</v>
      </c>
      <c r="BY24" s="14">
        <v>39254</v>
      </c>
      <c r="BZ24" s="13">
        <v>1522.1899410000001</v>
      </c>
      <c r="CB24" s="14">
        <v>42068</v>
      </c>
      <c r="CC24" s="13">
        <v>2101.040039</v>
      </c>
      <c r="CE24" s="14">
        <v>40483</v>
      </c>
      <c r="CF24" s="13">
        <v>1184.380005</v>
      </c>
      <c r="CH24" s="14">
        <v>37942</v>
      </c>
      <c r="CI24" s="13">
        <v>1043.630005</v>
      </c>
      <c r="CK24" s="14">
        <v>39654</v>
      </c>
      <c r="CL24" s="13">
        <v>1257.76001</v>
      </c>
    </row>
    <row r="25" spans="1:90">
      <c r="A25" s="14">
        <v>39016</v>
      </c>
      <c r="B25" s="13">
        <v>1389.079956</v>
      </c>
      <c r="C25" s="13">
        <f t="shared" si="0"/>
        <v>4.963019739207669E-3</v>
      </c>
      <c r="E25" s="14">
        <v>39995</v>
      </c>
      <c r="F25" s="13">
        <v>923.330017</v>
      </c>
      <c r="H25" s="14">
        <v>41554</v>
      </c>
      <c r="I25" s="13">
        <v>1676.119995</v>
      </c>
      <c r="K25" s="14">
        <v>38302</v>
      </c>
      <c r="L25" s="13">
        <v>1173.4799800000001</v>
      </c>
      <c r="N25" s="14">
        <v>40312</v>
      </c>
      <c r="O25" s="13">
        <v>1135.6800539999999</v>
      </c>
      <c r="Q25" s="14">
        <v>39329</v>
      </c>
      <c r="R25" s="13">
        <v>1489.420044</v>
      </c>
      <c r="T25" s="14">
        <v>39582</v>
      </c>
      <c r="U25" s="13">
        <v>1408.660034</v>
      </c>
      <c r="W25" s="14">
        <v>39289</v>
      </c>
      <c r="X25" s="13">
        <v>1482.660034</v>
      </c>
      <c r="Z25" s="14">
        <v>41578</v>
      </c>
      <c r="AA25" s="13">
        <v>1756.540039</v>
      </c>
      <c r="AC25" s="14">
        <v>41584</v>
      </c>
      <c r="AD25" s="13">
        <v>1770.48999</v>
      </c>
      <c r="AF25" s="14">
        <v>41928</v>
      </c>
      <c r="AG25" s="13">
        <v>1862.76001</v>
      </c>
      <c r="AI25" s="14">
        <v>42019</v>
      </c>
      <c r="AJ25" s="13">
        <v>1992.670044</v>
      </c>
      <c r="AL25" s="14">
        <v>41290</v>
      </c>
      <c r="AM25" s="13">
        <v>1472.630005</v>
      </c>
      <c r="AO25" s="14">
        <v>37008</v>
      </c>
      <c r="AP25" s="13">
        <v>1253.0500489999999</v>
      </c>
      <c r="AR25" s="14">
        <v>40317</v>
      </c>
      <c r="AS25" s="13">
        <v>1115.0500489999999</v>
      </c>
      <c r="AU25" s="14">
        <v>38796</v>
      </c>
      <c r="AV25" s="13">
        <v>1305.079956</v>
      </c>
      <c r="AX25" s="14">
        <v>37984</v>
      </c>
      <c r="AY25" s="13">
        <v>1109.4799800000001</v>
      </c>
      <c r="BA25" s="14">
        <v>40366</v>
      </c>
      <c r="BB25" s="13">
        <v>1060.2700199999999</v>
      </c>
      <c r="BD25" s="14">
        <v>39399</v>
      </c>
      <c r="BE25" s="13">
        <v>1481.0500489999999</v>
      </c>
      <c r="BG25" s="14">
        <v>41565</v>
      </c>
      <c r="BH25" s="13">
        <v>1744.5</v>
      </c>
      <c r="BJ25" s="14">
        <v>41535</v>
      </c>
      <c r="BK25" s="13">
        <v>1725.5200199999999</v>
      </c>
      <c r="BM25" s="14">
        <v>41934</v>
      </c>
      <c r="BN25" s="13">
        <v>1927.1099850000001</v>
      </c>
      <c r="BP25" s="14">
        <v>41885</v>
      </c>
      <c r="BQ25" s="13">
        <v>2000.719971</v>
      </c>
      <c r="BS25" s="14">
        <v>38008</v>
      </c>
      <c r="BT25" s="13">
        <v>1143.9399410000001</v>
      </c>
      <c r="BV25" s="14">
        <v>40814</v>
      </c>
      <c r="BW25" s="13">
        <v>1151.0600589999999</v>
      </c>
      <c r="BY25" s="14">
        <v>39253</v>
      </c>
      <c r="BZ25" s="13">
        <v>1512.839966</v>
      </c>
      <c r="CB25" s="14">
        <v>42067</v>
      </c>
      <c r="CC25" s="13">
        <v>2098.530029</v>
      </c>
      <c r="CE25" s="14">
        <v>40480</v>
      </c>
      <c r="CF25" s="13">
        <v>1183.26001</v>
      </c>
      <c r="CH25" s="14">
        <v>37939</v>
      </c>
      <c r="CI25" s="13">
        <v>1050.349976</v>
      </c>
      <c r="CK25" s="14">
        <v>39653</v>
      </c>
      <c r="CL25" s="13">
        <v>1252.540039</v>
      </c>
    </row>
    <row r="26" spans="1:90">
      <c r="A26" s="14">
        <v>39015</v>
      </c>
      <c r="B26" s="13">
        <v>1382.219971</v>
      </c>
      <c r="C26" s="13">
        <f t="shared" si="0"/>
        <v>3.5138930305584071E-3</v>
      </c>
      <c r="E26" s="14">
        <v>39994</v>
      </c>
      <c r="F26" s="13">
        <v>919.32000700000003</v>
      </c>
      <c r="H26" s="14">
        <v>41551</v>
      </c>
      <c r="I26" s="13">
        <v>1690.5</v>
      </c>
      <c r="K26" s="14">
        <v>38301</v>
      </c>
      <c r="L26" s="13">
        <v>1162.910034</v>
      </c>
      <c r="N26" s="14">
        <v>40311</v>
      </c>
      <c r="O26" s="13">
        <v>1157.4399410000001</v>
      </c>
      <c r="Q26" s="14">
        <v>39325</v>
      </c>
      <c r="R26" s="13">
        <v>1473.98999</v>
      </c>
      <c r="T26" s="14">
        <v>39581</v>
      </c>
      <c r="U26" s="13">
        <v>1403.040039</v>
      </c>
      <c r="W26" s="14">
        <v>39288</v>
      </c>
      <c r="X26" s="13">
        <v>1518.089966</v>
      </c>
      <c r="Z26" s="14">
        <v>41577</v>
      </c>
      <c r="AA26" s="13">
        <v>1763.3100589999999</v>
      </c>
      <c r="AC26" s="14">
        <v>41583</v>
      </c>
      <c r="AD26" s="13">
        <v>1762.969971</v>
      </c>
      <c r="AF26" s="14">
        <v>41927</v>
      </c>
      <c r="AG26" s="13">
        <v>1862.48999</v>
      </c>
      <c r="AI26" s="14">
        <v>42018</v>
      </c>
      <c r="AJ26" s="13">
        <v>2011.2700199999999</v>
      </c>
      <c r="AL26" s="14">
        <v>41289</v>
      </c>
      <c r="AM26" s="13">
        <v>1472.339966</v>
      </c>
      <c r="AO26" s="14">
        <v>37007</v>
      </c>
      <c r="AP26" s="13">
        <v>1234.5200199999999</v>
      </c>
      <c r="AR26" s="14">
        <v>40316</v>
      </c>
      <c r="AS26" s="13">
        <v>1120.8000489999999</v>
      </c>
      <c r="AU26" s="14">
        <v>38793</v>
      </c>
      <c r="AV26" s="13">
        <v>1307.25</v>
      </c>
      <c r="AX26" s="14">
        <v>37981</v>
      </c>
      <c r="AY26" s="13">
        <v>1095.8900149999999</v>
      </c>
      <c r="BA26" s="14">
        <v>40365</v>
      </c>
      <c r="BB26" s="13">
        <v>1028.0600589999999</v>
      </c>
      <c r="BD26" s="14">
        <v>39398</v>
      </c>
      <c r="BE26" s="13">
        <v>1439.1800539999999</v>
      </c>
      <c r="BG26" s="14">
        <v>41564</v>
      </c>
      <c r="BH26" s="13">
        <v>1733.150024</v>
      </c>
      <c r="BJ26" s="14">
        <v>41534</v>
      </c>
      <c r="BK26" s="13">
        <v>1704.76001</v>
      </c>
      <c r="BM26" s="14">
        <v>41933</v>
      </c>
      <c r="BN26" s="13">
        <v>1941.280029</v>
      </c>
      <c r="BP26" s="14">
        <v>41884</v>
      </c>
      <c r="BQ26" s="13">
        <v>2002.280029</v>
      </c>
      <c r="BS26" s="14">
        <v>38007</v>
      </c>
      <c r="BT26" s="13">
        <v>1147.619995</v>
      </c>
      <c r="BV26" s="14">
        <v>40813</v>
      </c>
      <c r="BW26" s="13">
        <v>1175.380005</v>
      </c>
      <c r="BY26" s="14">
        <v>39252</v>
      </c>
      <c r="BZ26" s="13">
        <v>1533.6999510000001</v>
      </c>
      <c r="CB26" s="14">
        <v>42066</v>
      </c>
      <c r="CC26" s="13">
        <v>2107.780029</v>
      </c>
      <c r="CE26" s="14">
        <v>40479</v>
      </c>
      <c r="CF26" s="13">
        <v>1183.780029</v>
      </c>
      <c r="CH26" s="14">
        <v>37938</v>
      </c>
      <c r="CI26" s="13">
        <v>1058.410034</v>
      </c>
      <c r="CK26" s="14">
        <v>39652</v>
      </c>
      <c r="CL26" s="13">
        <v>1282.1899410000001</v>
      </c>
    </row>
    <row r="27" spans="1:90">
      <c r="A27" s="14">
        <v>39014</v>
      </c>
      <c r="B27" s="13">
        <v>1377.380005</v>
      </c>
      <c r="C27" s="13">
        <f t="shared" si="0"/>
        <v>2.6142321445700662E-4</v>
      </c>
      <c r="E27" s="14">
        <v>39993</v>
      </c>
      <c r="F27" s="13">
        <v>927.22997999999995</v>
      </c>
      <c r="H27" s="14">
        <v>41550</v>
      </c>
      <c r="I27" s="13">
        <v>1678.660034</v>
      </c>
      <c r="K27" s="14">
        <v>38300</v>
      </c>
      <c r="L27" s="13">
        <v>1164.079956</v>
      </c>
      <c r="N27" s="14">
        <v>40310</v>
      </c>
      <c r="O27" s="13">
        <v>1171.670044</v>
      </c>
      <c r="Q27" s="14">
        <v>39324</v>
      </c>
      <c r="R27" s="13">
        <v>1457.6400149999999</v>
      </c>
      <c r="T27" s="14">
        <v>39580</v>
      </c>
      <c r="U27" s="13">
        <v>1403.579956</v>
      </c>
      <c r="W27" s="14">
        <v>39287</v>
      </c>
      <c r="X27" s="13">
        <v>1511.040039</v>
      </c>
      <c r="Z27" s="14">
        <v>41576</v>
      </c>
      <c r="AA27" s="13">
        <v>1771.9499510000001</v>
      </c>
      <c r="AC27" s="14">
        <v>41582</v>
      </c>
      <c r="AD27" s="13">
        <v>1767.9300539999999</v>
      </c>
      <c r="AF27" s="14">
        <v>41926</v>
      </c>
      <c r="AG27" s="13">
        <v>1877.6999510000001</v>
      </c>
      <c r="AI27" s="14">
        <v>42017</v>
      </c>
      <c r="AJ27" s="13">
        <v>2023.030029</v>
      </c>
      <c r="AL27" s="14">
        <v>41288</v>
      </c>
      <c r="AM27" s="13">
        <v>1470.6800539999999</v>
      </c>
      <c r="AO27" s="14">
        <v>37006</v>
      </c>
      <c r="AP27" s="13">
        <v>1228.75</v>
      </c>
      <c r="AR27" s="14">
        <v>40315</v>
      </c>
      <c r="AS27" s="13">
        <v>1136.9399410000001</v>
      </c>
      <c r="AU27" s="14">
        <v>38792</v>
      </c>
      <c r="AV27" s="13">
        <v>1305.329956</v>
      </c>
      <c r="AX27" s="14">
        <v>37979</v>
      </c>
      <c r="AY27" s="13">
        <v>1094.040039</v>
      </c>
      <c r="BA27" s="14">
        <v>40361</v>
      </c>
      <c r="BB27" s="13">
        <v>1022.580017</v>
      </c>
      <c r="BD27" s="14">
        <v>39395</v>
      </c>
      <c r="BE27" s="13">
        <v>1453.6999510000001</v>
      </c>
      <c r="BG27" s="14">
        <v>41563</v>
      </c>
      <c r="BH27" s="13">
        <v>1721.540039</v>
      </c>
      <c r="BJ27" s="14">
        <v>41533</v>
      </c>
      <c r="BK27" s="13">
        <v>1697.599976</v>
      </c>
      <c r="BM27" s="14">
        <v>41932</v>
      </c>
      <c r="BN27" s="13">
        <v>1904.01001</v>
      </c>
      <c r="BP27" s="14">
        <v>41880</v>
      </c>
      <c r="BQ27" s="13">
        <v>2003.369995</v>
      </c>
      <c r="BS27" s="14">
        <v>38006</v>
      </c>
      <c r="BT27" s="13">
        <v>1138.7700199999999</v>
      </c>
      <c r="BV27" s="14">
        <v>40812</v>
      </c>
      <c r="BW27" s="13">
        <v>1162.9499510000001</v>
      </c>
      <c r="BY27" s="14">
        <v>39251</v>
      </c>
      <c r="BZ27" s="13">
        <v>1531.0500489999999</v>
      </c>
      <c r="CB27" s="14">
        <v>42065</v>
      </c>
      <c r="CC27" s="13">
        <v>2117.389893</v>
      </c>
      <c r="CE27" s="14">
        <v>40478</v>
      </c>
      <c r="CF27" s="13">
        <v>1182.4499510000001</v>
      </c>
      <c r="CH27" s="14">
        <v>37937</v>
      </c>
      <c r="CI27" s="13">
        <v>1058.530029</v>
      </c>
      <c r="CK27" s="14">
        <v>39651</v>
      </c>
      <c r="CL27" s="13">
        <v>1277</v>
      </c>
    </row>
    <row r="28" spans="1:90">
      <c r="A28" s="14">
        <v>39013</v>
      </c>
      <c r="B28" s="13">
        <v>1377.0200199999999</v>
      </c>
      <c r="C28" s="13">
        <f t="shared" si="0"/>
        <v>6.1523046526781189E-3</v>
      </c>
      <c r="E28" s="14">
        <v>39990</v>
      </c>
      <c r="F28" s="13">
        <v>918.90002400000003</v>
      </c>
      <c r="H28" s="14">
        <v>41549</v>
      </c>
      <c r="I28" s="13">
        <v>1693.869995</v>
      </c>
      <c r="K28" s="14">
        <v>38299</v>
      </c>
      <c r="L28" s="13">
        <v>1164.8900149999999</v>
      </c>
      <c r="N28" s="14">
        <v>40309</v>
      </c>
      <c r="O28" s="13">
        <v>1155.790039</v>
      </c>
      <c r="Q28" s="14">
        <v>39323</v>
      </c>
      <c r="R28" s="13">
        <v>1463.76001</v>
      </c>
      <c r="T28" s="14">
        <v>39577</v>
      </c>
      <c r="U28" s="13">
        <v>1388.280029</v>
      </c>
      <c r="W28" s="14">
        <v>39286</v>
      </c>
      <c r="X28" s="13">
        <v>1541.5699460000001</v>
      </c>
      <c r="Z28" s="14">
        <v>41575</v>
      </c>
      <c r="AA28" s="13">
        <v>1762.1099850000001</v>
      </c>
      <c r="AC28" s="14">
        <v>41579</v>
      </c>
      <c r="AD28" s="13">
        <v>1761.6400149999999</v>
      </c>
      <c r="AF28" s="14">
        <v>41925</v>
      </c>
      <c r="AG28" s="13">
        <v>1874.73999</v>
      </c>
      <c r="AI28" s="14">
        <v>42016</v>
      </c>
      <c r="AJ28" s="13">
        <v>2028.26001</v>
      </c>
      <c r="AL28" s="14">
        <v>41285</v>
      </c>
      <c r="AM28" s="13">
        <v>1472.0500489999999</v>
      </c>
      <c r="AO28" s="14">
        <v>37005</v>
      </c>
      <c r="AP28" s="13">
        <v>1209.469971</v>
      </c>
      <c r="AR28" s="14">
        <v>40312</v>
      </c>
      <c r="AS28" s="13">
        <v>1135.6800539999999</v>
      </c>
      <c r="AU28" s="14">
        <v>38791</v>
      </c>
      <c r="AV28" s="13">
        <v>1303.0200199999999</v>
      </c>
      <c r="AX28" s="14">
        <v>37978</v>
      </c>
      <c r="AY28" s="13">
        <v>1096.0200199999999</v>
      </c>
      <c r="BA28" s="14">
        <v>40360</v>
      </c>
      <c r="BB28" s="13">
        <v>1027.369995</v>
      </c>
      <c r="BD28" s="14">
        <v>39394</v>
      </c>
      <c r="BE28" s="13">
        <v>1474.7700199999999</v>
      </c>
      <c r="BG28" s="14">
        <v>41562</v>
      </c>
      <c r="BH28" s="13">
        <v>1698.0600589999999</v>
      </c>
      <c r="BJ28" s="14">
        <v>41530</v>
      </c>
      <c r="BK28" s="13">
        <v>1687.98999</v>
      </c>
      <c r="BM28" s="14">
        <v>41929</v>
      </c>
      <c r="BN28" s="13">
        <v>1886.76001</v>
      </c>
      <c r="BP28" s="14">
        <v>41879</v>
      </c>
      <c r="BQ28" s="13">
        <v>1996.73999</v>
      </c>
      <c r="BS28" s="14">
        <v>38002</v>
      </c>
      <c r="BT28" s="13">
        <v>1139.829956</v>
      </c>
      <c r="BV28" s="14">
        <v>40809</v>
      </c>
      <c r="BW28" s="13">
        <v>1136.4300539999999</v>
      </c>
      <c r="BY28" s="14">
        <v>39248</v>
      </c>
      <c r="BZ28" s="13">
        <v>1532.910034</v>
      </c>
      <c r="CB28" s="14">
        <v>42062</v>
      </c>
      <c r="CC28" s="13">
        <v>2104.5</v>
      </c>
      <c r="CE28" s="14">
        <v>40477</v>
      </c>
      <c r="CF28" s="13">
        <v>1185.6400149999999</v>
      </c>
      <c r="CH28" s="14">
        <v>37936</v>
      </c>
      <c r="CI28" s="13">
        <v>1046.5699460000001</v>
      </c>
      <c r="CK28" s="14">
        <v>39650</v>
      </c>
      <c r="CL28" s="13">
        <v>1260</v>
      </c>
    </row>
    <row r="29" spans="1:90">
      <c r="A29" s="14">
        <v>39010</v>
      </c>
      <c r="B29" s="13">
        <v>1368.599976</v>
      </c>
      <c r="C29" s="13">
        <f t="shared" si="0"/>
        <v>1.1997535017779124E-3</v>
      </c>
      <c r="E29" s="14">
        <v>39989</v>
      </c>
      <c r="F29" s="13">
        <v>920.26000999999997</v>
      </c>
      <c r="H29" s="14">
        <v>41548</v>
      </c>
      <c r="I29" s="13">
        <v>1695</v>
      </c>
      <c r="K29" s="14">
        <v>38296</v>
      </c>
      <c r="L29" s="13">
        <v>1166.170044</v>
      </c>
      <c r="N29" s="14">
        <v>40308</v>
      </c>
      <c r="O29" s="13">
        <v>1159.7299800000001</v>
      </c>
      <c r="Q29" s="14">
        <v>39322</v>
      </c>
      <c r="R29" s="13">
        <v>1432.3599850000001</v>
      </c>
      <c r="T29" s="14">
        <v>39576</v>
      </c>
      <c r="U29" s="13">
        <v>1397.6800539999999</v>
      </c>
      <c r="W29" s="14">
        <v>39283</v>
      </c>
      <c r="X29" s="13">
        <v>1534.099976</v>
      </c>
      <c r="Z29" s="14">
        <v>41572</v>
      </c>
      <c r="AA29" s="13">
        <v>1759.7700199999999</v>
      </c>
      <c r="AC29" s="14">
        <v>41578</v>
      </c>
      <c r="AD29" s="13">
        <v>1756.540039</v>
      </c>
      <c r="AF29" s="14">
        <v>41922</v>
      </c>
      <c r="AG29" s="13">
        <v>1906.130005</v>
      </c>
      <c r="AI29" s="14">
        <v>42013</v>
      </c>
      <c r="AJ29" s="13">
        <v>2044.8100589999999</v>
      </c>
      <c r="AL29" s="14">
        <v>41284</v>
      </c>
      <c r="AM29" s="13">
        <v>1472.119995</v>
      </c>
      <c r="AO29" s="14">
        <v>37004</v>
      </c>
      <c r="AP29" s="13">
        <v>1224.3599850000001</v>
      </c>
      <c r="AR29" s="14">
        <v>40311</v>
      </c>
      <c r="AS29" s="13">
        <v>1157.4399410000001</v>
      </c>
      <c r="AU29" s="14">
        <v>38790</v>
      </c>
      <c r="AV29" s="13">
        <v>1297.4799800000001</v>
      </c>
      <c r="AX29" s="14">
        <v>37977</v>
      </c>
      <c r="AY29" s="13">
        <v>1092.9399410000001</v>
      </c>
      <c r="BA29" s="14">
        <v>40359</v>
      </c>
      <c r="BB29" s="13">
        <v>1030.709961</v>
      </c>
      <c r="BD29" s="14">
        <v>39393</v>
      </c>
      <c r="BE29" s="13">
        <v>1475.619995</v>
      </c>
      <c r="BG29" s="14">
        <v>41561</v>
      </c>
      <c r="BH29" s="13">
        <v>1710.1400149999999</v>
      </c>
      <c r="BJ29" s="14">
        <v>41529</v>
      </c>
      <c r="BK29" s="13">
        <v>1683.420044</v>
      </c>
      <c r="BM29" s="14">
        <v>41928</v>
      </c>
      <c r="BN29" s="13">
        <v>1862.76001</v>
      </c>
      <c r="BP29" s="14">
        <v>41878</v>
      </c>
      <c r="BQ29" s="13">
        <v>2000.119995</v>
      </c>
      <c r="BS29" s="14">
        <v>38001</v>
      </c>
      <c r="BT29" s="13">
        <v>1132.0500489999999</v>
      </c>
      <c r="BV29" s="14">
        <v>40808</v>
      </c>
      <c r="BW29" s="13">
        <v>1129.5600589999999</v>
      </c>
      <c r="BY29" s="14">
        <v>39247</v>
      </c>
      <c r="BZ29" s="13">
        <v>1522.969971</v>
      </c>
      <c r="CB29" s="14">
        <v>42061</v>
      </c>
      <c r="CC29" s="13">
        <v>2110.73999</v>
      </c>
      <c r="CE29" s="14">
        <v>40476</v>
      </c>
      <c r="CF29" s="13">
        <v>1185.619995</v>
      </c>
      <c r="CH29" s="14">
        <v>37935</v>
      </c>
      <c r="CI29" s="13">
        <v>1047.1099850000001</v>
      </c>
      <c r="CK29" s="14">
        <v>39647</v>
      </c>
      <c r="CL29" s="13">
        <v>1260.6800539999999</v>
      </c>
    </row>
    <row r="30" spans="1:90">
      <c r="A30" s="14">
        <v>39009</v>
      </c>
      <c r="B30" s="13">
        <v>1366.959961</v>
      </c>
      <c r="C30" s="13">
        <f t="shared" si="0"/>
        <v>8.4925461882164326E-4</v>
      </c>
      <c r="E30" s="14">
        <v>39988</v>
      </c>
      <c r="F30" s="13">
        <v>900.94000200000005</v>
      </c>
      <c r="H30" s="14">
        <v>41547</v>
      </c>
      <c r="I30" s="13">
        <v>1681.5500489999999</v>
      </c>
      <c r="K30" s="14">
        <v>38295</v>
      </c>
      <c r="L30" s="13">
        <v>1161.670044</v>
      </c>
      <c r="N30" s="14">
        <v>40305</v>
      </c>
      <c r="O30" s="13">
        <v>1110.880005</v>
      </c>
      <c r="Q30" s="14">
        <v>39321</v>
      </c>
      <c r="R30" s="13">
        <v>1466.790039</v>
      </c>
      <c r="T30" s="14">
        <v>39575</v>
      </c>
      <c r="U30" s="13">
        <v>1392.5699460000001</v>
      </c>
      <c r="W30" s="14">
        <v>39282</v>
      </c>
      <c r="X30" s="13">
        <v>1553.079956</v>
      </c>
      <c r="Z30" s="14">
        <v>41571</v>
      </c>
      <c r="AA30" s="13">
        <v>1752.0699460000001</v>
      </c>
      <c r="AC30" s="14">
        <v>41577</v>
      </c>
      <c r="AD30" s="13">
        <v>1763.3100589999999</v>
      </c>
      <c r="AF30" s="14">
        <v>41921</v>
      </c>
      <c r="AG30" s="13">
        <v>1928.209961</v>
      </c>
      <c r="AI30" s="14">
        <v>42012</v>
      </c>
      <c r="AJ30" s="13">
        <v>2062.139893</v>
      </c>
      <c r="AL30" s="14">
        <v>41283</v>
      </c>
      <c r="AM30" s="13">
        <v>1461.0200199999999</v>
      </c>
      <c r="AO30" s="14">
        <v>37001</v>
      </c>
      <c r="AP30" s="13">
        <v>1242.9799800000001</v>
      </c>
      <c r="AR30" s="14">
        <v>40310</v>
      </c>
      <c r="AS30" s="13">
        <v>1171.670044</v>
      </c>
      <c r="AU30" s="14">
        <v>38789</v>
      </c>
      <c r="AV30" s="13">
        <v>1284.130005</v>
      </c>
      <c r="AX30" s="14">
        <v>37974</v>
      </c>
      <c r="AY30" s="13">
        <v>1088.660034</v>
      </c>
      <c r="BA30" s="14">
        <v>40358</v>
      </c>
      <c r="BB30" s="13">
        <v>1041.23999</v>
      </c>
      <c r="BD30" s="14">
        <v>39392</v>
      </c>
      <c r="BE30" s="13">
        <v>1520.2700199999999</v>
      </c>
      <c r="BG30" s="14">
        <v>41558</v>
      </c>
      <c r="BH30" s="13">
        <v>1703.1999510000001</v>
      </c>
      <c r="BJ30" s="14">
        <v>41528</v>
      </c>
      <c r="BK30" s="13">
        <v>1689.130005</v>
      </c>
      <c r="BM30" s="14">
        <v>41927</v>
      </c>
      <c r="BN30" s="13">
        <v>1862.48999</v>
      </c>
      <c r="BP30" s="14">
        <v>41877</v>
      </c>
      <c r="BQ30" s="13">
        <v>2000.0200199999999</v>
      </c>
      <c r="BS30" s="14">
        <v>38000</v>
      </c>
      <c r="BT30" s="13">
        <v>1130.5200199999999</v>
      </c>
      <c r="BV30" s="14">
        <v>40807</v>
      </c>
      <c r="BW30" s="13">
        <v>1166.76001</v>
      </c>
      <c r="BY30" s="14">
        <v>39246</v>
      </c>
      <c r="BZ30" s="13">
        <v>1515.670044</v>
      </c>
      <c r="CB30" s="14">
        <v>42060</v>
      </c>
      <c r="CC30" s="13">
        <v>2113.860107</v>
      </c>
      <c r="CE30" s="14">
        <v>40473</v>
      </c>
      <c r="CF30" s="13">
        <v>1183.079956</v>
      </c>
      <c r="CH30" s="14">
        <v>37932</v>
      </c>
      <c r="CI30" s="13">
        <v>1053.209961</v>
      </c>
      <c r="CK30" s="14">
        <v>39646</v>
      </c>
      <c r="CL30" s="13">
        <v>1260.3199460000001</v>
      </c>
    </row>
    <row r="31" spans="1:90">
      <c r="A31" s="14">
        <v>39008</v>
      </c>
      <c r="B31" s="13">
        <v>1365.8000489999999</v>
      </c>
      <c r="C31" s="13">
        <f t="shared" si="0"/>
        <v>1.282944127514195E-3</v>
      </c>
      <c r="E31" s="14">
        <v>39987</v>
      </c>
      <c r="F31" s="13">
        <v>895.09997599999997</v>
      </c>
      <c r="H31" s="14">
        <v>41544</v>
      </c>
      <c r="I31" s="13">
        <v>1691.75</v>
      </c>
      <c r="K31" s="14">
        <v>38294</v>
      </c>
      <c r="L31" s="13">
        <v>1143.1999510000001</v>
      </c>
      <c r="N31" s="14">
        <v>40304</v>
      </c>
      <c r="O31" s="13">
        <v>1128.150024</v>
      </c>
      <c r="Q31" s="14">
        <v>39318</v>
      </c>
      <c r="R31" s="13">
        <v>1479.369995</v>
      </c>
      <c r="T31" s="14">
        <v>39574</v>
      </c>
      <c r="U31" s="13">
        <v>1418.26001</v>
      </c>
      <c r="W31" s="14">
        <v>39281</v>
      </c>
      <c r="X31" s="13">
        <v>1546.170044</v>
      </c>
      <c r="Z31" s="14">
        <v>41570</v>
      </c>
      <c r="AA31" s="13">
        <v>1746.380005</v>
      </c>
      <c r="AC31" s="14">
        <v>41576</v>
      </c>
      <c r="AD31" s="13">
        <v>1771.9499510000001</v>
      </c>
      <c r="AF31" s="14">
        <v>41920</v>
      </c>
      <c r="AG31" s="13">
        <v>1968.8900149999999</v>
      </c>
      <c r="AI31" s="14">
        <v>42011</v>
      </c>
      <c r="AJ31" s="13">
        <v>2025.900024</v>
      </c>
      <c r="AL31" s="14">
        <v>41282</v>
      </c>
      <c r="AM31" s="13">
        <v>1457.150024</v>
      </c>
      <c r="AO31" s="14">
        <v>37000</v>
      </c>
      <c r="AP31" s="13">
        <v>1253.6899410000001</v>
      </c>
      <c r="AR31" s="14">
        <v>40309</v>
      </c>
      <c r="AS31" s="13">
        <v>1155.790039</v>
      </c>
      <c r="AU31" s="14">
        <v>38786</v>
      </c>
      <c r="AV31" s="13">
        <v>1281.420044</v>
      </c>
      <c r="AX31" s="14">
        <v>37973</v>
      </c>
      <c r="AY31" s="13">
        <v>1089.1800539999999</v>
      </c>
      <c r="BA31" s="14">
        <v>40357</v>
      </c>
      <c r="BB31" s="13">
        <v>1074.5699460000001</v>
      </c>
      <c r="BD31" s="14">
        <v>39391</v>
      </c>
      <c r="BE31" s="13">
        <v>1502.170044</v>
      </c>
      <c r="BG31" s="14">
        <v>41557</v>
      </c>
      <c r="BH31" s="13">
        <v>1692.5600589999999</v>
      </c>
      <c r="BJ31" s="14">
        <v>41527</v>
      </c>
      <c r="BK31" s="13">
        <v>1683.98999</v>
      </c>
      <c r="BM31" s="14">
        <v>41926</v>
      </c>
      <c r="BN31" s="13">
        <v>1877.6999510000001</v>
      </c>
      <c r="BP31" s="14">
        <v>41876</v>
      </c>
      <c r="BQ31" s="13">
        <v>1997.920044</v>
      </c>
      <c r="BS31" s="14">
        <v>37999</v>
      </c>
      <c r="BT31" s="13">
        <v>1121.219971</v>
      </c>
      <c r="BV31" s="14">
        <v>40806</v>
      </c>
      <c r="BW31" s="13">
        <v>1202.089966</v>
      </c>
      <c r="BY31" s="14">
        <v>39245</v>
      </c>
      <c r="BZ31" s="13">
        <v>1493</v>
      </c>
      <c r="CB31" s="14">
        <v>42059</v>
      </c>
      <c r="CC31" s="13">
        <v>2115.4799800000001</v>
      </c>
      <c r="CE31" s="14">
        <v>40472</v>
      </c>
      <c r="CF31" s="13">
        <v>1180.26001</v>
      </c>
      <c r="CH31" s="14">
        <v>37931</v>
      </c>
      <c r="CI31" s="13">
        <v>1058.0500489999999</v>
      </c>
      <c r="CK31" s="14">
        <v>39645</v>
      </c>
      <c r="CL31" s="13">
        <v>1245.3599850000001</v>
      </c>
    </row>
    <row r="32" spans="1:90">
      <c r="A32" s="14">
        <v>39007</v>
      </c>
      <c r="B32" s="13">
        <v>1364.0500489999999</v>
      </c>
      <c r="C32" s="13">
        <f t="shared" si="0"/>
        <v>-3.65945231333344E-3</v>
      </c>
      <c r="E32" s="14">
        <v>39986</v>
      </c>
      <c r="F32" s="13">
        <v>893.03997800000002</v>
      </c>
      <c r="H32" s="14">
        <v>41543</v>
      </c>
      <c r="I32" s="13">
        <v>1698.670044</v>
      </c>
      <c r="K32" s="14">
        <v>38293</v>
      </c>
      <c r="L32" s="13">
        <v>1130.5600589999999</v>
      </c>
      <c r="N32" s="14">
        <v>40303</v>
      </c>
      <c r="O32" s="13">
        <v>1165.869995</v>
      </c>
      <c r="Q32" s="14">
        <v>39317</v>
      </c>
      <c r="R32" s="13">
        <v>1462.5</v>
      </c>
      <c r="T32" s="14">
        <v>39573</v>
      </c>
      <c r="U32" s="13">
        <v>1407.48999</v>
      </c>
      <c r="W32" s="14">
        <v>39280</v>
      </c>
      <c r="X32" s="13">
        <v>1549.369995</v>
      </c>
      <c r="Z32" s="14">
        <v>41569</v>
      </c>
      <c r="AA32" s="13">
        <v>1754.670044</v>
      </c>
      <c r="AC32" s="14">
        <v>41575</v>
      </c>
      <c r="AD32" s="13">
        <v>1762.1099850000001</v>
      </c>
      <c r="AF32" s="14">
        <v>41919</v>
      </c>
      <c r="AG32" s="13">
        <v>1935.099976</v>
      </c>
      <c r="AI32" s="14">
        <v>42010</v>
      </c>
      <c r="AJ32" s="13">
        <v>2002.6099850000001</v>
      </c>
      <c r="AL32" s="14">
        <v>41281</v>
      </c>
      <c r="AM32" s="13">
        <v>1461.8900149999999</v>
      </c>
      <c r="AO32" s="14">
        <v>36999</v>
      </c>
      <c r="AP32" s="13">
        <v>1238.160034</v>
      </c>
      <c r="AR32" s="14">
        <v>40308</v>
      </c>
      <c r="AS32" s="13">
        <v>1159.7299800000001</v>
      </c>
      <c r="AU32" s="14">
        <v>38785</v>
      </c>
      <c r="AV32" s="13">
        <v>1272.2299800000001</v>
      </c>
      <c r="AX32" s="14">
        <v>37972</v>
      </c>
      <c r="AY32" s="13">
        <v>1076.4799800000001</v>
      </c>
      <c r="BA32" s="14">
        <v>40354</v>
      </c>
      <c r="BB32" s="13">
        <v>1076.76001</v>
      </c>
      <c r="BD32" s="14">
        <v>39388</v>
      </c>
      <c r="BE32" s="13">
        <v>1509.650024</v>
      </c>
      <c r="BG32" s="14">
        <v>41556</v>
      </c>
      <c r="BH32" s="13">
        <v>1656.400024</v>
      </c>
      <c r="BJ32" s="14">
        <v>41526</v>
      </c>
      <c r="BK32" s="13">
        <v>1671.709961</v>
      </c>
      <c r="BM32" s="14">
        <v>41925</v>
      </c>
      <c r="BN32" s="13">
        <v>1874.73999</v>
      </c>
      <c r="BP32" s="14">
        <v>41873</v>
      </c>
      <c r="BQ32" s="13">
        <v>1988.400024</v>
      </c>
      <c r="BS32" s="14">
        <v>37998</v>
      </c>
      <c r="BT32" s="13">
        <v>1127.2299800000001</v>
      </c>
      <c r="BV32" s="14">
        <v>40805</v>
      </c>
      <c r="BW32" s="13">
        <v>1204.089966</v>
      </c>
      <c r="BY32" s="14">
        <v>39244</v>
      </c>
      <c r="BZ32" s="13">
        <v>1509.119995</v>
      </c>
      <c r="CB32" s="14">
        <v>42058</v>
      </c>
      <c r="CC32" s="13">
        <v>2109.6599120000001</v>
      </c>
      <c r="CE32" s="14">
        <v>40471</v>
      </c>
      <c r="CF32" s="13">
        <v>1178.170044</v>
      </c>
      <c r="CH32" s="14">
        <v>37930</v>
      </c>
      <c r="CI32" s="13">
        <v>1051.8100589999999</v>
      </c>
      <c r="CK32" s="14">
        <v>39644</v>
      </c>
      <c r="CL32" s="13">
        <v>1214.910034</v>
      </c>
    </row>
    <row r="33" spans="1:90">
      <c r="A33" s="14">
        <v>39006</v>
      </c>
      <c r="B33" s="13">
        <v>1369.0600589999999</v>
      </c>
      <c r="C33" s="13">
        <f t="shared" si="0"/>
        <v>2.5190492322865357E-3</v>
      </c>
      <c r="E33" s="14">
        <v>39983</v>
      </c>
      <c r="F33" s="13">
        <v>921.22997999999995</v>
      </c>
      <c r="H33" s="14">
        <v>41542</v>
      </c>
      <c r="I33" s="13">
        <v>1692.7700199999999</v>
      </c>
      <c r="K33" s="14">
        <v>38292</v>
      </c>
      <c r="L33" s="13">
        <v>1130.51001</v>
      </c>
      <c r="N33" s="14">
        <v>40302</v>
      </c>
      <c r="O33" s="13">
        <v>1173.599976</v>
      </c>
      <c r="Q33" s="14">
        <v>39316</v>
      </c>
      <c r="R33" s="13">
        <v>1464.0699460000001</v>
      </c>
      <c r="T33" s="14">
        <v>39570</v>
      </c>
      <c r="U33" s="13">
        <v>1413.900024</v>
      </c>
      <c r="W33" s="14">
        <v>39279</v>
      </c>
      <c r="X33" s="13">
        <v>1549.5200199999999</v>
      </c>
      <c r="Z33" s="14">
        <v>41568</v>
      </c>
      <c r="AA33" s="13">
        <v>1744.660034</v>
      </c>
      <c r="AC33" s="14">
        <v>41572</v>
      </c>
      <c r="AD33" s="13">
        <v>1759.7700199999999</v>
      </c>
      <c r="AF33" s="14">
        <v>41918</v>
      </c>
      <c r="AG33" s="13">
        <v>1964.8199460000001</v>
      </c>
      <c r="AI33" s="14">
        <v>42009</v>
      </c>
      <c r="AJ33" s="13">
        <v>2020.579956</v>
      </c>
      <c r="AL33" s="14">
        <v>41278</v>
      </c>
      <c r="AM33" s="13">
        <v>1466.469971</v>
      </c>
      <c r="AO33" s="14">
        <v>36998</v>
      </c>
      <c r="AP33" s="13">
        <v>1191.8100589999999</v>
      </c>
      <c r="AR33" s="14">
        <v>40305</v>
      </c>
      <c r="AS33" s="13">
        <v>1110.880005</v>
      </c>
      <c r="AU33" s="14">
        <v>38784</v>
      </c>
      <c r="AV33" s="13">
        <v>1278.469971</v>
      </c>
      <c r="AX33" s="14">
        <v>37971</v>
      </c>
      <c r="AY33" s="13">
        <v>1075.130005</v>
      </c>
      <c r="BA33" s="14">
        <v>40353</v>
      </c>
      <c r="BB33" s="13">
        <v>1073.6899410000001</v>
      </c>
      <c r="BD33" s="14">
        <v>39387</v>
      </c>
      <c r="BE33" s="13">
        <v>1508.4399410000001</v>
      </c>
      <c r="BG33" s="14">
        <v>41555</v>
      </c>
      <c r="BH33" s="13">
        <v>1655.4499510000001</v>
      </c>
      <c r="BJ33" s="14">
        <v>41523</v>
      </c>
      <c r="BK33" s="13">
        <v>1655.170044</v>
      </c>
      <c r="BM33" s="14">
        <v>41922</v>
      </c>
      <c r="BN33" s="13">
        <v>1906.130005</v>
      </c>
      <c r="BP33" s="14">
        <v>41872</v>
      </c>
      <c r="BQ33" s="13">
        <v>1992.369995</v>
      </c>
      <c r="BS33" s="14">
        <v>37995</v>
      </c>
      <c r="BT33" s="13">
        <v>1121.8599850000001</v>
      </c>
      <c r="BV33" s="14">
        <v>40802</v>
      </c>
      <c r="BW33" s="13">
        <v>1216.01001</v>
      </c>
      <c r="BY33" s="14">
        <v>39241</v>
      </c>
      <c r="BZ33" s="13">
        <v>1507.670044</v>
      </c>
      <c r="CB33" s="14">
        <v>42055</v>
      </c>
      <c r="CC33" s="13">
        <v>2110.3000489999999</v>
      </c>
      <c r="CE33" s="14">
        <v>40470</v>
      </c>
      <c r="CF33" s="13">
        <v>1165.900024</v>
      </c>
      <c r="CH33" s="14">
        <v>37929</v>
      </c>
      <c r="CI33" s="13">
        <v>1053.25</v>
      </c>
      <c r="CK33" s="14">
        <v>39643</v>
      </c>
      <c r="CL33" s="13">
        <v>1228.3000489999999</v>
      </c>
    </row>
    <row r="34" spans="1:90">
      <c r="A34" s="14">
        <v>39003</v>
      </c>
      <c r="B34" s="13">
        <v>1365.619995</v>
      </c>
      <c r="C34" s="13">
        <f t="shared" si="0"/>
        <v>2.047239266877385E-3</v>
      </c>
      <c r="E34" s="14">
        <v>39982</v>
      </c>
      <c r="F34" s="13">
        <v>918.36999500000002</v>
      </c>
      <c r="H34" s="14">
        <v>41541</v>
      </c>
      <c r="I34" s="13">
        <v>1697.420044</v>
      </c>
      <c r="K34" s="14">
        <v>38289</v>
      </c>
      <c r="L34" s="13">
        <v>1130.1999510000001</v>
      </c>
      <c r="N34" s="14">
        <v>40301</v>
      </c>
      <c r="O34" s="13">
        <v>1202.26001</v>
      </c>
      <c r="Q34" s="14">
        <v>39315</v>
      </c>
      <c r="R34" s="13">
        <v>1447.119995</v>
      </c>
      <c r="T34" s="14">
        <v>39569</v>
      </c>
      <c r="U34" s="13">
        <v>1409.339966</v>
      </c>
      <c r="W34" s="14">
        <v>39276</v>
      </c>
      <c r="X34" s="13">
        <v>1552.5</v>
      </c>
      <c r="Z34" s="14">
        <v>41565</v>
      </c>
      <c r="AA34" s="13">
        <v>1744.5</v>
      </c>
      <c r="AC34" s="14">
        <v>41571</v>
      </c>
      <c r="AD34" s="13">
        <v>1752.0699460000001</v>
      </c>
      <c r="AF34" s="14">
        <v>41915</v>
      </c>
      <c r="AG34" s="13">
        <v>1967.900024</v>
      </c>
      <c r="AI34" s="14">
        <v>42006</v>
      </c>
      <c r="AJ34" s="13">
        <v>2058.1999510000001</v>
      </c>
      <c r="AL34" s="14">
        <v>41277</v>
      </c>
      <c r="AM34" s="13">
        <v>1459.369995</v>
      </c>
      <c r="AO34" s="14">
        <v>36997</v>
      </c>
      <c r="AP34" s="13">
        <v>1179.6800539999999</v>
      </c>
      <c r="AR34" s="14">
        <v>40304</v>
      </c>
      <c r="AS34" s="13">
        <v>1128.150024</v>
      </c>
      <c r="AU34" s="14">
        <v>38783</v>
      </c>
      <c r="AV34" s="13">
        <v>1275.880005</v>
      </c>
      <c r="AX34" s="14">
        <v>37970</v>
      </c>
      <c r="AY34" s="13">
        <v>1068.040039</v>
      </c>
      <c r="BA34" s="14">
        <v>40352</v>
      </c>
      <c r="BB34" s="13">
        <v>1092.040039</v>
      </c>
      <c r="BD34" s="14">
        <v>39386</v>
      </c>
      <c r="BE34" s="13">
        <v>1549.380005</v>
      </c>
      <c r="BG34" s="14">
        <v>41554</v>
      </c>
      <c r="BH34" s="13">
        <v>1676.119995</v>
      </c>
      <c r="BJ34" s="14">
        <v>41522</v>
      </c>
      <c r="BK34" s="13">
        <v>1655.079956</v>
      </c>
      <c r="BM34" s="14">
        <v>41921</v>
      </c>
      <c r="BN34" s="13">
        <v>1928.209961</v>
      </c>
      <c r="BP34" s="14">
        <v>41871</v>
      </c>
      <c r="BQ34" s="13">
        <v>1986.51001</v>
      </c>
      <c r="BS34" s="14">
        <v>37994</v>
      </c>
      <c r="BT34" s="13">
        <v>1131.920044</v>
      </c>
      <c r="BV34" s="14">
        <v>40801</v>
      </c>
      <c r="BW34" s="13">
        <v>1209.1099850000001</v>
      </c>
      <c r="BY34" s="14">
        <v>39240</v>
      </c>
      <c r="BZ34" s="13">
        <v>1490.719971</v>
      </c>
      <c r="CB34" s="14">
        <v>42054</v>
      </c>
      <c r="CC34" s="13">
        <v>2097.4499510000001</v>
      </c>
      <c r="CE34" s="14">
        <v>40469</v>
      </c>
      <c r="CF34" s="13">
        <v>1184.709961</v>
      </c>
      <c r="CH34" s="14">
        <v>37928</v>
      </c>
      <c r="CI34" s="13">
        <v>1059.0200199999999</v>
      </c>
      <c r="CK34" s="14">
        <v>39640</v>
      </c>
      <c r="CL34" s="13">
        <v>1239.48999</v>
      </c>
    </row>
    <row r="35" spans="1:90">
      <c r="A35" s="14">
        <v>39002</v>
      </c>
      <c r="B35" s="13">
        <v>1362.829956</v>
      </c>
      <c r="C35" s="13">
        <f t="shared" si="0"/>
        <v>9.54109816475706E-3</v>
      </c>
      <c r="E35" s="14">
        <v>39981</v>
      </c>
      <c r="F35" s="13">
        <v>910.71002199999998</v>
      </c>
      <c r="H35" s="14">
        <v>41540</v>
      </c>
      <c r="I35" s="13">
        <v>1701.839966</v>
      </c>
      <c r="K35" s="14">
        <v>38288</v>
      </c>
      <c r="L35" s="13">
        <v>1127.4399410000001</v>
      </c>
      <c r="N35" s="14">
        <v>40298</v>
      </c>
      <c r="O35" s="13">
        <v>1186.6899410000001</v>
      </c>
      <c r="Q35" s="14">
        <v>39314</v>
      </c>
      <c r="R35" s="13">
        <v>1445.5500489999999</v>
      </c>
      <c r="T35" s="14">
        <v>39568</v>
      </c>
      <c r="U35" s="13">
        <v>1385.589966</v>
      </c>
      <c r="W35" s="14">
        <v>39275</v>
      </c>
      <c r="X35" s="13">
        <v>1547.6999510000001</v>
      </c>
      <c r="Z35" s="14">
        <v>41564</v>
      </c>
      <c r="AA35" s="13">
        <v>1733.150024</v>
      </c>
      <c r="AC35" s="14">
        <v>41570</v>
      </c>
      <c r="AD35" s="13">
        <v>1746.380005</v>
      </c>
      <c r="AF35" s="14">
        <v>41914</v>
      </c>
      <c r="AG35" s="13">
        <v>1946.170044</v>
      </c>
      <c r="AI35" s="14">
        <v>42004</v>
      </c>
      <c r="AJ35" s="13">
        <v>2058.8999020000001</v>
      </c>
      <c r="AL35" s="14">
        <v>41276</v>
      </c>
      <c r="AM35" s="13">
        <v>1462.420044</v>
      </c>
      <c r="AO35" s="14">
        <v>36993</v>
      </c>
      <c r="AP35" s="13">
        <v>1183.5</v>
      </c>
      <c r="AR35" s="14">
        <v>40303</v>
      </c>
      <c r="AS35" s="13">
        <v>1165.869995</v>
      </c>
      <c r="AU35" s="14">
        <v>38782</v>
      </c>
      <c r="AV35" s="13">
        <v>1278.26001</v>
      </c>
      <c r="AX35" s="14">
        <v>37967</v>
      </c>
      <c r="AY35" s="13">
        <v>1074.1400149999999</v>
      </c>
      <c r="BA35" s="14">
        <v>40351</v>
      </c>
      <c r="BB35" s="13">
        <v>1095.3100589999999</v>
      </c>
      <c r="BD35" s="14">
        <v>39385</v>
      </c>
      <c r="BE35" s="13">
        <v>1531.0200199999999</v>
      </c>
      <c r="BG35" s="14">
        <v>41551</v>
      </c>
      <c r="BH35" s="13">
        <v>1690.5</v>
      </c>
      <c r="BJ35" s="14">
        <v>41521</v>
      </c>
      <c r="BK35" s="13">
        <v>1653.079956</v>
      </c>
      <c r="BM35" s="14">
        <v>41920</v>
      </c>
      <c r="BN35" s="13">
        <v>1968.8900149999999</v>
      </c>
      <c r="BP35" s="14">
        <v>41870</v>
      </c>
      <c r="BQ35" s="13">
        <v>1981.599976</v>
      </c>
      <c r="BS35" s="14">
        <v>37993</v>
      </c>
      <c r="BT35" s="13">
        <v>1126.329956</v>
      </c>
      <c r="BV35" s="14">
        <v>40800</v>
      </c>
      <c r="BW35" s="13">
        <v>1188.6800539999999</v>
      </c>
      <c r="BY35" s="14">
        <v>39239</v>
      </c>
      <c r="BZ35" s="13">
        <v>1517.380005</v>
      </c>
      <c r="CB35" s="14">
        <v>42053</v>
      </c>
      <c r="CC35" s="13">
        <v>2099.679932</v>
      </c>
      <c r="CE35" s="14">
        <v>40466</v>
      </c>
      <c r="CF35" s="13">
        <v>1176.1899410000001</v>
      </c>
      <c r="CH35" s="14">
        <v>37925</v>
      </c>
      <c r="CI35" s="13">
        <v>1050.709961</v>
      </c>
      <c r="CK35" s="14">
        <v>39639</v>
      </c>
      <c r="CL35" s="13">
        <v>1253.3900149999999</v>
      </c>
    </row>
    <row r="36" spans="1:90">
      <c r="A36" s="14">
        <v>39001</v>
      </c>
      <c r="B36" s="13">
        <v>1349.9499510000001</v>
      </c>
      <c r="C36" s="13">
        <f t="shared" si="0"/>
        <v>-2.563943851270394E-3</v>
      </c>
      <c r="E36" s="14">
        <v>39980</v>
      </c>
      <c r="F36" s="13">
        <v>911.96997099999999</v>
      </c>
      <c r="H36" s="14">
        <v>41537</v>
      </c>
      <c r="I36" s="13">
        <v>1709.910034</v>
      </c>
      <c r="K36" s="14">
        <v>38287</v>
      </c>
      <c r="L36" s="13">
        <v>1125.400024</v>
      </c>
      <c r="N36" s="14">
        <v>40297</v>
      </c>
      <c r="O36" s="13">
        <v>1206.780029</v>
      </c>
      <c r="Q36" s="14">
        <v>39311</v>
      </c>
      <c r="R36" s="13">
        <v>1445.9399410000001</v>
      </c>
      <c r="T36" s="14">
        <v>39567</v>
      </c>
      <c r="U36" s="13">
        <v>1390.9399410000001</v>
      </c>
      <c r="W36" s="14">
        <v>39274</v>
      </c>
      <c r="X36" s="13">
        <v>1518.76001</v>
      </c>
      <c r="Z36" s="14">
        <v>41563</v>
      </c>
      <c r="AA36" s="13">
        <v>1721.540039</v>
      </c>
      <c r="AC36" s="14">
        <v>41569</v>
      </c>
      <c r="AD36" s="13">
        <v>1754.670044</v>
      </c>
      <c r="AF36" s="14">
        <v>41913</v>
      </c>
      <c r="AG36" s="13">
        <v>1946.160034</v>
      </c>
      <c r="AI36" s="14">
        <v>42003</v>
      </c>
      <c r="AJ36" s="13">
        <v>2080.3500979999999</v>
      </c>
      <c r="AL36" s="14">
        <v>41274</v>
      </c>
      <c r="AM36" s="13">
        <v>1426.1899410000001</v>
      </c>
      <c r="AO36" s="14">
        <v>36992</v>
      </c>
      <c r="AP36" s="13">
        <v>1165.8900149999999</v>
      </c>
      <c r="AR36" s="14">
        <v>40302</v>
      </c>
      <c r="AS36" s="13">
        <v>1173.599976</v>
      </c>
      <c r="AU36" s="14">
        <v>38779</v>
      </c>
      <c r="AV36" s="13">
        <v>1287.2299800000001</v>
      </c>
      <c r="AX36" s="14">
        <v>37966</v>
      </c>
      <c r="AY36" s="13">
        <v>1071.209961</v>
      </c>
      <c r="BA36" s="14">
        <v>40350</v>
      </c>
      <c r="BB36" s="13">
        <v>1113.1999510000001</v>
      </c>
      <c r="BD36" s="14">
        <v>39384</v>
      </c>
      <c r="BE36" s="13">
        <v>1540.9799800000001</v>
      </c>
      <c r="BG36" s="14">
        <v>41550</v>
      </c>
      <c r="BH36" s="13">
        <v>1678.660034</v>
      </c>
      <c r="BJ36" s="14">
        <v>41520</v>
      </c>
      <c r="BK36" s="13">
        <v>1639.7700199999999</v>
      </c>
      <c r="BM36" s="14">
        <v>41919</v>
      </c>
      <c r="BN36" s="13">
        <v>1935.099976</v>
      </c>
      <c r="BP36" s="14">
        <v>41869</v>
      </c>
      <c r="BQ36" s="13">
        <v>1971.73999</v>
      </c>
      <c r="BS36" s="14">
        <v>37992</v>
      </c>
      <c r="BT36" s="13">
        <v>1123.670044</v>
      </c>
      <c r="BV36" s="14">
        <v>40799</v>
      </c>
      <c r="BW36" s="13">
        <v>1172.869995</v>
      </c>
      <c r="BY36" s="14">
        <v>39238</v>
      </c>
      <c r="BZ36" s="13">
        <v>1530.9499510000001</v>
      </c>
      <c r="CB36" s="14">
        <v>42052</v>
      </c>
      <c r="CC36" s="13">
        <v>2100.3400879999999</v>
      </c>
      <c r="CE36" s="14">
        <v>40465</v>
      </c>
      <c r="CF36" s="13">
        <v>1173.8100589999999</v>
      </c>
      <c r="CH36" s="14">
        <v>37924</v>
      </c>
      <c r="CI36" s="13">
        <v>1046.9399410000001</v>
      </c>
      <c r="CK36" s="14">
        <v>39638</v>
      </c>
      <c r="CL36" s="13">
        <v>1244.6899410000001</v>
      </c>
    </row>
    <row r="37" spans="1:90">
      <c r="A37" s="14">
        <v>39000</v>
      </c>
      <c r="B37" s="13">
        <v>1353.420044</v>
      </c>
      <c r="C37" s="13">
        <f t="shared" si="0"/>
        <v>2.0434527790284536E-3</v>
      </c>
      <c r="E37" s="14">
        <v>39979</v>
      </c>
      <c r="F37" s="13">
        <v>923.71997099999999</v>
      </c>
      <c r="H37" s="14">
        <v>41536</v>
      </c>
      <c r="I37" s="13">
        <v>1722.339966</v>
      </c>
      <c r="K37" s="14">
        <v>38286</v>
      </c>
      <c r="L37" s="13">
        <v>1111.089966</v>
      </c>
      <c r="N37" s="14">
        <v>40296</v>
      </c>
      <c r="O37" s="13">
        <v>1191.3599850000001</v>
      </c>
      <c r="Q37" s="14">
        <v>39310</v>
      </c>
      <c r="R37" s="13">
        <v>1411.2700199999999</v>
      </c>
      <c r="T37" s="14">
        <v>39566</v>
      </c>
      <c r="U37" s="13">
        <v>1396.369995</v>
      </c>
      <c r="W37" s="14">
        <v>39273</v>
      </c>
      <c r="X37" s="13">
        <v>1510.119995</v>
      </c>
      <c r="Z37" s="14">
        <v>41562</v>
      </c>
      <c r="AA37" s="13">
        <v>1698.0600589999999</v>
      </c>
      <c r="AC37" s="14">
        <v>41568</v>
      </c>
      <c r="AD37" s="13">
        <v>1744.660034</v>
      </c>
      <c r="AF37" s="14">
        <v>41912</v>
      </c>
      <c r="AG37" s="13">
        <v>1972.290039</v>
      </c>
      <c r="AI37" s="14">
        <v>42002</v>
      </c>
      <c r="AJ37" s="13">
        <v>2090.570068</v>
      </c>
      <c r="AL37" s="14">
        <v>41271</v>
      </c>
      <c r="AM37" s="13">
        <v>1402.4300539999999</v>
      </c>
      <c r="AO37" s="14">
        <v>36991</v>
      </c>
      <c r="AP37" s="13">
        <v>1168.380005</v>
      </c>
      <c r="AR37" s="14">
        <v>40301</v>
      </c>
      <c r="AS37" s="13">
        <v>1202.26001</v>
      </c>
      <c r="AU37" s="14">
        <v>38778</v>
      </c>
      <c r="AV37" s="13">
        <v>1289.1400149999999</v>
      </c>
      <c r="AX37" s="14">
        <v>37965</v>
      </c>
      <c r="AY37" s="13">
        <v>1059.0500489999999</v>
      </c>
      <c r="BA37" s="14">
        <v>40347</v>
      </c>
      <c r="BB37" s="13">
        <v>1117.51001</v>
      </c>
      <c r="BD37" s="14">
        <v>39381</v>
      </c>
      <c r="BE37" s="13">
        <v>1535.280029</v>
      </c>
      <c r="BG37" s="14">
        <v>41549</v>
      </c>
      <c r="BH37" s="13">
        <v>1693.869995</v>
      </c>
      <c r="BJ37" s="14">
        <v>41516</v>
      </c>
      <c r="BK37" s="13">
        <v>1632.969971</v>
      </c>
      <c r="BM37" s="14">
        <v>41918</v>
      </c>
      <c r="BN37" s="13">
        <v>1964.8199460000001</v>
      </c>
      <c r="BP37" s="14">
        <v>41866</v>
      </c>
      <c r="BQ37" s="13">
        <v>1955.0600589999999</v>
      </c>
      <c r="BS37" s="14">
        <v>37991</v>
      </c>
      <c r="BT37" s="13">
        <v>1122.219971</v>
      </c>
      <c r="BV37" s="14">
        <v>40798</v>
      </c>
      <c r="BW37" s="13">
        <v>1162.2700199999999</v>
      </c>
      <c r="BY37" s="14">
        <v>39237</v>
      </c>
      <c r="BZ37" s="13">
        <v>1539.1800539999999</v>
      </c>
      <c r="CB37" s="14">
        <v>42048</v>
      </c>
      <c r="CC37" s="13">
        <v>2096.98999</v>
      </c>
      <c r="CE37" s="14">
        <v>40464</v>
      </c>
      <c r="CF37" s="13">
        <v>1178.099976</v>
      </c>
      <c r="CH37" s="14">
        <v>37923</v>
      </c>
      <c r="CI37" s="13">
        <v>1048.1099850000001</v>
      </c>
      <c r="CK37" s="14">
        <v>39637</v>
      </c>
      <c r="CL37" s="13">
        <v>1273.6999510000001</v>
      </c>
    </row>
    <row r="38" spans="1:90">
      <c r="A38" s="14">
        <v>38999</v>
      </c>
      <c r="B38" s="13">
        <v>1350.660034</v>
      </c>
      <c r="C38" s="13">
        <f t="shared" si="0"/>
        <v>7.9288378467389409E-4</v>
      </c>
      <c r="E38" s="14">
        <v>39976</v>
      </c>
      <c r="F38" s="13">
        <v>946.21002199999998</v>
      </c>
      <c r="H38" s="14">
        <v>41535</v>
      </c>
      <c r="I38" s="13">
        <v>1725.5200199999999</v>
      </c>
      <c r="K38" s="14">
        <v>38285</v>
      </c>
      <c r="L38" s="13">
        <v>1094.8000489999999</v>
      </c>
      <c r="N38" s="14">
        <v>40295</v>
      </c>
      <c r="O38" s="13">
        <v>1183.709961</v>
      </c>
      <c r="Q38" s="14">
        <v>39309</v>
      </c>
      <c r="R38" s="13">
        <v>1406.6999510000001</v>
      </c>
      <c r="T38" s="14">
        <v>39563</v>
      </c>
      <c r="U38" s="13">
        <v>1397.839966</v>
      </c>
      <c r="W38" s="14">
        <v>39272</v>
      </c>
      <c r="X38" s="13">
        <v>1531.849976</v>
      </c>
      <c r="Z38" s="14">
        <v>41561</v>
      </c>
      <c r="AA38" s="13">
        <v>1710.1400149999999</v>
      </c>
      <c r="AC38" s="14">
        <v>41565</v>
      </c>
      <c r="AD38" s="13">
        <v>1744.5</v>
      </c>
      <c r="AF38" s="14">
        <v>41911</v>
      </c>
      <c r="AG38" s="13">
        <v>1977.8000489999999</v>
      </c>
      <c r="AI38" s="14">
        <v>41999</v>
      </c>
      <c r="AJ38" s="13">
        <v>2088.7700199999999</v>
      </c>
      <c r="AL38" s="14">
        <v>41270</v>
      </c>
      <c r="AM38" s="13">
        <v>1418.099976</v>
      </c>
      <c r="AO38" s="14">
        <v>36990</v>
      </c>
      <c r="AP38" s="13">
        <v>1137.589966</v>
      </c>
      <c r="AR38" s="14">
        <v>40298</v>
      </c>
      <c r="AS38" s="13">
        <v>1186.6899410000001</v>
      </c>
      <c r="AU38" s="14">
        <v>38777</v>
      </c>
      <c r="AV38" s="13">
        <v>1291.23999</v>
      </c>
      <c r="AX38" s="14">
        <v>37964</v>
      </c>
      <c r="AY38" s="13">
        <v>1060.1800539999999</v>
      </c>
      <c r="BA38" s="14">
        <v>40346</v>
      </c>
      <c r="BB38" s="13">
        <v>1116.040039</v>
      </c>
      <c r="BD38" s="14">
        <v>39380</v>
      </c>
      <c r="BE38" s="13">
        <v>1514.400024</v>
      </c>
      <c r="BG38" s="14">
        <v>41548</v>
      </c>
      <c r="BH38" s="13">
        <v>1695</v>
      </c>
      <c r="BJ38" s="14">
        <v>41515</v>
      </c>
      <c r="BK38" s="13">
        <v>1638.170044</v>
      </c>
      <c r="BM38" s="14">
        <v>41915</v>
      </c>
      <c r="BN38" s="13">
        <v>1967.900024</v>
      </c>
      <c r="BP38" s="14">
        <v>41865</v>
      </c>
      <c r="BQ38" s="13">
        <v>1955.1800539999999</v>
      </c>
      <c r="BS38" s="14">
        <v>37988</v>
      </c>
      <c r="BT38" s="13">
        <v>1108.4799800000001</v>
      </c>
      <c r="BV38" s="14">
        <v>40795</v>
      </c>
      <c r="BW38" s="13">
        <v>1154.2299800000001</v>
      </c>
      <c r="BY38" s="14">
        <v>39234</v>
      </c>
      <c r="BZ38" s="13">
        <v>1536.339966</v>
      </c>
      <c r="CB38" s="14">
        <v>42047</v>
      </c>
      <c r="CC38" s="13">
        <v>2088.4799800000001</v>
      </c>
      <c r="CE38" s="14">
        <v>40463</v>
      </c>
      <c r="CF38" s="13">
        <v>1169.7700199999999</v>
      </c>
      <c r="CH38" s="14">
        <v>37922</v>
      </c>
      <c r="CI38" s="13">
        <v>1046.790039</v>
      </c>
      <c r="CK38" s="14">
        <v>39636</v>
      </c>
      <c r="CL38" s="13">
        <v>1252.3100589999999</v>
      </c>
    </row>
    <row r="39" spans="1:90">
      <c r="A39" s="14">
        <v>38996</v>
      </c>
      <c r="B39" s="13">
        <v>1349.589966</v>
      </c>
      <c r="C39" s="13">
        <f t="shared" si="0"/>
        <v>-2.6824944043040456E-3</v>
      </c>
      <c r="E39" s="14">
        <v>39975</v>
      </c>
      <c r="F39" s="13">
        <v>944.89001499999995</v>
      </c>
      <c r="H39" s="14">
        <v>41534</v>
      </c>
      <c r="I39" s="13">
        <v>1704.76001</v>
      </c>
      <c r="K39" s="14">
        <v>38282</v>
      </c>
      <c r="L39" s="13">
        <v>1095.73999</v>
      </c>
      <c r="N39" s="14">
        <v>40294</v>
      </c>
      <c r="O39" s="13">
        <v>1212.0500489999999</v>
      </c>
      <c r="Q39" s="14">
        <v>39308</v>
      </c>
      <c r="R39" s="13">
        <v>1426.540039</v>
      </c>
      <c r="T39" s="14">
        <v>39562</v>
      </c>
      <c r="U39" s="13">
        <v>1388.8199460000001</v>
      </c>
      <c r="W39" s="14">
        <v>39269</v>
      </c>
      <c r="X39" s="13">
        <v>1530.4399410000001</v>
      </c>
      <c r="Z39" s="14">
        <v>41558</v>
      </c>
      <c r="AA39" s="13">
        <v>1703.1999510000001</v>
      </c>
      <c r="AC39" s="14">
        <v>41564</v>
      </c>
      <c r="AD39" s="13">
        <v>1733.150024</v>
      </c>
      <c r="AF39" s="14">
        <v>41908</v>
      </c>
      <c r="AG39" s="13">
        <v>1982.849976</v>
      </c>
      <c r="AI39" s="14">
        <v>41997</v>
      </c>
      <c r="AJ39" s="13">
        <v>2081.8798830000001</v>
      </c>
      <c r="AL39" s="14">
        <v>41269</v>
      </c>
      <c r="AM39" s="13">
        <v>1419.829956</v>
      </c>
      <c r="AO39" s="14">
        <v>36987</v>
      </c>
      <c r="AP39" s="13">
        <v>1128.4300539999999</v>
      </c>
      <c r="AR39" s="14">
        <v>40297</v>
      </c>
      <c r="AS39" s="13">
        <v>1206.780029</v>
      </c>
      <c r="AU39" s="14">
        <v>38776</v>
      </c>
      <c r="AV39" s="13">
        <v>1280.660034</v>
      </c>
      <c r="AX39" s="14">
        <v>37963</v>
      </c>
      <c r="AY39" s="13">
        <v>1069.3000489999999</v>
      </c>
      <c r="BA39" s="14">
        <v>40345</v>
      </c>
      <c r="BB39" s="13">
        <v>1114.6099850000001</v>
      </c>
      <c r="BD39" s="14">
        <v>39379</v>
      </c>
      <c r="BE39" s="13">
        <v>1515.880005</v>
      </c>
      <c r="BG39" s="14">
        <v>41547</v>
      </c>
      <c r="BH39" s="13">
        <v>1681.5500489999999</v>
      </c>
      <c r="BJ39" s="14">
        <v>41514</v>
      </c>
      <c r="BK39" s="13">
        <v>1634.959961</v>
      </c>
      <c r="BM39" s="14">
        <v>41914</v>
      </c>
      <c r="BN39" s="13">
        <v>1946.170044</v>
      </c>
      <c r="BP39" s="14">
        <v>41864</v>
      </c>
      <c r="BQ39" s="13">
        <v>1946.719971</v>
      </c>
      <c r="BS39" s="14">
        <v>37986</v>
      </c>
      <c r="BT39" s="13">
        <v>1111.920044</v>
      </c>
      <c r="BV39" s="14">
        <v>40794</v>
      </c>
      <c r="BW39" s="13">
        <v>1185.900024</v>
      </c>
      <c r="BY39" s="14">
        <v>39233</v>
      </c>
      <c r="BZ39" s="13">
        <v>1530.619995</v>
      </c>
      <c r="CB39" s="14">
        <v>42046</v>
      </c>
      <c r="CC39" s="13">
        <v>2068.530029</v>
      </c>
      <c r="CE39" s="14">
        <v>40462</v>
      </c>
      <c r="CF39" s="13">
        <v>1165.3199460000001</v>
      </c>
      <c r="CH39" s="14">
        <v>37921</v>
      </c>
      <c r="CI39" s="13">
        <v>1031.130005</v>
      </c>
      <c r="CK39" s="14">
        <v>39632</v>
      </c>
      <c r="CL39" s="13">
        <v>1262.900024</v>
      </c>
    </row>
    <row r="40" spans="1:90">
      <c r="A40" s="14">
        <v>38995</v>
      </c>
      <c r="B40" s="13">
        <v>1353.219971</v>
      </c>
      <c r="C40" s="13">
        <f t="shared" si="0"/>
        <v>2.2367205670265435E-3</v>
      </c>
      <c r="E40" s="14">
        <v>39974</v>
      </c>
      <c r="F40" s="13">
        <v>939.15002400000003</v>
      </c>
      <c r="H40" s="14">
        <v>41533</v>
      </c>
      <c r="I40" s="13">
        <v>1697.599976</v>
      </c>
      <c r="K40" s="14">
        <v>38281</v>
      </c>
      <c r="L40" s="13">
        <v>1106.48999</v>
      </c>
      <c r="N40" s="14">
        <v>40291</v>
      </c>
      <c r="O40" s="13">
        <v>1217.280029</v>
      </c>
      <c r="Q40" s="14">
        <v>39307</v>
      </c>
      <c r="R40" s="13">
        <v>1452.920044</v>
      </c>
      <c r="T40" s="14">
        <v>39561</v>
      </c>
      <c r="U40" s="13">
        <v>1379.9300539999999</v>
      </c>
      <c r="W40" s="14">
        <v>39268</v>
      </c>
      <c r="X40" s="13">
        <v>1525.400024</v>
      </c>
      <c r="Z40" s="14">
        <v>41557</v>
      </c>
      <c r="AA40" s="13">
        <v>1692.5600589999999</v>
      </c>
      <c r="AC40" s="14">
        <v>41563</v>
      </c>
      <c r="AD40" s="13">
        <v>1721.540039</v>
      </c>
      <c r="AF40" s="14">
        <v>41907</v>
      </c>
      <c r="AG40" s="13">
        <v>1965.98999</v>
      </c>
      <c r="AI40" s="14">
        <v>41996</v>
      </c>
      <c r="AJ40" s="13">
        <v>2082.169922</v>
      </c>
      <c r="AL40" s="14">
        <v>41267</v>
      </c>
      <c r="AM40" s="13">
        <v>1426.660034</v>
      </c>
      <c r="AO40" s="14">
        <v>36986</v>
      </c>
      <c r="AP40" s="13">
        <v>1151.4399410000001</v>
      </c>
      <c r="AR40" s="14">
        <v>40296</v>
      </c>
      <c r="AS40" s="13">
        <v>1191.3599850000001</v>
      </c>
      <c r="AU40" s="14">
        <v>38775</v>
      </c>
      <c r="AV40" s="13">
        <v>1294.119995</v>
      </c>
      <c r="AX40" s="14">
        <v>37960</v>
      </c>
      <c r="AY40" s="13">
        <v>1061.5</v>
      </c>
      <c r="BA40" s="14">
        <v>40344</v>
      </c>
      <c r="BB40" s="13">
        <v>1115.2299800000001</v>
      </c>
      <c r="BD40" s="14">
        <v>39378</v>
      </c>
      <c r="BE40" s="13">
        <v>1519.589966</v>
      </c>
      <c r="BG40" s="14">
        <v>41544</v>
      </c>
      <c r="BH40" s="13">
        <v>1691.75</v>
      </c>
      <c r="BJ40" s="14">
        <v>41513</v>
      </c>
      <c r="BK40" s="13">
        <v>1630.4799800000001</v>
      </c>
      <c r="BM40" s="14">
        <v>41913</v>
      </c>
      <c r="BN40" s="13">
        <v>1946.160034</v>
      </c>
      <c r="BP40" s="14">
        <v>41863</v>
      </c>
      <c r="BQ40" s="13">
        <v>1933.75</v>
      </c>
      <c r="BS40" s="14">
        <v>37985</v>
      </c>
      <c r="BT40" s="13">
        <v>1109.6400149999999</v>
      </c>
      <c r="BV40" s="14">
        <v>40793</v>
      </c>
      <c r="BW40" s="13">
        <v>1198.619995</v>
      </c>
      <c r="BY40" s="14">
        <v>39232</v>
      </c>
      <c r="BZ40" s="13">
        <v>1530.2299800000001</v>
      </c>
      <c r="CB40" s="14">
        <v>42045</v>
      </c>
      <c r="CC40" s="13">
        <v>2068.5900879999999</v>
      </c>
      <c r="CE40" s="14">
        <v>40459</v>
      </c>
      <c r="CF40" s="13">
        <v>1165.150024</v>
      </c>
      <c r="CH40" s="14">
        <v>37918</v>
      </c>
      <c r="CI40" s="13">
        <v>1028.910034</v>
      </c>
      <c r="CK40" s="14">
        <v>39631</v>
      </c>
      <c r="CL40" s="13">
        <v>1261.5200199999999</v>
      </c>
    </row>
    <row r="41" spans="1:90">
      <c r="A41" s="14">
        <v>38994</v>
      </c>
      <c r="B41" s="13">
        <v>1350.1999510000001</v>
      </c>
      <c r="C41" s="13">
        <f t="shared" si="0"/>
        <v>1.2060449423890642E-2</v>
      </c>
      <c r="E41" s="14">
        <v>39973</v>
      </c>
      <c r="F41" s="13">
        <v>942.42999299999997</v>
      </c>
      <c r="H41" s="14">
        <v>41530</v>
      </c>
      <c r="I41" s="13">
        <v>1687.98999</v>
      </c>
      <c r="K41" s="14">
        <v>38280</v>
      </c>
      <c r="L41" s="13">
        <v>1103.660034</v>
      </c>
      <c r="N41" s="14">
        <v>40290</v>
      </c>
      <c r="O41" s="13">
        <v>1208.670044</v>
      </c>
      <c r="Q41" s="14">
        <v>39304</v>
      </c>
      <c r="R41" s="13">
        <v>1453.6400149999999</v>
      </c>
      <c r="T41" s="14">
        <v>39560</v>
      </c>
      <c r="U41" s="13">
        <v>1375.9399410000001</v>
      </c>
      <c r="W41" s="14">
        <v>39266</v>
      </c>
      <c r="X41" s="13">
        <v>1524.869995</v>
      </c>
      <c r="Z41" s="14">
        <v>41556</v>
      </c>
      <c r="AA41" s="13">
        <v>1656.400024</v>
      </c>
      <c r="AC41" s="14">
        <v>41562</v>
      </c>
      <c r="AD41" s="13">
        <v>1698.0600589999999</v>
      </c>
      <c r="AF41" s="14">
        <v>41906</v>
      </c>
      <c r="AG41" s="13">
        <v>1998.3000489999999</v>
      </c>
      <c r="AI41" s="14">
        <v>41995</v>
      </c>
      <c r="AJ41" s="13">
        <v>2078.540039</v>
      </c>
      <c r="AL41" s="14">
        <v>41264</v>
      </c>
      <c r="AM41" s="13">
        <v>1430.150024</v>
      </c>
      <c r="AO41" s="14">
        <v>36985</v>
      </c>
      <c r="AP41" s="13">
        <v>1103.25</v>
      </c>
      <c r="AR41" s="14">
        <v>40295</v>
      </c>
      <c r="AS41" s="13">
        <v>1183.709961</v>
      </c>
      <c r="AU41" s="14">
        <v>38772</v>
      </c>
      <c r="AV41" s="13">
        <v>1289.4300539999999</v>
      </c>
      <c r="AX41" s="14">
        <v>37959</v>
      </c>
      <c r="AY41" s="13">
        <v>1069.719971</v>
      </c>
      <c r="BA41" s="14">
        <v>40343</v>
      </c>
      <c r="BB41" s="13">
        <v>1089.630005</v>
      </c>
      <c r="BD41" s="14">
        <v>39377</v>
      </c>
      <c r="BE41" s="13">
        <v>1506.329956</v>
      </c>
      <c r="BG41" s="14">
        <v>41543</v>
      </c>
      <c r="BH41" s="13">
        <v>1698.670044</v>
      </c>
      <c r="BJ41" s="14">
        <v>41512</v>
      </c>
      <c r="BK41" s="13">
        <v>1656.780029</v>
      </c>
      <c r="BM41" s="14">
        <v>41912</v>
      </c>
      <c r="BN41" s="13">
        <v>1972.290039</v>
      </c>
      <c r="BP41" s="14">
        <v>41862</v>
      </c>
      <c r="BQ41" s="13">
        <v>1936.920044</v>
      </c>
      <c r="BS41" s="14">
        <v>37984</v>
      </c>
      <c r="BT41" s="13">
        <v>1109.4799800000001</v>
      </c>
      <c r="BV41" s="14">
        <v>40792</v>
      </c>
      <c r="BW41" s="13">
        <v>1165.23999</v>
      </c>
      <c r="BY41" s="14">
        <v>39231</v>
      </c>
      <c r="BZ41" s="13">
        <v>1518.1099850000001</v>
      </c>
      <c r="CB41" s="14">
        <v>42044</v>
      </c>
      <c r="CC41" s="13">
        <v>2046.73999</v>
      </c>
      <c r="CE41" s="14">
        <v>40458</v>
      </c>
      <c r="CF41" s="13">
        <v>1158.0600589999999</v>
      </c>
      <c r="CH41" s="14">
        <v>37917</v>
      </c>
      <c r="CI41" s="13">
        <v>1033.7700199999999</v>
      </c>
      <c r="CK41" s="14">
        <v>39630</v>
      </c>
      <c r="CL41" s="13">
        <v>1284.910034</v>
      </c>
    </row>
    <row r="42" spans="1:90">
      <c r="A42" s="14">
        <v>38993</v>
      </c>
      <c r="B42" s="13">
        <v>1334.1099850000001</v>
      </c>
      <c r="C42" s="13">
        <f t="shared" si="0"/>
        <v>2.095693832562754E-3</v>
      </c>
      <c r="E42" s="14">
        <v>39972</v>
      </c>
      <c r="F42" s="13">
        <v>939.14001499999995</v>
      </c>
      <c r="H42" s="14">
        <v>41529</v>
      </c>
      <c r="I42" s="13">
        <v>1683.420044</v>
      </c>
      <c r="K42" s="14">
        <v>38279</v>
      </c>
      <c r="L42" s="13">
        <v>1103.2299800000001</v>
      </c>
      <c r="N42" s="14">
        <v>40289</v>
      </c>
      <c r="O42" s="13">
        <v>1205.9399410000001</v>
      </c>
      <c r="Q42" s="14">
        <v>39303</v>
      </c>
      <c r="R42" s="13">
        <v>1453.089966</v>
      </c>
      <c r="T42" s="14">
        <v>39559</v>
      </c>
      <c r="U42" s="13">
        <v>1388.170044</v>
      </c>
      <c r="W42" s="14">
        <v>39265</v>
      </c>
      <c r="X42" s="13">
        <v>1519.4300539999999</v>
      </c>
      <c r="Z42" s="14">
        <v>41555</v>
      </c>
      <c r="AA42" s="13">
        <v>1655.4499510000001</v>
      </c>
      <c r="AC42" s="14">
        <v>41561</v>
      </c>
      <c r="AD42" s="13">
        <v>1710.1400149999999</v>
      </c>
      <c r="AF42" s="14">
        <v>41905</v>
      </c>
      <c r="AG42" s="13">
        <v>1982.7700199999999</v>
      </c>
      <c r="AI42" s="14">
        <v>41992</v>
      </c>
      <c r="AJ42" s="13">
        <v>2070.6499020000001</v>
      </c>
      <c r="AL42" s="14">
        <v>41263</v>
      </c>
      <c r="AM42" s="13">
        <v>1443.6899410000001</v>
      </c>
      <c r="AO42" s="14">
        <v>36984</v>
      </c>
      <c r="AP42" s="13">
        <v>1106.459961</v>
      </c>
      <c r="AR42" s="14">
        <v>40294</v>
      </c>
      <c r="AS42" s="13">
        <v>1212.0500489999999</v>
      </c>
      <c r="AU42" s="14">
        <v>38771</v>
      </c>
      <c r="AV42" s="13">
        <v>1287.790039</v>
      </c>
      <c r="AX42" s="14">
        <v>37958</v>
      </c>
      <c r="AY42" s="13">
        <v>1064.7299800000001</v>
      </c>
      <c r="BA42" s="14">
        <v>40340</v>
      </c>
      <c r="BB42" s="13">
        <v>1091.599976</v>
      </c>
      <c r="BD42" s="14">
        <v>39374</v>
      </c>
      <c r="BE42" s="13">
        <v>1500.630005</v>
      </c>
      <c r="BG42" s="14">
        <v>41542</v>
      </c>
      <c r="BH42" s="13">
        <v>1692.7700199999999</v>
      </c>
      <c r="BJ42" s="14">
        <v>41509</v>
      </c>
      <c r="BK42" s="13">
        <v>1663.5</v>
      </c>
      <c r="BM42" s="14">
        <v>41911</v>
      </c>
      <c r="BN42" s="13">
        <v>1977.8000489999999</v>
      </c>
      <c r="BP42" s="14">
        <v>41859</v>
      </c>
      <c r="BQ42" s="13">
        <v>1931.589966</v>
      </c>
      <c r="BS42" s="14">
        <v>37981</v>
      </c>
      <c r="BT42" s="13">
        <v>1095.8900149999999</v>
      </c>
      <c r="BV42" s="14">
        <v>40788</v>
      </c>
      <c r="BW42" s="13">
        <v>1173.969971</v>
      </c>
      <c r="BY42" s="14">
        <v>39227</v>
      </c>
      <c r="BZ42" s="13">
        <v>1515.7299800000001</v>
      </c>
      <c r="CB42" s="14">
        <v>42041</v>
      </c>
      <c r="CC42" s="13">
        <v>2055.469971</v>
      </c>
      <c r="CE42" s="14">
        <v>40457</v>
      </c>
      <c r="CF42" s="13">
        <v>1159.969971</v>
      </c>
      <c r="CH42" s="14">
        <v>37916</v>
      </c>
      <c r="CI42" s="13">
        <v>1030.3599850000001</v>
      </c>
      <c r="CK42" s="14">
        <v>39629</v>
      </c>
      <c r="CL42" s="13">
        <v>1280</v>
      </c>
    </row>
    <row r="43" spans="1:90">
      <c r="A43" s="14">
        <v>38992</v>
      </c>
      <c r="B43" s="13">
        <v>1331.3199460000001</v>
      </c>
      <c r="C43" s="13">
        <f t="shared" si="0"/>
        <v>-3.3911218186074938E-3</v>
      </c>
      <c r="E43" s="14">
        <v>39969</v>
      </c>
      <c r="F43" s="13">
        <v>940.09002699999996</v>
      </c>
      <c r="H43" s="14">
        <v>41528</v>
      </c>
      <c r="I43" s="13">
        <v>1689.130005</v>
      </c>
      <c r="K43" s="14">
        <v>38278</v>
      </c>
      <c r="L43" s="13">
        <v>1114.0200199999999</v>
      </c>
      <c r="N43" s="14">
        <v>40288</v>
      </c>
      <c r="O43" s="13">
        <v>1207.170044</v>
      </c>
      <c r="Q43" s="14">
        <v>39302</v>
      </c>
      <c r="R43" s="13">
        <v>1497.48999</v>
      </c>
      <c r="T43" s="14">
        <v>39556</v>
      </c>
      <c r="U43" s="13">
        <v>1390.329956</v>
      </c>
      <c r="W43" s="14">
        <v>39262</v>
      </c>
      <c r="X43" s="13">
        <v>1503.349976</v>
      </c>
      <c r="Z43" s="14">
        <v>41554</v>
      </c>
      <c r="AA43" s="13">
        <v>1676.119995</v>
      </c>
      <c r="AC43" s="14">
        <v>41558</v>
      </c>
      <c r="AD43" s="13">
        <v>1703.1999510000001</v>
      </c>
      <c r="AF43" s="14">
        <v>41904</v>
      </c>
      <c r="AG43" s="13">
        <v>1994.290039</v>
      </c>
      <c r="AI43" s="14">
        <v>41991</v>
      </c>
      <c r="AJ43" s="13">
        <v>2061.2299800000001</v>
      </c>
      <c r="AL43" s="14">
        <v>41262</v>
      </c>
      <c r="AM43" s="13">
        <v>1435.8100589999999</v>
      </c>
      <c r="AO43" s="14">
        <v>36983</v>
      </c>
      <c r="AP43" s="13">
        <v>1145.869995</v>
      </c>
      <c r="AR43" s="14">
        <v>40291</v>
      </c>
      <c r="AS43" s="13">
        <v>1217.280029</v>
      </c>
      <c r="AU43" s="14">
        <v>38770</v>
      </c>
      <c r="AV43" s="13">
        <v>1292.670044</v>
      </c>
      <c r="AX43" s="14">
        <v>37957</v>
      </c>
      <c r="AY43" s="13">
        <v>1066.619995</v>
      </c>
      <c r="BA43" s="14">
        <v>40339</v>
      </c>
      <c r="BB43" s="13">
        <v>1086.839966</v>
      </c>
      <c r="BD43" s="14">
        <v>39373</v>
      </c>
      <c r="BE43" s="13">
        <v>1540.079956</v>
      </c>
      <c r="BG43" s="14">
        <v>41541</v>
      </c>
      <c r="BH43" s="13">
        <v>1697.420044</v>
      </c>
      <c r="BJ43" s="14">
        <v>41508</v>
      </c>
      <c r="BK43" s="13">
        <v>1656.959961</v>
      </c>
      <c r="BM43" s="14">
        <v>41908</v>
      </c>
      <c r="BN43" s="13">
        <v>1982.849976</v>
      </c>
      <c r="BP43" s="14">
        <v>41858</v>
      </c>
      <c r="BQ43" s="13">
        <v>1909.5699460000001</v>
      </c>
      <c r="BS43" s="14">
        <v>37979</v>
      </c>
      <c r="BT43" s="13">
        <v>1094.040039</v>
      </c>
      <c r="BV43" s="14">
        <v>40787</v>
      </c>
      <c r="BW43" s="13">
        <v>1204.420044</v>
      </c>
      <c r="BY43" s="14">
        <v>39226</v>
      </c>
      <c r="BZ43" s="13">
        <v>1507.51001</v>
      </c>
      <c r="CB43" s="14">
        <v>42040</v>
      </c>
      <c r="CC43" s="13">
        <v>2062.5200199999999</v>
      </c>
      <c r="CE43" s="14">
        <v>40456</v>
      </c>
      <c r="CF43" s="13">
        <v>1160.75</v>
      </c>
      <c r="CH43" s="14">
        <v>37915</v>
      </c>
      <c r="CI43" s="13">
        <v>1046.030029</v>
      </c>
      <c r="CK43" s="14">
        <v>39626</v>
      </c>
      <c r="CL43" s="13">
        <v>1278.380005</v>
      </c>
    </row>
    <row r="44" spans="1:90">
      <c r="A44" s="14">
        <v>38989</v>
      </c>
      <c r="B44" s="13">
        <v>1335.849976</v>
      </c>
      <c r="C44" s="13">
        <f t="shared" si="0"/>
        <v>-2.2631072154968906E-3</v>
      </c>
      <c r="E44" s="14">
        <v>39968</v>
      </c>
      <c r="F44" s="13">
        <v>942.46002199999998</v>
      </c>
      <c r="H44" s="14">
        <v>41527</v>
      </c>
      <c r="I44" s="13">
        <v>1683.98999</v>
      </c>
      <c r="K44" s="14">
        <v>38275</v>
      </c>
      <c r="L44" s="13">
        <v>1108.1999510000001</v>
      </c>
      <c r="N44" s="14">
        <v>40287</v>
      </c>
      <c r="O44" s="13">
        <v>1197.5200199999999</v>
      </c>
      <c r="Q44" s="14">
        <v>39301</v>
      </c>
      <c r="R44" s="13">
        <v>1476.709961</v>
      </c>
      <c r="T44" s="14">
        <v>39555</v>
      </c>
      <c r="U44" s="13">
        <v>1365.5600589999999</v>
      </c>
      <c r="W44" s="14">
        <v>39261</v>
      </c>
      <c r="X44" s="13">
        <v>1505.709961</v>
      </c>
      <c r="Z44" s="14">
        <v>41551</v>
      </c>
      <c r="AA44" s="13">
        <v>1690.5</v>
      </c>
      <c r="AC44" s="14">
        <v>41557</v>
      </c>
      <c r="AD44" s="13">
        <v>1692.5600589999999</v>
      </c>
      <c r="AF44" s="14">
        <v>41901</v>
      </c>
      <c r="AG44" s="13">
        <v>2010.400024</v>
      </c>
      <c r="AI44" s="14">
        <v>41990</v>
      </c>
      <c r="AJ44" s="13">
        <v>2012.8900149999999</v>
      </c>
      <c r="AL44" s="14">
        <v>41261</v>
      </c>
      <c r="AM44" s="13">
        <v>1446.790039</v>
      </c>
      <c r="AO44" s="14">
        <v>36980</v>
      </c>
      <c r="AP44" s="13">
        <v>1160.329956</v>
      </c>
      <c r="AR44" s="14">
        <v>40290</v>
      </c>
      <c r="AS44" s="13">
        <v>1208.670044</v>
      </c>
      <c r="AU44" s="14">
        <v>38769</v>
      </c>
      <c r="AV44" s="13">
        <v>1283.030029</v>
      </c>
      <c r="AX44" s="14">
        <v>37956</v>
      </c>
      <c r="AY44" s="13">
        <v>1070.119995</v>
      </c>
      <c r="BA44" s="14">
        <v>40338</v>
      </c>
      <c r="BB44" s="13">
        <v>1055.6899410000001</v>
      </c>
      <c r="BD44" s="14">
        <v>39372</v>
      </c>
      <c r="BE44" s="13">
        <v>1541.23999</v>
      </c>
      <c r="BG44" s="14">
        <v>41540</v>
      </c>
      <c r="BH44" s="13">
        <v>1701.839966</v>
      </c>
      <c r="BJ44" s="14">
        <v>41507</v>
      </c>
      <c r="BK44" s="13">
        <v>1642.8000489999999</v>
      </c>
      <c r="BM44" s="14">
        <v>41907</v>
      </c>
      <c r="BN44" s="13">
        <v>1965.98999</v>
      </c>
      <c r="BP44" s="14">
        <v>41857</v>
      </c>
      <c r="BQ44" s="13">
        <v>1920.23999</v>
      </c>
      <c r="BS44" s="14">
        <v>37978</v>
      </c>
      <c r="BT44" s="13">
        <v>1096.0200199999999</v>
      </c>
      <c r="BV44" s="14">
        <v>40786</v>
      </c>
      <c r="BW44" s="13">
        <v>1218.8900149999999</v>
      </c>
      <c r="BY44" s="14">
        <v>39225</v>
      </c>
      <c r="BZ44" s="13">
        <v>1522.280029</v>
      </c>
      <c r="CB44" s="14">
        <v>42039</v>
      </c>
      <c r="CC44" s="13">
        <v>2041.51001</v>
      </c>
      <c r="CE44" s="14">
        <v>40455</v>
      </c>
      <c r="CF44" s="13">
        <v>1137.030029</v>
      </c>
      <c r="CH44" s="14">
        <v>37914</v>
      </c>
      <c r="CI44" s="13">
        <v>1044.6800539999999</v>
      </c>
      <c r="CK44" s="14">
        <v>39625</v>
      </c>
      <c r="CL44" s="13">
        <v>1283.150024</v>
      </c>
    </row>
    <row r="45" spans="1:90">
      <c r="A45" s="14">
        <v>38988</v>
      </c>
      <c r="B45" s="13">
        <v>1338.880005</v>
      </c>
      <c r="C45" s="13">
        <f t="shared" si="0"/>
        <v>1.7133444498714566E-3</v>
      </c>
      <c r="E45" s="14">
        <v>39967</v>
      </c>
      <c r="F45" s="13">
        <v>931.76000999999997</v>
      </c>
      <c r="H45" s="14">
        <v>41526</v>
      </c>
      <c r="I45" s="13">
        <v>1671.709961</v>
      </c>
      <c r="K45" s="14">
        <v>38274</v>
      </c>
      <c r="L45" s="13">
        <v>1103.290039</v>
      </c>
      <c r="N45" s="14">
        <v>40284</v>
      </c>
      <c r="O45" s="13">
        <v>1192.130005</v>
      </c>
      <c r="Q45" s="14">
        <v>39300</v>
      </c>
      <c r="R45" s="13">
        <v>1467.670044</v>
      </c>
      <c r="T45" s="14">
        <v>39554</v>
      </c>
      <c r="U45" s="13">
        <v>1364.709961</v>
      </c>
      <c r="W45" s="14">
        <v>39260</v>
      </c>
      <c r="X45" s="13">
        <v>1506.339966</v>
      </c>
      <c r="Z45" s="14">
        <v>41550</v>
      </c>
      <c r="AA45" s="13">
        <v>1678.660034</v>
      </c>
      <c r="AC45" s="14">
        <v>41556</v>
      </c>
      <c r="AD45" s="13">
        <v>1656.400024</v>
      </c>
      <c r="AF45" s="14">
        <v>41900</v>
      </c>
      <c r="AG45" s="13">
        <v>2011.3599850000001</v>
      </c>
      <c r="AI45" s="14">
        <v>41989</v>
      </c>
      <c r="AJ45" s="13">
        <v>1972.73999</v>
      </c>
      <c r="AL45" s="14">
        <v>41260</v>
      </c>
      <c r="AM45" s="13">
        <v>1430.3599850000001</v>
      </c>
      <c r="AO45" s="14">
        <v>36979</v>
      </c>
      <c r="AP45" s="13">
        <v>1147.9499510000001</v>
      </c>
      <c r="AR45" s="14">
        <v>40289</v>
      </c>
      <c r="AS45" s="13">
        <v>1205.9399410000001</v>
      </c>
      <c r="AU45" s="14">
        <v>38765</v>
      </c>
      <c r="AV45" s="13">
        <v>1287.23999</v>
      </c>
      <c r="AX45" s="14">
        <v>37953</v>
      </c>
      <c r="AY45" s="13">
        <v>1058.1999510000001</v>
      </c>
      <c r="BA45" s="14">
        <v>40337</v>
      </c>
      <c r="BB45" s="13">
        <v>1062</v>
      </c>
      <c r="BD45" s="14">
        <v>39371</v>
      </c>
      <c r="BE45" s="13">
        <v>1538.530029</v>
      </c>
      <c r="BG45" s="14">
        <v>41537</v>
      </c>
      <c r="BH45" s="13">
        <v>1709.910034</v>
      </c>
      <c r="BJ45" s="14">
        <v>41506</v>
      </c>
      <c r="BK45" s="13">
        <v>1652.349976</v>
      </c>
      <c r="BM45" s="14">
        <v>41906</v>
      </c>
      <c r="BN45" s="13">
        <v>1998.3000489999999</v>
      </c>
      <c r="BP45" s="14">
        <v>41856</v>
      </c>
      <c r="BQ45" s="13">
        <v>1920.209961</v>
      </c>
      <c r="BS45" s="14">
        <v>37977</v>
      </c>
      <c r="BT45" s="13">
        <v>1092.9399410000001</v>
      </c>
      <c r="BV45" s="14">
        <v>40785</v>
      </c>
      <c r="BW45" s="13">
        <v>1212.920044</v>
      </c>
      <c r="BY45" s="14">
        <v>39224</v>
      </c>
      <c r="BZ45" s="13">
        <v>1524.119995</v>
      </c>
      <c r="CB45" s="14">
        <v>42038</v>
      </c>
      <c r="CC45" s="13">
        <v>2050.030029</v>
      </c>
      <c r="CE45" s="14">
        <v>40452</v>
      </c>
      <c r="CF45" s="13">
        <v>1146.23999</v>
      </c>
      <c r="CH45" s="14">
        <v>37911</v>
      </c>
      <c r="CI45" s="13">
        <v>1039.3199460000001</v>
      </c>
      <c r="CK45" s="14">
        <v>39624</v>
      </c>
      <c r="CL45" s="13">
        <v>1321.969971</v>
      </c>
    </row>
    <row r="46" spans="1:90">
      <c r="A46" s="14">
        <v>38987</v>
      </c>
      <c r="B46" s="13">
        <v>1336.589966</v>
      </c>
      <c r="C46" s="13">
        <f t="shared" si="0"/>
        <v>1.7958618947888121E-4</v>
      </c>
      <c r="E46" s="14">
        <v>39966</v>
      </c>
      <c r="F46" s="13">
        <v>944.73999000000003</v>
      </c>
      <c r="H46" s="14">
        <v>41523</v>
      </c>
      <c r="I46" s="13">
        <v>1655.170044</v>
      </c>
      <c r="K46" s="14">
        <v>38273</v>
      </c>
      <c r="L46" s="13">
        <v>1113.650024</v>
      </c>
      <c r="N46" s="14">
        <v>40283</v>
      </c>
      <c r="O46" s="13">
        <v>1211.670044</v>
      </c>
      <c r="Q46" s="14">
        <v>39297</v>
      </c>
      <c r="R46" s="13">
        <v>1433.0600589999999</v>
      </c>
      <c r="T46" s="14">
        <v>39553</v>
      </c>
      <c r="U46" s="13">
        <v>1334.4300539999999</v>
      </c>
      <c r="W46" s="14">
        <v>39259</v>
      </c>
      <c r="X46" s="13">
        <v>1492.8900149999999</v>
      </c>
      <c r="Z46" s="14">
        <v>41549</v>
      </c>
      <c r="AA46" s="13">
        <v>1693.869995</v>
      </c>
      <c r="AC46" s="14">
        <v>41555</v>
      </c>
      <c r="AD46" s="13">
        <v>1655.4499510000001</v>
      </c>
      <c r="AF46" s="14">
        <v>41899</v>
      </c>
      <c r="AG46" s="13">
        <v>2001.5699460000001</v>
      </c>
      <c r="AI46" s="14">
        <v>41988</v>
      </c>
      <c r="AJ46" s="13">
        <v>1989.630005</v>
      </c>
      <c r="AL46" s="14">
        <v>41257</v>
      </c>
      <c r="AM46" s="13">
        <v>1413.579956</v>
      </c>
      <c r="AO46" s="14">
        <v>36978</v>
      </c>
      <c r="AP46" s="13">
        <v>1153.290039</v>
      </c>
      <c r="AR46" s="14">
        <v>40288</v>
      </c>
      <c r="AS46" s="13">
        <v>1207.170044</v>
      </c>
      <c r="AU46" s="14">
        <v>38764</v>
      </c>
      <c r="AV46" s="13">
        <v>1289.380005</v>
      </c>
      <c r="AX46" s="14">
        <v>37951</v>
      </c>
      <c r="AY46" s="13">
        <v>1058.4499510000001</v>
      </c>
      <c r="BA46" s="14">
        <v>40336</v>
      </c>
      <c r="BB46" s="13">
        <v>1050.469971</v>
      </c>
      <c r="BD46" s="14">
        <v>39370</v>
      </c>
      <c r="BE46" s="13">
        <v>1548.709961</v>
      </c>
      <c r="BG46" s="14">
        <v>41536</v>
      </c>
      <c r="BH46" s="13">
        <v>1722.339966</v>
      </c>
      <c r="BJ46" s="14">
        <v>41505</v>
      </c>
      <c r="BK46" s="13">
        <v>1646.0600589999999</v>
      </c>
      <c r="BM46" s="14">
        <v>41905</v>
      </c>
      <c r="BN46" s="13">
        <v>1982.7700199999999</v>
      </c>
      <c r="BP46" s="14">
        <v>41855</v>
      </c>
      <c r="BQ46" s="13">
        <v>1938.98999</v>
      </c>
      <c r="BS46" s="14">
        <v>37974</v>
      </c>
      <c r="BT46" s="13">
        <v>1088.660034</v>
      </c>
      <c r="BV46" s="14">
        <v>40784</v>
      </c>
      <c r="BW46" s="13">
        <v>1210.079956</v>
      </c>
      <c r="BY46" s="14">
        <v>39223</v>
      </c>
      <c r="BZ46" s="13">
        <v>1525.099976</v>
      </c>
      <c r="CB46" s="14">
        <v>42037</v>
      </c>
      <c r="CC46" s="13">
        <v>2020.849976</v>
      </c>
      <c r="CE46" s="14">
        <v>40451</v>
      </c>
      <c r="CF46" s="13">
        <v>1141.1999510000001</v>
      </c>
      <c r="CH46" s="14">
        <v>37910</v>
      </c>
      <c r="CI46" s="13">
        <v>1050.0699460000001</v>
      </c>
      <c r="CK46" s="14">
        <v>39623</v>
      </c>
      <c r="CL46" s="13">
        <v>1314.290039</v>
      </c>
    </row>
    <row r="47" spans="1:90">
      <c r="A47" s="14">
        <v>38986</v>
      </c>
      <c r="B47" s="13">
        <v>1336.349976</v>
      </c>
      <c r="C47" s="13">
        <f t="shared" si="0"/>
        <v>7.5242813375011189E-3</v>
      </c>
      <c r="E47" s="14">
        <v>39965</v>
      </c>
      <c r="F47" s="13">
        <v>942.86999500000002</v>
      </c>
      <c r="H47" s="14">
        <v>41522</v>
      </c>
      <c r="I47" s="13">
        <v>1655.079956</v>
      </c>
      <c r="K47" s="14">
        <v>38272</v>
      </c>
      <c r="L47" s="13">
        <v>1121.839966</v>
      </c>
      <c r="N47" s="14">
        <v>40282</v>
      </c>
      <c r="O47" s="13">
        <v>1210.650024</v>
      </c>
      <c r="Q47" s="14">
        <v>39296</v>
      </c>
      <c r="R47" s="13">
        <v>1472.1999510000001</v>
      </c>
      <c r="T47" s="14">
        <v>39552</v>
      </c>
      <c r="U47" s="13">
        <v>1328.3199460000001</v>
      </c>
      <c r="W47" s="14">
        <v>39258</v>
      </c>
      <c r="X47" s="13">
        <v>1497.73999</v>
      </c>
      <c r="Z47" s="14">
        <v>41548</v>
      </c>
      <c r="AA47" s="13">
        <v>1695</v>
      </c>
      <c r="AC47" s="14">
        <v>41554</v>
      </c>
      <c r="AD47" s="13">
        <v>1676.119995</v>
      </c>
      <c r="AF47" s="14">
        <v>41898</v>
      </c>
      <c r="AG47" s="13">
        <v>1998.9799800000001</v>
      </c>
      <c r="AI47" s="14">
        <v>41985</v>
      </c>
      <c r="AJ47" s="13">
        <v>2002.329956</v>
      </c>
      <c r="AL47" s="14">
        <v>41256</v>
      </c>
      <c r="AM47" s="13">
        <v>1419.4499510000001</v>
      </c>
      <c r="AO47" s="14">
        <v>36977</v>
      </c>
      <c r="AP47" s="13">
        <v>1182.170044</v>
      </c>
      <c r="AR47" s="14">
        <v>40287</v>
      </c>
      <c r="AS47" s="13">
        <v>1197.5200199999999</v>
      </c>
      <c r="AU47" s="14">
        <v>38763</v>
      </c>
      <c r="AV47" s="13">
        <v>1280</v>
      </c>
      <c r="AX47" s="14">
        <v>37950</v>
      </c>
      <c r="AY47" s="13">
        <v>1053.8900149999999</v>
      </c>
      <c r="BA47" s="14">
        <v>40333</v>
      </c>
      <c r="BB47" s="13">
        <v>1064.880005</v>
      </c>
      <c r="BD47" s="14">
        <v>39367</v>
      </c>
      <c r="BE47" s="13">
        <v>1561.8000489999999</v>
      </c>
      <c r="BG47" s="14">
        <v>41535</v>
      </c>
      <c r="BH47" s="13">
        <v>1725.5200199999999</v>
      </c>
      <c r="BJ47" s="14">
        <v>41502</v>
      </c>
      <c r="BK47" s="13">
        <v>1655.829956</v>
      </c>
      <c r="BM47" s="14">
        <v>41904</v>
      </c>
      <c r="BN47" s="13">
        <v>1994.290039</v>
      </c>
      <c r="BP47" s="14">
        <v>41852</v>
      </c>
      <c r="BQ47" s="13">
        <v>1925.150024</v>
      </c>
      <c r="BS47" s="14">
        <v>37973</v>
      </c>
      <c r="BT47" s="13">
        <v>1089.1800539999999</v>
      </c>
      <c r="BV47" s="14">
        <v>40781</v>
      </c>
      <c r="BW47" s="13">
        <v>1176.8000489999999</v>
      </c>
      <c r="BY47" s="14">
        <v>39220</v>
      </c>
      <c r="BZ47" s="13">
        <v>1522.75</v>
      </c>
      <c r="CB47" s="14">
        <v>42034</v>
      </c>
      <c r="CC47" s="13">
        <v>1994.98999</v>
      </c>
      <c r="CE47" s="14">
        <v>40450</v>
      </c>
      <c r="CF47" s="13">
        <v>1144.7299800000001</v>
      </c>
      <c r="CH47" s="14">
        <v>37909</v>
      </c>
      <c r="CI47" s="13">
        <v>1046.76001</v>
      </c>
      <c r="CK47" s="14">
        <v>39622</v>
      </c>
      <c r="CL47" s="13">
        <v>1318</v>
      </c>
    </row>
    <row r="48" spans="1:90">
      <c r="A48" s="14">
        <v>38985</v>
      </c>
      <c r="B48" s="13">
        <v>1326.369995</v>
      </c>
      <c r="C48" s="13">
        <f t="shared" si="0"/>
        <v>8.8151369387738116E-3</v>
      </c>
      <c r="E48" s="14">
        <v>39962</v>
      </c>
      <c r="F48" s="13">
        <v>919.14001499999995</v>
      </c>
      <c r="H48" s="14">
        <v>41521</v>
      </c>
      <c r="I48" s="13">
        <v>1653.079956</v>
      </c>
      <c r="K48" s="14">
        <v>38271</v>
      </c>
      <c r="L48" s="13">
        <v>1124.3900149999999</v>
      </c>
      <c r="N48" s="14">
        <v>40281</v>
      </c>
      <c r="O48" s="13">
        <v>1197.3000489999999</v>
      </c>
      <c r="Q48" s="14">
        <v>39295</v>
      </c>
      <c r="R48" s="13">
        <v>1465.8100589999999</v>
      </c>
      <c r="T48" s="14">
        <v>39549</v>
      </c>
      <c r="U48" s="13">
        <v>1332.829956</v>
      </c>
      <c r="W48" s="14">
        <v>39255</v>
      </c>
      <c r="X48" s="13">
        <v>1502.5600589999999</v>
      </c>
      <c r="Z48" s="14">
        <v>41547</v>
      </c>
      <c r="AA48" s="13">
        <v>1681.5500489999999</v>
      </c>
      <c r="AC48" s="14">
        <v>41551</v>
      </c>
      <c r="AD48" s="13">
        <v>1690.5</v>
      </c>
      <c r="AF48" s="14">
        <v>41897</v>
      </c>
      <c r="AG48" s="13">
        <v>1984.130005</v>
      </c>
      <c r="AI48" s="14">
        <v>41984</v>
      </c>
      <c r="AJ48" s="13">
        <v>2035.329956</v>
      </c>
      <c r="AL48" s="14">
        <v>41255</v>
      </c>
      <c r="AM48" s="13">
        <v>1428.4799800000001</v>
      </c>
      <c r="AO48" s="14">
        <v>36976</v>
      </c>
      <c r="AP48" s="13">
        <v>1152.6899410000001</v>
      </c>
      <c r="AR48" s="14">
        <v>40284</v>
      </c>
      <c r="AS48" s="13">
        <v>1192.130005</v>
      </c>
      <c r="AU48" s="14">
        <v>38762</v>
      </c>
      <c r="AV48" s="13">
        <v>1275.530029</v>
      </c>
      <c r="AX48" s="14">
        <v>37949</v>
      </c>
      <c r="AY48" s="13">
        <v>1052.079956</v>
      </c>
      <c r="BA48" s="14">
        <v>40332</v>
      </c>
      <c r="BB48" s="13">
        <v>1102.829956</v>
      </c>
      <c r="BD48" s="14">
        <v>39366</v>
      </c>
      <c r="BE48" s="13">
        <v>1554.410034</v>
      </c>
      <c r="BG48" s="14">
        <v>41534</v>
      </c>
      <c r="BH48" s="13">
        <v>1704.76001</v>
      </c>
      <c r="BJ48" s="14">
        <v>41501</v>
      </c>
      <c r="BK48" s="13">
        <v>1661.3199460000001</v>
      </c>
      <c r="BM48" s="14">
        <v>41901</v>
      </c>
      <c r="BN48" s="13">
        <v>2010.400024</v>
      </c>
      <c r="BP48" s="14">
        <v>41851</v>
      </c>
      <c r="BQ48" s="13">
        <v>1930.670044</v>
      </c>
      <c r="BS48" s="14">
        <v>37972</v>
      </c>
      <c r="BT48" s="13">
        <v>1076.4799800000001</v>
      </c>
      <c r="BV48" s="14">
        <v>40780</v>
      </c>
      <c r="BW48" s="13">
        <v>1159.2700199999999</v>
      </c>
      <c r="BY48" s="14">
        <v>39219</v>
      </c>
      <c r="BZ48" s="13">
        <v>1512.75</v>
      </c>
      <c r="CB48" s="14">
        <v>42033</v>
      </c>
      <c r="CC48" s="13">
        <v>2021.25</v>
      </c>
      <c r="CE48" s="14">
        <v>40449</v>
      </c>
      <c r="CF48" s="13">
        <v>1147.6999510000001</v>
      </c>
      <c r="CH48" s="14">
        <v>37908</v>
      </c>
      <c r="CI48" s="13">
        <v>1049.4799800000001</v>
      </c>
      <c r="CK48" s="14">
        <v>39619</v>
      </c>
      <c r="CL48" s="13">
        <v>1317.9300539999999</v>
      </c>
    </row>
    <row r="49" spans="1:90">
      <c r="A49" s="14">
        <v>38982</v>
      </c>
      <c r="B49" s="13">
        <v>1314.780029</v>
      </c>
      <c r="C49" s="13">
        <f t="shared" si="0"/>
        <v>-2.4658011794054502E-3</v>
      </c>
      <c r="E49" s="14">
        <v>39961</v>
      </c>
      <c r="F49" s="13">
        <v>906.830017</v>
      </c>
      <c r="H49" s="14">
        <v>41520</v>
      </c>
      <c r="I49" s="13">
        <v>1639.7700199999999</v>
      </c>
      <c r="K49" s="14">
        <v>38268</v>
      </c>
      <c r="L49" s="13">
        <v>1122.1400149999999</v>
      </c>
      <c r="N49" s="14">
        <v>40280</v>
      </c>
      <c r="O49" s="13">
        <v>1196.4799800000001</v>
      </c>
      <c r="Q49" s="14">
        <v>39294</v>
      </c>
      <c r="R49" s="13">
        <v>1455.2700199999999</v>
      </c>
      <c r="T49" s="14">
        <v>39548</v>
      </c>
      <c r="U49" s="13">
        <v>1360.5500489999999</v>
      </c>
      <c r="W49" s="14">
        <v>39254</v>
      </c>
      <c r="X49" s="13">
        <v>1522.1899410000001</v>
      </c>
      <c r="Z49" s="14">
        <v>41544</v>
      </c>
      <c r="AA49" s="13">
        <v>1691.75</v>
      </c>
      <c r="AC49" s="14">
        <v>41550</v>
      </c>
      <c r="AD49" s="13">
        <v>1678.660034</v>
      </c>
      <c r="AF49" s="14">
        <v>41894</v>
      </c>
      <c r="AG49" s="13">
        <v>1985.540039</v>
      </c>
      <c r="AI49" s="14">
        <v>41983</v>
      </c>
      <c r="AJ49" s="13">
        <v>2026.1400149999999</v>
      </c>
      <c r="AL49" s="14">
        <v>41254</v>
      </c>
      <c r="AM49" s="13">
        <v>1427.839966</v>
      </c>
      <c r="AO49" s="14">
        <v>36973</v>
      </c>
      <c r="AP49" s="13">
        <v>1139.829956</v>
      </c>
      <c r="AR49" s="14">
        <v>40283</v>
      </c>
      <c r="AS49" s="13">
        <v>1211.670044</v>
      </c>
      <c r="AU49" s="14">
        <v>38761</v>
      </c>
      <c r="AV49" s="13">
        <v>1262.8599850000001</v>
      </c>
      <c r="AX49" s="14">
        <v>37946</v>
      </c>
      <c r="AY49" s="13">
        <v>1035.280029</v>
      </c>
      <c r="BA49" s="14">
        <v>40331</v>
      </c>
      <c r="BB49" s="13">
        <v>1098.380005</v>
      </c>
      <c r="BD49" s="14">
        <v>39365</v>
      </c>
      <c r="BE49" s="13">
        <v>1562.469971</v>
      </c>
      <c r="BG49" s="14">
        <v>41533</v>
      </c>
      <c r="BH49" s="13">
        <v>1697.599976</v>
      </c>
      <c r="BJ49" s="14">
        <v>41500</v>
      </c>
      <c r="BK49" s="13">
        <v>1685.3900149999999</v>
      </c>
      <c r="BM49" s="14">
        <v>41900</v>
      </c>
      <c r="BN49" s="13">
        <v>2011.3599850000001</v>
      </c>
      <c r="BP49" s="14">
        <v>41850</v>
      </c>
      <c r="BQ49" s="13">
        <v>1970.0699460000001</v>
      </c>
      <c r="BS49" s="14">
        <v>37971</v>
      </c>
      <c r="BT49" s="13">
        <v>1075.130005</v>
      </c>
      <c r="BV49" s="14">
        <v>40779</v>
      </c>
      <c r="BW49" s="13">
        <v>1177.599976</v>
      </c>
      <c r="BY49" s="14">
        <v>39218</v>
      </c>
      <c r="BZ49" s="13">
        <v>1514.1400149999999</v>
      </c>
      <c r="CB49" s="14">
        <v>42032</v>
      </c>
      <c r="CC49" s="13">
        <v>2002.160034</v>
      </c>
      <c r="CE49" s="14">
        <v>40448</v>
      </c>
      <c r="CF49" s="13">
        <v>1142.160034</v>
      </c>
      <c r="CH49" s="14">
        <v>37907</v>
      </c>
      <c r="CI49" s="13">
        <v>1045.349976</v>
      </c>
      <c r="CK49" s="14">
        <v>39618</v>
      </c>
      <c r="CL49" s="13">
        <v>1342.829956</v>
      </c>
    </row>
    <row r="50" spans="1:90">
      <c r="A50" s="14">
        <v>38981</v>
      </c>
      <c r="B50" s="13">
        <v>1318.030029</v>
      </c>
      <c r="C50" s="13">
        <f t="shared" si="0"/>
        <v>-5.3955120878991999E-3</v>
      </c>
      <c r="E50" s="14">
        <v>39960</v>
      </c>
      <c r="F50" s="13">
        <v>893.05999799999995</v>
      </c>
      <c r="H50" s="14">
        <v>41516</v>
      </c>
      <c r="I50" s="13">
        <v>1632.969971</v>
      </c>
      <c r="K50" s="14">
        <v>38267</v>
      </c>
      <c r="L50" s="13">
        <v>1130.650024</v>
      </c>
      <c r="N50" s="14">
        <v>40277</v>
      </c>
      <c r="O50" s="13">
        <v>1194.369995</v>
      </c>
      <c r="Q50" s="14">
        <v>39293</v>
      </c>
      <c r="R50" s="13">
        <v>1473.910034</v>
      </c>
      <c r="T50" s="14">
        <v>39547</v>
      </c>
      <c r="U50" s="13">
        <v>1354.48999</v>
      </c>
      <c r="W50" s="14">
        <v>39253</v>
      </c>
      <c r="X50" s="13">
        <v>1512.839966</v>
      </c>
      <c r="Z50" s="14">
        <v>41543</v>
      </c>
      <c r="AA50" s="13">
        <v>1698.670044</v>
      </c>
      <c r="AC50" s="14">
        <v>41549</v>
      </c>
      <c r="AD50" s="13">
        <v>1693.869995</v>
      </c>
      <c r="AF50" s="14">
        <v>41893</v>
      </c>
      <c r="AG50" s="13">
        <v>1997.4499510000001</v>
      </c>
      <c r="AI50" s="14">
        <v>41982</v>
      </c>
      <c r="AJ50" s="13">
        <v>2059.820068</v>
      </c>
      <c r="AL50" s="14">
        <v>41253</v>
      </c>
      <c r="AM50" s="13">
        <v>1418.5500489999999</v>
      </c>
      <c r="AO50" s="14">
        <v>36972</v>
      </c>
      <c r="AP50" s="13">
        <v>1117.579956</v>
      </c>
      <c r="AR50" s="14">
        <v>40282</v>
      </c>
      <c r="AS50" s="13">
        <v>1210.650024</v>
      </c>
      <c r="AU50" s="14">
        <v>38758</v>
      </c>
      <c r="AV50" s="13">
        <v>1266.98999</v>
      </c>
      <c r="AX50" s="14">
        <v>37945</v>
      </c>
      <c r="AY50" s="13">
        <v>1033.650024</v>
      </c>
      <c r="BA50" s="14">
        <v>40330</v>
      </c>
      <c r="BB50" s="13">
        <v>1070.709961</v>
      </c>
      <c r="BD50" s="14">
        <v>39364</v>
      </c>
      <c r="BE50" s="13">
        <v>1565.150024</v>
      </c>
      <c r="BG50" s="14">
        <v>41530</v>
      </c>
      <c r="BH50" s="13">
        <v>1687.98999</v>
      </c>
      <c r="BJ50" s="14">
        <v>41499</v>
      </c>
      <c r="BK50" s="13">
        <v>1694.160034</v>
      </c>
      <c r="BM50" s="14">
        <v>41899</v>
      </c>
      <c r="BN50" s="13">
        <v>2001.5699460000001</v>
      </c>
      <c r="BP50" s="14">
        <v>41849</v>
      </c>
      <c r="BQ50" s="13">
        <v>1969.9499510000001</v>
      </c>
      <c r="BS50" s="14">
        <v>37970</v>
      </c>
      <c r="BT50" s="13">
        <v>1068.040039</v>
      </c>
      <c r="BV50" s="14">
        <v>40778</v>
      </c>
      <c r="BW50" s="13">
        <v>1162.349976</v>
      </c>
      <c r="BY50" s="14">
        <v>39217</v>
      </c>
      <c r="BZ50" s="13">
        <v>1501.1899410000001</v>
      </c>
      <c r="CB50" s="14">
        <v>42031</v>
      </c>
      <c r="CC50" s="13">
        <v>2029.5500489999999</v>
      </c>
      <c r="CE50" s="14">
        <v>40445</v>
      </c>
      <c r="CF50" s="13">
        <v>1148.670044</v>
      </c>
      <c r="CH50" s="14">
        <v>37904</v>
      </c>
      <c r="CI50" s="13">
        <v>1038.0600589999999</v>
      </c>
      <c r="CK50" s="14">
        <v>39617</v>
      </c>
      <c r="CL50" s="13">
        <v>1337.8100589999999</v>
      </c>
    </row>
    <row r="51" spans="1:90">
      <c r="A51" s="14">
        <v>38980</v>
      </c>
      <c r="B51" s="13">
        <v>1325.1800539999999</v>
      </c>
      <c r="C51" s="13">
        <f t="shared" si="0"/>
        <v>5.7223816172583212E-3</v>
      </c>
      <c r="E51" s="14">
        <v>39959</v>
      </c>
      <c r="F51" s="13">
        <v>910.330017</v>
      </c>
      <c r="H51" s="14">
        <v>41515</v>
      </c>
      <c r="I51" s="13">
        <v>1638.170044</v>
      </c>
      <c r="K51" s="14">
        <v>38266</v>
      </c>
      <c r="L51" s="13">
        <v>1142.0500489999999</v>
      </c>
      <c r="N51" s="14">
        <v>40276</v>
      </c>
      <c r="O51" s="13">
        <v>1186.4399410000001</v>
      </c>
      <c r="Q51" s="14">
        <v>39290</v>
      </c>
      <c r="R51" s="13">
        <v>1458.9499510000001</v>
      </c>
      <c r="T51" s="14">
        <v>39546</v>
      </c>
      <c r="U51" s="13">
        <v>1365.540039</v>
      </c>
      <c r="W51" s="14">
        <v>39252</v>
      </c>
      <c r="X51" s="13">
        <v>1533.6999510000001</v>
      </c>
      <c r="Z51" s="14">
        <v>41542</v>
      </c>
      <c r="AA51" s="13">
        <v>1692.7700199999999</v>
      </c>
      <c r="AC51" s="14">
        <v>41548</v>
      </c>
      <c r="AD51" s="13">
        <v>1695</v>
      </c>
      <c r="AF51" s="14">
        <v>41892</v>
      </c>
      <c r="AG51" s="13">
        <v>1995.6899410000001</v>
      </c>
      <c r="AI51" s="14">
        <v>41981</v>
      </c>
      <c r="AJ51" s="13">
        <v>2060.3100589999999</v>
      </c>
      <c r="AL51" s="14">
        <v>41250</v>
      </c>
      <c r="AM51" s="13">
        <v>1418.0699460000001</v>
      </c>
      <c r="AO51" s="14">
        <v>36971</v>
      </c>
      <c r="AP51" s="13">
        <v>1122.1400149999999</v>
      </c>
      <c r="AR51" s="14">
        <v>40281</v>
      </c>
      <c r="AS51" s="13">
        <v>1197.3000489999999</v>
      </c>
      <c r="AU51" s="14">
        <v>38757</v>
      </c>
      <c r="AV51" s="13">
        <v>1263.780029</v>
      </c>
      <c r="AX51" s="14">
        <v>37944</v>
      </c>
      <c r="AY51" s="13">
        <v>1042.4399410000001</v>
      </c>
      <c r="BA51" s="14">
        <v>40326</v>
      </c>
      <c r="BB51" s="13">
        <v>1089.410034</v>
      </c>
      <c r="BD51" s="14">
        <v>39363</v>
      </c>
      <c r="BE51" s="13">
        <v>1552.579956</v>
      </c>
      <c r="BG51" s="14">
        <v>41529</v>
      </c>
      <c r="BH51" s="13">
        <v>1683.420044</v>
      </c>
      <c r="BJ51" s="14">
        <v>41498</v>
      </c>
      <c r="BK51" s="13">
        <v>1689.469971</v>
      </c>
      <c r="BM51" s="14">
        <v>41898</v>
      </c>
      <c r="BN51" s="13">
        <v>1998.9799800000001</v>
      </c>
      <c r="BP51" s="14">
        <v>41848</v>
      </c>
      <c r="BQ51" s="13">
        <v>1978.910034</v>
      </c>
      <c r="BS51" s="14">
        <v>37967</v>
      </c>
      <c r="BT51" s="13">
        <v>1074.1400149999999</v>
      </c>
      <c r="BV51" s="14">
        <v>40777</v>
      </c>
      <c r="BW51" s="13">
        <v>1123.8199460000001</v>
      </c>
      <c r="BY51" s="14">
        <v>39216</v>
      </c>
      <c r="BZ51" s="13">
        <v>1503.150024</v>
      </c>
      <c r="CB51" s="14">
        <v>42030</v>
      </c>
      <c r="CC51" s="13">
        <v>2057.0900879999999</v>
      </c>
      <c r="CE51" s="14">
        <v>40444</v>
      </c>
      <c r="CF51" s="13">
        <v>1124.829956</v>
      </c>
      <c r="CH51" s="14">
        <v>37903</v>
      </c>
      <c r="CI51" s="13">
        <v>1038.7299800000001</v>
      </c>
      <c r="CK51" s="14">
        <v>39616</v>
      </c>
      <c r="CL51" s="13">
        <v>1350.9300539999999</v>
      </c>
    </row>
    <row r="52" spans="1:90">
      <c r="A52" s="14">
        <v>38979</v>
      </c>
      <c r="B52" s="13">
        <v>1317.6400149999999</v>
      </c>
      <c r="C52" s="13">
        <f t="shared" si="0"/>
        <v>-2.6794523496492168E-3</v>
      </c>
      <c r="E52" s="14">
        <v>39955</v>
      </c>
      <c r="F52" s="13">
        <v>887</v>
      </c>
      <c r="H52" s="14">
        <v>41514</v>
      </c>
      <c r="I52" s="13">
        <v>1634.959961</v>
      </c>
      <c r="K52" s="14">
        <v>38265</v>
      </c>
      <c r="L52" s="13">
        <v>1134.4799800000001</v>
      </c>
      <c r="N52" s="14">
        <v>40275</v>
      </c>
      <c r="O52" s="13">
        <v>1182.4499510000001</v>
      </c>
      <c r="Q52" s="14">
        <v>39289</v>
      </c>
      <c r="R52" s="13">
        <v>1482.660034</v>
      </c>
      <c r="T52" s="14">
        <v>39545</v>
      </c>
      <c r="U52" s="13">
        <v>1372.540039</v>
      </c>
      <c r="W52" s="14">
        <v>39251</v>
      </c>
      <c r="X52" s="13">
        <v>1531.0500489999999</v>
      </c>
      <c r="Z52" s="14">
        <v>41541</v>
      </c>
      <c r="AA52" s="13">
        <v>1697.420044</v>
      </c>
      <c r="AC52" s="14">
        <v>41547</v>
      </c>
      <c r="AD52" s="13">
        <v>1681.5500489999999</v>
      </c>
      <c r="AF52" s="14">
        <v>41891</v>
      </c>
      <c r="AG52" s="13">
        <v>1988.4399410000001</v>
      </c>
      <c r="AI52" s="14">
        <v>41978</v>
      </c>
      <c r="AJ52" s="13">
        <v>2075.3701169999999</v>
      </c>
      <c r="AL52" s="14">
        <v>41249</v>
      </c>
      <c r="AM52" s="13">
        <v>1413.9399410000001</v>
      </c>
      <c r="AO52" s="14">
        <v>36970</v>
      </c>
      <c r="AP52" s="13">
        <v>1142.619995</v>
      </c>
      <c r="AR52" s="14">
        <v>40280</v>
      </c>
      <c r="AS52" s="13">
        <v>1196.4799800000001</v>
      </c>
      <c r="AU52" s="14">
        <v>38756</v>
      </c>
      <c r="AV52" s="13">
        <v>1265.650024</v>
      </c>
      <c r="AX52" s="14">
        <v>37943</v>
      </c>
      <c r="AY52" s="13">
        <v>1034.150024</v>
      </c>
      <c r="BA52" s="14">
        <v>40325</v>
      </c>
      <c r="BB52" s="13">
        <v>1103.0600589999999</v>
      </c>
      <c r="BD52" s="14">
        <v>39360</v>
      </c>
      <c r="BE52" s="13">
        <v>1557.589966</v>
      </c>
      <c r="BG52" s="14">
        <v>41528</v>
      </c>
      <c r="BH52" s="13">
        <v>1689.130005</v>
      </c>
      <c r="BJ52" s="14">
        <v>41495</v>
      </c>
      <c r="BK52" s="13">
        <v>1691.420044</v>
      </c>
      <c r="BM52" s="14">
        <v>41897</v>
      </c>
      <c r="BN52" s="13">
        <v>1984.130005</v>
      </c>
      <c r="BP52" s="14">
        <v>41845</v>
      </c>
      <c r="BQ52" s="13">
        <v>1978.339966</v>
      </c>
      <c r="BS52" s="14">
        <v>37966</v>
      </c>
      <c r="BT52" s="13">
        <v>1071.209961</v>
      </c>
      <c r="BV52" s="14">
        <v>40774</v>
      </c>
      <c r="BW52" s="13">
        <v>1123.530029</v>
      </c>
      <c r="BY52" s="14">
        <v>39213</v>
      </c>
      <c r="BZ52" s="13">
        <v>1505.849976</v>
      </c>
      <c r="CB52" s="14">
        <v>42027</v>
      </c>
      <c r="CC52" s="13">
        <v>2051.820068</v>
      </c>
      <c r="CE52" s="14">
        <v>40443</v>
      </c>
      <c r="CF52" s="13">
        <v>1134.280029</v>
      </c>
      <c r="CH52" s="14">
        <v>37902</v>
      </c>
      <c r="CI52" s="13">
        <v>1033.780029</v>
      </c>
      <c r="CK52" s="14">
        <v>39615</v>
      </c>
      <c r="CL52" s="13">
        <v>1360.1400149999999</v>
      </c>
    </row>
    <row r="53" spans="1:90">
      <c r="A53" s="14">
        <v>38978</v>
      </c>
      <c r="B53" s="13">
        <v>1321.1800539999999</v>
      </c>
      <c r="C53" s="13">
        <f t="shared" si="0"/>
        <v>1.151826956062785E-3</v>
      </c>
      <c r="E53" s="14">
        <v>39954</v>
      </c>
      <c r="F53" s="13">
        <v>888.330017</v>
      </c>
      <c r="H53" s="14">
        <v>41513</v>
      </c>
      <c r="I53" s="13">
        <v>1630.4799800000001</v>
      </c>
      <c r="K53" s="14">
        <v>38264</v>
      </c>
      <c r="L53" s="13">
        <v>1135.170044</v>
      </c>
      <c r="N53" s="14">
        <v>40274</v>
      </c>
      <c r="O53" s="13">
        <v>1189.4399410000001</v>
      </c>
      <c r="Q53" s="14">
        <v>39288</v>
      </c>
      <c r="R53" s="13">
        <v>1518.089966</v>
      </c>
      <c r="T53" s="14">
        <v>39542</v>
      </c>
      <c r="U53" s="13">
        <v>1370.400024</v>
      </c>
      <c r="W53" s="14">
        <v>39248</v>
      </c>
      <c r="X53" s="13">
        <v>1532.910034</v>
      </c>
      <c r="Z53" s="14">
        <v>41540</v>
      </c>
      <c r="AA53" s="13">
        <v>1701.839966</v>
      </c>
      <c r="AC53" s="14">
        <v>41544</v>
      </c>
      <c r="AD53" s="13">
        <v>1691.75</v>
      </c>
      <c r="AF53" s="14">
        <v>41890</v>
      </c>
      <c r="AG53" s="13">
        <v>2001.540039</v>
      </c>
      <c r="AI53" s="14">
        <v>41977</v>
      </c>
      <c r="AJ53" s="13">
        <v>2071.919922</v>
      </c>
      <c r="AL53" s="14">
        <v>41248</v>
      </c>
      <c r="AM53" s="13">
        <v>1409.280029</v>
      </c>
      <c r="AO53" s="14">
        <v>36969</v>
      </c>
      <c r="AP53" s="13">
        <v>1170.8100589999999</v>
      </c>
      <c r="AR53" s="14">
        <v>40277</v>
      </c>
      <c r="AS53" s="13">
        <v>1194.369995</v>
      </c>
      <c r="AU53" s="14">
        <v>38755</v>
      </c>
      <c r="AV53" s="13">
        <v>1254.780029</v>
      </c>
      <c r="AX53" s="14">
        <v>37942</v>
      </c>
      <c r="AY53" s="13">
        <v>1043.630005</v>
      </c>
      <c r="BA53" s="14">
        <v>40324</v>
      </c>
      <c r="BB53" s="13">
        <v>1067.9499510000001</v>
      </c>
      <c r="BD53" s="14">
        <v>39359</v>
      </c>
      <c r="BE53" s="13">
        <v>1542.839966</v>
      </c>
      <c r="BG53" s="14">
        <v>41527</v>
      </c>
      <c r="BH53" s="13">
        <v>1683.98999</v>
      </c>
      <c r="BJ53" s="14">
        <v>41494</v>
      </c>
      <c r="BK53" s="13">
        <v>1697.4799800000001</v>
      </c>
      <c r="BM53" s="14">
        <v>41894</v>
      </c>
      <c r="BN53" s="13">
        <v>1985.540039</v>
      </c>
      <c r="BP53" s="14">
        <v>41844</v>
      </c>
      <c r="BQ53" s="13">
        <v>1987.9799800000001</v>
      </c>
      <c r="BS53" s="14">
        <v>37965</v>
      </c>
      <c r="BT53" s="13">
        <v>1059.0500489999999</v>
      </c>
      <c r="BV53" s="14">
        <v>40773</v>
      </c>
      <c r="BW53" s="13">
        <v>1140.650024</v>
      </c>
      <c r="BY53" s="14">
        <v>39212</v>
      </c>
      <c r="BZ53" s="13">
        <v>1491.469971</v>
      </c>
      <c r="CB53" s="14">
        <v>42026</v>
      </c>
      <c r="CC53" s="13">
        <v>2063.1499020000001</v>
      </c>
      <c r="CE53" s="14">
        <v>40442</v>
      </c>
      <c r="CF53" s="13">
        <v>1139.780029</v>
      </c>
      <c r="CH53" s="14">
        <v>37901</v>
      </c>
      <c r="CI53" s="13">
        <v>1039.25</v>
      </c>
      <c r="CK53" s="14">
        <v>39612</v>
      </c>
      <c r="CL53" s="13">
        <v>1360.030029</v>
      </c>
    </row>
    <row r="54" spans="1:90">
      <c r="A54" s="14">
        <v>38975</v>
      </c>
      <c r="B54" s="13">
        <v>1319.660034</v>
      </c>
      <c r="C54" s="13">
        <f t="shared" si="0"/>
        <v>2.5678464502479985E-3</v>
      </c>
      <c r="E54" s="14">
        <v>39953</v>
      </c>
      <c r="F54" s="13">
        <v>903.46997099999999</v>
      </c>
      <c r="H54" s="14">
        <v>41512</v>
      </c>
      <c r="I54" s="13">
        <v>1656.780029</v>
      </c>
      <c r="K54" s="14">
        <v>38261</v>
      </c>
      <c r="L54" s="13">
        <v>1131.5</v>
      </c>
      <c r="N54" s="14">
        <v>40273</v>
      </c>
      <c r="O54" s="13">
        <v>1187.4399410000001</v>
      </c>
      <c r="Q54" s="14">
        <v>39287</v>
      </c>
      <c r="R54" s="13">
        <v>1511.040039</v>
      </c>
      <c r="T54" s="14">
        <v>39541</v>
      </c>
      <c r="U54" s="13">
        <v>1369.3100589999999</v>
      </c>
      <c r="W54" s="14">
        <v>39247</v>
      </c>
      <c r="X54" s="13">
        <v>1522.969971</v>
      </c>
      <c r="Z54" s="14">
        <v>41537</v>
      </c>
      <c r="AA54" s="13">
        <v>1709.910034</v>
      </c>
      <c r="AC54" s="14">
        <v>41543</v>
      </c>
      <c r="AD54" s="13">
        <v>1698.670044</v>
      </c>
      <c r="AF54" s="14">
        <v>41887</v>
      </c>
      <c r="AG54" s="13">
        <v>2007.709961</v>
      </c>
      <c r="AI54" s="14">
        <v>41976</v>
      </c>
      <c r="AJ54" s="13">
        <v>2074.330078</v>
      </c>
      <c r="AL54" s="14">
        <v>41247</v>
      </c>
      <c r="AM54" s="13">
        <v>1407.0500489999999</v>
      </c>
      <c r="AO54" s="14">
        <v>36966</v>
      </c>
      <c r="AP54" s="13">
        <v>1150.530029</v>
      </c>
      <c r="AR54" s="14">
        <v>40276</v>
      </c>
      <c r="AS54" s="13">
        <v>1186.4399410000001</v>
      </c>
      <c r="AU54" s="14">
        <v>38754</v>
      </c>
      <c r="AV54" s="13">
        <v>1265.0200199999999</v>
      </c>
      <c r="AX54" s="14">
        <v>37939</v>
      </c>
      <c r="AY54" s="13">
        <v>1050.349976</v>
      </c>
      <c r="BA54" s="14">
        <v>40323</v>
      </c>
      <c r="BB54" s="13">
        <v>1074.030029</v>
      </c>
      <c r="BD54" s="14">
        <v>39358</v>
      </c>
      <c r="BE54" s="13">
        <v>1539.589966</v>
      </c>
      <c r="BG54" s="14">
        <v>41526</v>
      </c>
      <c r="BH54" s="13">
        <v>1671.709961</v>
      </c>
      <c r="BJ54" s="14">
        <v>41493</v>
      </c>
      <c r="BK54" s="13">
        <v>1690.910034</v>
      </c>
      <c r="BM54" s="14">
        <v>41893</v>
      </c>
      <c r="BN54" s="13">
        <v>1997.4499510000001</v>
      </c>
      <c r="BP54" s="14">
        <v>41843</v>
      </c>
      <c r="BQ54" s="13">
        <v>1987.01001</v>
      </c>
      <c r="BS54" s="14">
        <v>37964</v>
      </c>
      <c r="BT54" s="13">
        <v>1060.1800539999999</v>
      </c>
      <c r="BV54" s="14">
        <v>40772</v>
      </c>
      <c r="BW54" s="13">
        <v>1193.8900149999999</v>
      </c>
      <c r="BY54" s="14">
        <v>39211</v>
      </c>
      <c r="BZ54" s="13">
        <v>1512.579956</v>
      </c>
      <c r="CB54" s="14">
        <v>42025</v>
      </c>
      <c r="CC54" s="13">
        <v>2032.119995</v>
      </c>
      <c r="CE54" s="14">
        <v>40441</v>
      </c>
      <c r="CF54" s="13">
        <v>1142.709961</v>
      </c>
      <c r="CH54" s="14">
        <v>37900</v>
      </c>
      <c r="CI54" s="13">
        <v>1034.349976</v>
      </c>
      <c r="CK54" s="14">
        <v>39611</v>
      </c>
      <c r="CL54" s="13">
        <v>1339.869995</v>
      </c>
    </row>
    <row r="55" spans="1:90">
      <c r="A55" s="14">
        <v>38974</v>
      </c>
      <c r="B55" s="13">
        <v>1316.280029</v>
      </c>
      <c r="C55" s="13">
        <f t="shared" si="0"/>
        <v>-1.357983319043115E-3</v>
      </c>
      <c r="E55" s="14">
        <v>39952</v>
      </c>
      <c r="F55" s="13">
        <v>908.13000499999998</v>
      </c>
      <c r="H55" s="14">
        <v>41509</v>
      </c>
      <c r="I55" s="13">
        <v>1663.5</v>
      </c>
      <c r="K55" s="14">
        <v>38260</v>
      </c>
      <c r="L55" s="13">
        <v>1114.579956</v>
      </c>
      <c r="N55" s="14">
        <v>40269</v>
      </c>
      <c r="O55" s="13">
        <v>1178.099976</v>
      </c>
      <c r="Q55" s="14">
        <v>39286</v>
      </c>
      <c r="R55" s="13">
        <v>1541.5699460000001</v>
      </c>
      <c r="T55" s="14">
        <v>39540</v>
      </c>
      <c r="U55" s="13">
        <v>1367.530029</v>
      </c>
      <c r="W55" s="14">
        <v>39246</v>
      </c>
      <c r="X55" s="13">
        <v>1515.670044</v>
      </c>
      <c r="Z55" s="14">
        <v>41536</v>
      </c>
      <c r="AA55" s="13">
        <v>1722.339966</v>
      </c>
      <c r="AC55" s="14">
        <v>41542</v>
      </c>
      <c r="AD55" s="13">
        <v>1692.7700199999999</v>
      </c>
      <c r="AF55" s="14">
        <v>41886</v>
      </c>
      <c r="AG55" s="13">
        <v>1997.650024</v>
      </c>
      <c r="AI55" s="14">
        <v>41975</v>
      </c>
      <c r="AJ55" s="13">
        <v>2066.5500489999999</v>
      </c>
      <c r="AL55" s="14">
        <v>41246</v>
      </c>
      <c r="AM55" s="13">
        <v>1409.459961</v>
      </c>
      <c r="AO55" s="14">
        <v>36965</v>
      </c>
      <c r="AP55" s="13">
        <v>1173.5600589999999</v>
      </c>
      <c r="AR55" s="14">
        <v>40275</v>
      </c>
      <c r="AS55" s="13">
        <v>1182.4499510000001</v>
      </c>
      <c r="AU55" s="14">
        <v>38751</v>
      </c>
      <c r="AV55" s="13">
        <v>1264.030029</v>
      </c>
      <c r="AX55" s="14">
        <v>37938</v>
      </c>
      <c r="AY55" s="13">
        <v>1058.410034</v>
      </c>
      <c r="BA55" s="14">
        <v>40322</v>
      </c>
      <c r="BB55" s="13">
        <v>1073.650024</v>
      </c>
      <c r="BD55" s="14">
        <v>39357</v>
      </c>
      <c r="BE55" s="13">
        <v>1546.630005</v>
      </c>
      <c r="BG55" s="14">
        <v>41523</v>
      </c>
      <c r="BH55" s="13">
        <v>1655.170044</v>
      </c>
      <c r="BJ55" s="14">
        <v>41492</v>
      </c>
      <c r="BK55" s="13">
        <v>1697.369995</v>
      </c>
      <c r="BM55" s="14">
        <v>41892</v>
      </c>
      <c r="BN55" s="13">
        <v>1995.6899410000001</v>
      </c>
      <c r="BP55" s="14">
        <v>41842</v>
      </c>
      <c r="BQ55" s="13">
        <v>1983.530029</v>
      </c>
      <c r="BS55" s="14">
        <v>37963</v>
      </c>
      <c r="BT55" s="13">
        <v>1069.3000489999999</v>
      </c>
      <c r="BV55" s="14">
        <v>40771</v>
      </c>
      <c r="BW55" s="13">
        <v>1192.76001</v>
      </c>
      <c r="BY55" s="14">
        <v>39210</v>
      </c>
      <c r="BZ55" s="13">
        <v>1507.719971</v>
      </c>
      <c r="CB55" s="14">
        <v>42024</v>
      </c>
      <c r="CC55" s="13">
        <v>2022.5500489999999</v>
      </c>
      <c r="CE55" s="14">
        <v>40438</v>
      </c>
      <c r="CF55" s="13">
        <v>1125.589966</v>
      </c>
      <c r="CH55" s="14">
        <v>37897</v>
      </c>
      <c r="CI55" s="13">
        <v>1029.849976</v>
      </c>
      <c r="CK55" s="14">
        <v>39610</v>
      </c>
      <c r="CL55" s="13">
        <v>1335.48999</v>
      </c>
    </row>
    <row r="56" spans="1:90">
      <c r="A56" s="14">
        <v>38973</v>
      </c>
      <c r="B56" s="13">
        <v>1318.0699460000001</v>
      </c>
      <c r="C56" s="13">
        <f t="shared" si="0"/>
        <v>3.8613450114242747E-3</v>
      </c>
      <c r="E56" s="14">
        <v>39951</v>
      </c>
      <c r="F56" s="13">
        <v>909.71002199999998</v>
      </c>
      <c r="H56" s="14">
        <v>41508</v>
      </c>
      <c r="I56" s="13">
        <v>1656.959961</v>
      </c>
      <c r="K56" s="14">
        <v>38259</v>
      </c>
      <c r="L56" s="13">
        <v>1114.8000489999999</v>
      </c>
      <c r="N56" s="14">
        <v>40268</v>
      </c>
      <c r="O56" s="13">
        <v>1169.4300539999999</v>
      </c>
      <c r="Q56" s="14">
        <v>39283</v>
      </c>
      <c r="R56" s="13">
        <v>1534.099976</v>
      </c>
      <c r="T56" s="14">
        <v>39539</v>
      </c>
      <c r="U56" s="13">
        <v>1370.1800539999999</v>
      </c>
      <c r="W56" s="14">
        <v>39245</v>
      </c>
      <c r="X56" s="13">
        <v>1493</v>
      </c>
      <c r="Z56" s="14">
        <v>41535</v>
      </c>
      <c r="AA56" s="13">
        <v>1725.5200199999999</v>
      </c>
      <c r="AC56" s="14">
        <v>41541</v>
      </c>
      <c r="AD56" s="13">
        <v>1697.420044</v>
      </c>
      <c r="AF56" s="14">
        <v>41885</v>
      </c>
      <c r="AG56" s="13">
        <v>2000.719971</v>
      </c>
      <c r="AI56" s="14">
        <v>41974</v>
      </c>
      <c r="AJ56" s="13">
        <v>2053.4399410000001</v>
      </c>
      <c r="AL56" s="14">
        <v>41243</v>
      </c>
      <c r="AM56" s="13">
        <v>1416.1800539999999</v>
      </c>
      <c r="AO56" s="14">
        <v>36964</v>
      </c>
      <c r="AP56" s="13">
        <v>1166.709961</v>
      </c>
      <c r="AR56" s="14">
        <v>40274</v>
      </c>
      <c r="AS56" s="13">
        <v>1189.4399410000001</v>
      </c>
      <c r="AU56" s="14">
        <v>38750</v>
      </c>
      <c r="AV56" s="13">
        <v>1270.839966</v>
      </c>
      <c r="AX56" s="14">
        <v>37937</v>
      </c>
      <c r="AY56" s="13">
        <v>1058.530029</v>
      </c>
      <c r="BA56" s="14">
        <v>40319</v>
      </c>
      <c r="BB56" s="13">
        <v>1087.6899410000001</v>
      </c>
      <c r="BD56" s="14">
        <v>39356</v>
      </c>
      <c r="BE56" s="13">
        <v>1547.040039</v>
      </c>
      <c r="BG56" s="14">
        <v>41522</v>
      </c>
      <c r="BH56" s="13">
        <v>1655.079956</v>
      </c>
      <c r="BJ56" s="14">
        <v>41491</v>
      </c>
      <c r="BK56" s="13">
        <v>1707.1400149999999</v>
      </c>
      <c r="BM56" s="14">
        <v>41891</v>
      </c>
      <c r="BN56" s="13">
        <v>1988.4399410000001</v>
      </c>
      <c r="BP56" s="14">
        <v>41841</v>
      </c>
      <c r="BQ56" s="13">
        <v>1973.630005</v>
      </c>
      <c r="BS56" s="14">
        <v>37960</v>
      </c>
      <c r="BT56" s="13">
        <v>1061.5</v>
      </c>
      <c r="BV56" s="14">
        <v>40770</v>
      </c>
      <c r="BW56" s="13">
        <v>1204.48999</v>
      </c>
      <c r="BY56" s="14">
        <v>39209</v>
      </c>
      <c r="BZ56" s="13">
        <v>1509.4799800000001</v>
      </c>
      <c r="CB56" s="14">
        <v>42020</v>
      </c>
      <c r="CC56" s="13">
        <v>2019.420044</v>
      </c>
      <c r="CE56" s="14">
        <v>40437</v>
      </c>
      <c r="CF56" s="13">
        <v>1124.660034</v>
      </c>
      <c r="CH56" s="14">
        <v>37896</v>
      </c>
      <c r="CI56" s="13">
        <v>1020.23999</v>
      </c>
      <c r="CK56" s="14">
        <v>39609</v>
      </c>
      <c r="CL56" s="13">
        <v>1358.4399410000001</v>
      </c>
    </row>
    <row r="57" spans="1:90">
      <c r="A57" s="14">
        <v>38972</v>
      </c>
      <c r="B57" s="13">
        <v>1313</v>
      </c>
      <c r="C57" s="13">
        <f t="shared" si="0"/>
        <v>1.0357480797865606E-2</v>
      </c>
      <c r="E57" s="14">
        <v>39948</v>
      </c>
      <c r="F57" s="13">
        <v>882.88000499999998</v>
      </c>
      <c r="H57" s="14">
        <v>41507</v>
      </c>
      <c r="I57" s="13">
        <v>1642.8000489999999</v>
      </c>
      <c r="K57" s="14">
        <v>38258</v>
      </c>
      <c r="L57" s="13">
        <v>1110.0600589999999</v>
      </c>
      <c r="N57" s="14">
        <v>40267</v>
      </c>
      <c r="O57" s="13">
        <v>1173.2700199999999</v>
      </c>
      <c r="Q57" s="14">
        <v>39282</v>
      </c>
      <c r="R57" s="13">
        <v>1553.079956</v>
      </c>
      <c r="T57" s="14">
        <v>39538</v>
      </c>
      <c r="U57" s="13">
        <v>1322.6999510000001</v>
      </c>
      <c r="W57" s="14">
        <v>39244</v>
      </c>
      <c r="X57" s="13">
        <v>1509.119995</v>
      </c>
      <c r="Z57" s="14">
        <v>41534</v>
      </c>
      <c r="AA57" s="13">
        <v>1704.76001</v>
      </c>
      <c r="AC57" s="14">
        <v>41540</v>
      </c>
      <c r="AD57" s="13">
        <v>1701.839966</v>
      </c>
      <c r="AF57" s="14">
        <v>41884</v>
      </c>
      <c r="AG57" s="13">
        <v>2002.280029</v>
      </c>
      <c r="AI57" s="14">
        <v>41971</v>
      </c>
      <c r="AJ57" s="13">
        <v>2067.5600589999999</v>
      </c>
      <c r="AL57" s="14">
        <v>41242</v>
      </c>
      <c r="AM57" s="13">
        <v>1415.9499510000001</v>
      </c>
      <c r="AO57" s="14">
        <v>36963</v>
      </c>
      <c r="AP57" s="13">
        <v>1197.660034</v>
      </c>
      <c r="AR57" s="14">
        <v>40273</v>
      </c>
      <c r="AS57" s="13">
        <v>1187.4399410000001</v>
      </c>
      <c r="AU57" s="14">
        <v>38749</v>
      </c>
      <c r="AV57" s="13">
        <v>1282.459961</v>
      </c>
      <c r="AX57" s="14">
        <v>37936</v>
      </c>
      <c r="AY57" s="13">
        <v>1046.5699460000001</v>
      </c>
      <c r="BA57" s="14">
        <v>40318</v>
      </c>
      <c r="BB57" s="13">
        <v>1071.589966</v>
      </c>
      <c r="BD57" s="14">
        <v>39353</v>
      </c>
      <c r="BE57" s="13">
        <v>1526.75</v>
      </c>
      <c r="BG57" s="14">
        <v>41521</v>
      </c>
      <c r="BH57" s="13">
        <v>1653.079956</v>
      </c>
      <c r="BJ57" s="14">
        <v>41488</v>
      </c>
      <c r="BK57" s="13">
        <v>1709.670044</v>
      </c>
      <c r="BM57" s="14">
        <v>41890</v>
      </c>
      <c r="BN57" s="13">
        <v>2001.540039</v>
      </c>
      <c r="BP57" s="14">
        <v>41838</v>
      </c>
      <c r="BQ57" s="13">
        <v>1978.219971</v>
      </c>
      <c r="BS57" s="14">
        <v>37959</v>
      </c>
      <c r="BT57" s="13">
        <v>1069.719971</v>
      </c>
      <c r="BV57" s="14">
        <v>40767</v>
      </c>
      <c r="BW57" s="13">
        <v>1178.8100589999999</v>
      </c>
      <c r="BY57" s="14">
        <v>39206</v>
      </c>
      <c r="BZ57" s="13">
        <v>1505.619995</v>
      </c>
      <c r="CB57" s="14">
        <v>42019</v>
      </c>
      <c r="CC57" s="13">
        <v>1992.670044</v>
      </c>
      <c r="CE57" s="14">
        <v>40436</v>
      </c>
      <c r="CF57" s="13">
        <v>1125.0699460000001</v>
      </c>
      <c r="CH57" s="14">
        <v>37895</v>
      </c>
      <c r="CI57" s="13">
        <v>1018.219971</v>
      </c>
      <c r="CK57" s="14">
        <v>39608</v>
      </c>
      <c r="CL57" s="13">
        <v>1361.76001</v>
      </c>
    </row>
    <row r="58" spans="1:90">
      <c r="A58" s="14">
        <v>38971</v>
      </c>
      <c r="B58" s="13">
        <v>1299.540039</v>
      </c>
      <c r="C58" s="13">
        <f t="shared" si="0"/>
        <v>4.7731575385560621E-4</v>
      </c>
      <c r="E58" s="14">
        <v>39947</v>
      </c>
      <c r="F58" s="13">
        <v>893.07000700000003</v>
      </c>
      <c r="H58" s="14">
        <v>41506</v>
      </c>
      <c r="I58" s="13">
        <v>1652.349976</v>
      </c>
      <c r="K58" s="14">
        <v>38257</v>
      </c>
      <c r="L58" s="13">
        <v>1103.5200199999999</v>
      </c>
      <c r="N58" s="14">
        <v>40266</v>
      </c>
      <c r="O58" s="13">
        <v>1173.219971</v>
      </c>
      <c r="Q58" s="14">
        <v>39281</v>
      </c>
      <c r="R58" s="13">
        <v>1546.170044</v>
      </c>
      <c r="T58" s="14">
        <v>39535</v>
      </c>
      <c r="U58" s="13">
        <v>1315.219971</v>
      </c>
      <c r="W58" s="14">
        <v>39241</v>
      </c>
      <c r="X58" s="13">
        <v>1507.670044</v>
      </c>
      <c r="Z58" s="14">
        <v>41533</v>
      </c>
      <c r="AA58" s="13">
        <v>1697.599976</v>
      </c>
      <c r="AC58" s="14">
        <v>41537</v>
      </c>
      <c r="AD58" s="13">
        <v>1709.910034</v>
      </c>
      <c r="AF58" s="14">
        <v>41880</v>
      </c>
      <c r="AG58" s="13">
        <v>2003.369995</v>
      </c>
      <c r="AI58" s="14">
        <v>41969</v>
      </c>
      <c r="AJ58" s="13">
        <v>2072.830078</v>
      </c>
      <c r="AL58" s="14">
        <v>41241</v>
      </c>
      <c r="AM58" s="13">
        <v>1409.9300539999999</v>
      </c>
      <c r="AO58" s="14">
        <v>36962</v>
      </c>
      <c r="AP58" s="13">
        <v>1180.160034</v>
      </c>
      <c r="AR58" s="14">
        <v>40269</v>
      </c>
      <c r="AS58" s="13">
        <v>1178.099976</v>
      </c>
      <c r="AU58" s="14">
        <v>38748</v>
      </c>
      <c r="AV58" s="13">
        <v>1280.079956</v>
      </c>
      <c r="AX58" s="14">
        <v>37935</v>
      </c>
      <c r="AY58" s="13">
        <v>1047.1099850000001</v>
      </c>
      <c r="BA58" s="14">
        <v>40317</v>
      </c>
      <c r="BB58" s="13">
        <v>1115.0500489999999</v>
      </c>
      <c r="BD58" s="14">
        <v>39352</v>
      </c>
      <c r="BE58" s="13">
        <v>1531.380005</v>
      </c>
      <c r="BG58" s="14">
        <v>41520</v>
      </c>
      <c r="BH58" s="13">
        <v>1639.7700199999999</v>
      </c>
      <c r="BJ58" s="14">
        <v>41487</v>
      </c>
      <c r="BK58" s="13">
        <v>1706.869995</v>
      </c>
      <c r="BM58" s="14">
        <v>41887</v>
      </c>
      <c r="BN58" s="13">
        <v>2007.709961</v>
      </c>
      <c r="BP58" s="14">
        <v>41837</v>
      </c>
      <c r="BQ58" s="13">
        <v>1958.119995</v>
      </c>
      <c r="BS58" s="14">
        <v>37958</v>
      </c>
      <c r="BT58" s="13">
        <v>1064.7299800000001</v>
      </c>
      <c r="BV58" s="14">
        <v>40766</v>
      </c>
      <c r="BW58" s="13">
        <v>1172.6400149999999</v>
      </c>
      <c r="BY58" s="14">
        <v>39205</v>
      </c>
      <c r="BZ58" s="13">
        <v>1502.3900149999999</v>
      </c>
      <c r="CB58" s="14">
        <v>42018</v>
      </c>
      <c r="CC58" s="13">
        <v>2011.2700199999999</v>
      </c>
      <c r="CE58" s="14">
        <v>40435</v>
      </c>
      <c r="CF58" s="13">
        <v>1121.099976</v>
      </c>
      <c r="CH58" s="14">
        <v>37894</v>
      </c>
      <c r="CI58" s="13">
        <v>995.96997099999999</v>
      </c>
      <c r="CK58" s="14">
        <v>39605</v>
      </c>
      <c r="CL58" s="13">
        <v>1360.6800539999999</v>
      </c>
    </row>
    <row r="59" spans="1:90">
      <c r="A59" s="14">
        <v>38968</v>
      </c>
      <c r="B59" s="13">
        <v>1298.920044</v>
      </c>
      <c r="C59" s="13">
        <f t="shared" si="0"/>
        <v>3.7866678445979767E-3</v>
      </c>
      <c r="E59" s="14">
        <v>39946</v>
      </c>
      <c r="F59" s="13">
        <v>883.919983</v>
      </c>
      <c r="H59" s="14">
        <v>41505</v>
      </c>
      <c r="I59" s="13">
        <v>1646.0600589999999</v>
      </c>
      <c r="K59" s="14">
        <v>38254</v>
      </c>
      <c r="L59" s="13">
        <v>1110.1099850000001</v>
      </c>
      <c r="N59" s="14">
        <v>40263</v>
      </c>
      <c r="O59" s="13">
        <v>1166.589966</v>
      </c>
      <c r="Q59" s="14">
        <v>39280</v>
      </c>
      <c r="R59" s="13">
        <v>1549.369995</v>
      </c>
      <c r="T59" s="14">
        <v>39534</v>
      </c>
      <c r="U59" s="13">
        <v>1325.76001</v>
      </c>
      <c r="W59" s="14">
        <v>39240</v>
      </c>
      <c r="X59" s="13">
        <v>1490.719971</v>
      </c>
      <c r="Z59" s="14">
        <v>41530</v>
      </c>
      <c r="AA59" s="13">
        <v>1687.98999</v>
      </c>
      <c r="AC59" s="14">
        <v>41536</v>
      </c>
      <c r="AD59" s="13">
        <v>1722.339966</v>
      </c>
      <c r="AF59" s="14">
        <v>41879</v>
      </c>
      <c r="AG59" s="13">
        <v>1996.73999</v>
      </c>
      <c r="AI59" s="14">
        <v>41968</v>
      </c>
      <c r="AJ59" s="13">
        <v>2067.030029</v>
      </c>
      <c r="AL59" s="14">
        <v>41240</v>
      </c>
      <c r="AM59" s="13">
        <v>1398.9399410000001</v>
      </c>
      <c r="AO59" s="14">
        <v>36959</v>
      </c>
      <c r="AP59" s="13">
        <v>1233.420044</v>
      </c>
      <c r="AR59" s="14">
        <v>40268</v>
      </c>
      <c r="AS59" s="13">
        <v>1169.4300539999999</v>
      </c>
      <c r="AU59" s="14">
        <v>38747</v>
      </c>
      <c r="AV59" s="13">
        <v>1285.1899410000001</v>
      </c>
      <c r="AX59" s="14">
        <v>37932</v>
      </c>
      <c r="AY59" s="13">
        <v>1053.209961</v>
      </c>
      <c r="BA59" s="14">
        <v>40316</v>
      </c>
      <c r="BB59" s="13">
        <v>1120.8000489999999</v>
      </c>
      <c r="BD59" s="14">
        <v>39351</v>
      </c>
      <c r="BE59" s="13">
        <v>1525.420044</v>
      </c>
      <c r="BG59" s="14">
        <v>41516</v>
      </c>
      <c r="BH59" s="13">
        <v>1632.969971</v>
      </c>
      <c r="BJ59" s="14">
        <v>41486</v>
      </c>
      <c r="BK59" s="13">
        <v>1685.7299800000001</v>
      </c>
      <c r="BM59" s="14">
        <v>41886</v>
      </c>
      <c r="BN59" s="13">
        <v>1997.650024</v>
      </c>
      <c r="BP59" s="14">
        <v>41836</v>
      </c>
      <c r="BQ59" s="13">
        <v>1981.5699460000001</v>
      </c>
      <c r="BS59" s="14">
        <v>37957</v>
      </c>
      <c r="BT59" s="13">
        <v>1066.619995</v>
      </c>
      <c r="BV59" s="14">
        <v>40765</v>
      </c>
      <c r="BW59" s="13">
        <v>1120.76001</v>
      </c>
      <c r="BY59" s="14">
        <v>39204</v>
      </c>
      <c r="BZ59" s="13">
        <v>1495.920044</v>
      </c>
      <c r="CB59" s="14">
        <v>42017</v>
      </c>
      <c r="CC59" s="13">
        <v>2023.030029</v>
      </c>
      <c r="CE59" s="14">
        <v>40434</v>
      </c>
      <c r="CF59" s="13">
        <v>1121.900024</v>
      </c>
      <c r="CH59" s="14">
        <v>37893</v>
      </c>
      <c r="CI59" s="13">
        <v>1006.580017</v>
      </c>
      <c r="CK59" s="14">
        <v>39604</v>
      </c>
      <c r="CL59" s="13">
        <v>1404.0500489999999</v>
      </c>
    </row>
    <row r="60" spans="1:90">
      <c r="A60" s="14">
        <v>38967</v>
      </c>
      <c r="B60" s="13">
        <v>1294.0200199999999</v>
      </c>
      <c r="C60" s="13">
        <f t="shared" si="0"/>
        <v>-4.7990324642838431E-3</v>
      </c>
      <c r="E60" s="14">
        <v>39945</v>
      </c>
      <c r="F60" s="13">
        <v>908.34997599999997</v>
      </c>
      <c r="H60" s="14">
        <v>41502</v>
      </c>
      <c r="I60" s="13">
        <v>1655.829956</v>
      </c>
      <c r="K60" s="14">
        <v>38253</v>
      </c>
      <c r="L60" s="13">
        <v>1108.3599850000001</v>
      </c>
      <c r="N60" s="14">
        <v>40262</v>
      </c>
      <c r="O60" s="13">
        <v>1165.7299800000001</v>
      </c>
      <c r="Q60" s="14">
        <v>39279</v>
      </c>
      <c r="R60" s="13">
        <v>1549.5200199999999</v>
      </c>
      <c r="T60" s="14">
        <v>39533</v>
      </c>
      <c r="U60" s="13">
        <v>1341.130005</v>
      </c>
      <c r="W60" s="14">
        <v>39239</v>
      </c>
      <c r="X60" s="13">
        <v>1517.380005</v>
      </c>
      <c r="Z60" s="14">
        <v>41529</v>
      </c>
      <c r="AA60" s="13">
        <v>1683.420044</v>
      </c>
      <c r="AC60" s="14">
        <v>41535</v>
      </c>
      <c r="AD60" s="13">
        <v>1725.5200199999999</v>
      </c>
      <c r="AF60" s="14">
        <v>41878</v>
      </c>
      <c r="AG60" s="13">
        <v>2000.119995</v>
      </c>
      <c r="AI60" s="14">
        <v>41967</v>
      </c>
      <c r="AJ60" s="13">
        <v>2069.4099120000001</v>
      </c>
      <c r="AL60" s="14">
        <v>41239</v>
      </c>
      <c r="AM60" s="13">
        <v>1406.290039</v>
      </c>
      <c r="AO60" s="14">
        <v>36958</v>
      </c>
      <c r="AP60" s="13">
        <v>1264.73999</v>
      </c>
      <c r="AR60" s="14">
        <v>40267</v>
      </c>
      <c r="AS60" s="13">
        <v>1173.2700199999999</v>
      </c>
      <c r="AU60" s="14">
        <v>38744</v>
      </c>
      <c r="AV60" s="13">
        <v>1283.719971</v>
      </c>
      <c r="AX60" s="14">
        <v>37931</v>
      </c>
      <c r="AY60" s="13">
        <v>1058.0500489999999</v>
      </c>
      <c r="BA60" s="14">
        <v>40315</v>
      </c>
      <c r="BB60" s="13">
        <v>1136.9399410000001</v>
      </c>
      <c r="BD60" s="14">
        <v>39350</v>
      </c>
      <c r="BE60" s="13">
        <v>1517.209961</v>
      </c>
      <c r="BG60" s="14">
        <v>41515</v>
      </c>
      <c r="BH60" s="13">
        <v>1638.170044</v>
      </c>
      <c r="BJ60" s="14">
        <v>41485</v>
      </c>
      <c r="BK60" s="13">
        <v>1685.959961</v>
      </c>
      <c r="BM60" s="14">
        <v>41885</v>
      </c>
      <c r="BN60" s="13">
        <v>2000.719971</v>
      </c>
      <c r="BP60" s="14">
        <v>41835</v>
      </c>
      <c r="BQ60" s="13">
        <v>1973.280029</v>
      </c>
      <c r="BS60" s="14">
        <v>37956</v>
      </c>
      <c r="BT60" s="13">
        <v>1070.119995</v>
      </c>
      <c r="BV60" s="14">
        <v>40764</v>
      </c>
      <c r="BW60" s="13">
        <v>1172.530029</v>
      </c>
      <c r="BY60" s="14">
        <v>39203</v>
      </c>
      <c r="BZ60" s="13">
        <v>1486.3000489999999</v>
      </c>
      <c r="CB60" s="14">
        <v>42016</v>
      </c>
      <c r="CC60" s="13">
        <v>2028.26001</v>
      </c>
      <c r="CE60" s="14">
        <v>40431</v>
      </c>
      <c r="CF60" s="13">
        <v>1109.5500489999999</v>
      </c>
      <c r="CH60" s="14">
        <v>37890</v>
      </c>
      <c r="CI60" s="13">
        <v>996.84997599999997</v>
      </c>
      <c r="CK60" s="14">
        <v>39603</v>
      </c>
      <c r="CL60" s="13">
        <v>1377.1999510000001</v>
      </c>
    </row>
    <row r="61" spans="1:90">
      <c r="A61" s="14">
        <v>38966</v>
      </c>
      <c r="B61" s="13">
        <v>1300.26001</v>
      </c>
      <c r="C61" s="13">
        <f t="shared" si="0"/>
        <v>-9.8914829621169122E-3</v>
      </c>
      <c r="E61" s="14">
        <v>39944</v>
      </c>
      <c r="F61" s="13">
        <v>909.23999000000003</v>
      </c>
      <c r="H61" s="14">
        <v>41501</v>
      </c>
      <c r="I61" s="13">
        <v>1661.3199460000001</v>
      </c>
      <c r="K61" s="14">
        <v>38252</v>
      </c>
      <c r="L61" s="13">
        <v>1113.5600589999999</v>
      </c>
      <c r="N61" s="14">
        <v>40261</v>
      </c>
      <c r="O61" s="13">
        <v>1167.719971</v>
      </c>
      <c r="Q61" s="14">
        <v>39276</v>
      </c>
      <c r="R61" s="13">
        <v>1552.5</v>
      </c>
      <c r="T61" s="14">
        <v>39532</v>
      </c>
      <c r="U61" s="13">
        <v>1352.98999</v>
      </c>
      <c r="W61" s="14">
        <v>39238</v>
      </c>
      <c r="X61" s="13">
        <v>1530.9499510000001</v>
      </c>
      <c r="Z61" s="14">
        <v>41528</v>
      </c>
      <c r="AA61" s="13">
        <v>1689.130005</v>
      </c>
      <c r="AC61" s="14">
        <v>41534</v>
      </c>
      <c r="AD61" s="13">
        <v>1704.76001</v>
      </c>
      <c r="AF61" s="14">
        <v>41877</v>
      </c>
      <c r="AG61" s="13">
        <v>2000.0200199999999</v>
      </c>
      <c r="AI61" s="14">
        <v>41964</v>
      </c>
      <c r="AJ61" s="13">
        <v>2063.5</v>
      </c>
      <c r="AL61" s="14">
        <v>41236</v>
      </c>
      <c r="AM61" s="13">
        <v>1409.150024</v>
      </c>
      <c r="AO61" s="14">
        <v>36957</v>
      </c>
      <c r="AP61" s="13">
        <v>1261.8900149999999</v>
      </c>
      <c r="AR61" s="14">
        <v>40266</v>
      </c>
      <c r="AS61" s="13">
        <v>1173.219971</v>
      </c>
      <c r="AU61" s="14">
        <v>38743</v>
      </c>
      <c r="AV61" s="13">
        <v>1273.829956</v>
      </c>
      <c r="AX61" s="14">
        <v>37930</v>
      </c>
      <c r="AY61" s="13">
        <v>1051.8100589999999</v>
      </c>
      <c r="BA61" s="14">
        <v>40312</v>
      </c>
      <c r="BB61" s="13">
        <v>1135.6800539999999</v>
      </c>
      <c r="BD61" s="14">
        <v>39349</v>
      </c>
      <c r="BE61" s="13">
        <v>1517.7299800000001</v>
      </c>
      <c r="BG61" s="14">
        <v>41514</v>
      </c>
      <c r="BH61" s="13">
        <v>1634.959961</v>
      </c>
      <c r="BJ61" s="14">
        <v>41484</v>
      </c>
      <c r="BK61" s="13">
        <v>1685.329956</v>
      </c>
      <c r="BM61" s="14">
        <v>41884</v>
      </c>
      <c r="BN61" s="13">
        <v>2002.280029</v>
      </c>
      <c r="BP61" s="14">
        <v>41834</v>
      </c>
      <c r="BQ61" s="13">
        <v>1977.099976</v>
      </c>
      <c r="BS61" s="14">
        <v>37953</v>
      </c>
      <c r="BT61" s="13">
        <v>1058.1999510000001</v>
      </c>
      <c r="BV61" s="14">
        <v>40763</v>
      </c>
      <c r="BW61" s="13">
        <v>1119.459961</v>
      </c>
      <c r="BY61" s="14">
        <v>39202</v>
      </c>
      <c r="BZ61" s="13">
        <v>1482.369995</v>
      </c>
      <c r="CB61" s="14">
        <v>42013</v>
      </c>
      <c r="CC61" s="13">
        <v>2044.8100589999999</v>
      </c>
      <c r="CE61" s="14">
        <v>40430</v>
      </c>
      <c r="CF61" s="13">
        <v>1104.1800539999999</v>
      </c>
      <c r="CH61" s="14">
        <v>37889</v>
      </c>
      <c r="CI61" s="13">
        <v>1003.27002</v>
      </c>
      <c r="CK61" s="14">
        <v>39602</v>
      </c>
      <c r="CL61" s="13">
        <v>1377.650024</v>
      </c>
    </row>
    <row r="62" spans="1:90">
      <c r="A62" s="14">
        <v>38965</v>
      </c>
      <c r="B62" s="13">
        <v>1313.25</v>
      </c>
      <c r="C62" s="13">
        <f t="shared" si="0"/>
        <v>1.7085987009359557E-3</v>
      </c>
      <c r="E62" s="14">
        <v>39941</v>
      </c>
      <c r="F62" s="13">
        <v>929.22997999999995</v>
      </c>
      <c r="H62" s="14">
        <v>41500</v>
      </c>
      <c r="I62" s="13">
        <v>1685.3900149999999</v>
      </c>
      <c r="K62" s="14">
        <v>38251</v>
      </c>
      <c r="L62" s="13">
        <v>1129.3000489999999</v>
      </c>
      <c r="N62" s="14">
        <v>40260</v>
      </c>
      <c r="O62" s="13">
        <v>1174.170044</v>
      </c>
      <c r="Q62" s="14">
        <v>39275</v>
      </c>
      <c r="R62" s="13">
        <v>1547.6999510000001</v>
      </c>
      <c r="T62" s="14">
        <v>39531</v>
      </c>
      <c r="U62" s="13">
        <v>1349.880005</v>
      </c>
      <c r="W62" s="14">
        <v>39237</v>
      </c>
      <c r="X62" s="13">
        <v>1539.1800539999999</v>
      </c>
      <c r="Z62" s="14">
        <v>41527</v>
      </c>
      <c r="AA62" s="13">
        <v>1683.98999</v>
      </c>
      <c r="AC62" s="14">
        <v>41533</v>
      </c>
      <c r="AD62" s="13">
        <v>1697.599976</v>
      </c>
      <c r="AF62" s="14">
        <v>41876</v>
      </c>
      <c r="AG62" s="13">
        <v>1997.920044</v>
      </c>
      <c r="AI62" s="14">
        <v>41963</v>
      </c>
      <c r="AJ62" s="13">
        <v>2052.75</v>
      </c>
      <c r="AL62" s="14">
        <v>41234</v>
      </c>
      <c r="AM62" s="13">
        <v>1391.030029</v>
      </c>
      <c r="AO62" s="14">
        <v>36956</v>
      </c>
      <c r="AP62" s="13">
        <v>1253.8000489999999</v>
      </c>
      <c r="AR62" s="14">
        <v>40263</v>
      </c>
      <c r="AS62" s="13">
        <v>1166.589966</v>
      </c>
      <c r="AU62" s="14">
        <v>38742</v>
      </c>
      <c r="AV62" s="13">
        <v>1264.6800539999999</v>
      </c>
      <c r="AX62" s="14">
        <v>37929</v>
      </c>
      <c r="AY62" s="13">
        <v>1053.25</v>
      </c>
      <c r="BA62" s="14">
        <v>40311</v>
      </c>
      <c r="BB62" s="13">
        <v>1157.4399410000001</v>
      </c>
      <c r="BD62" s="14">
        <v>39346</v>
      </c>
      <c r="BE62" s="13">
        <v>1525.75</v>
      </c>
      <c r="BG62" s="14">
        <v>41513</v>
      </c>
      <c r="BH62" s="13">
        <v>1630.4799800000001</v>
      </c>
      <c r="BJ62" s="14">
        <v>41481</v>
      </c>
      <c r="BK62" s="13">
        <v>1691.650024</v>
      </c>
      <c r="BM62" s="14">
        <v>41880</v>
      </c>
      <c r="BN62" s="13">
        <v>2003.369995</v>
      </c>
      <c r="BP62" s="14">
        <v>41831</v>
      </c>
      <c r="BQ62" s="13">
        <v>1967.5699460000001</v>
      </c>
      <c r="BS62" s="14">
        <v>37951</v>
      </c>
      <c r="BT62" s="13">
        <v>1058.4499510000001</v>
      </c>
      <c r="BV62" s="14">
        <v>40760</v>
      </c>
      <c r="BW62" s="13">
        <v>1199.380005</v>
      </c>
      <c r="BY62" s="14">
        <v>39199</v>
      </c>
      <c r="BZ62" s="13">
        <v>1494.0699460000001</v>
      </c>
      <c r="CB62" s="14">
        <v>42012</v>
      </c>
      <c r="CC62" s="13">
        <v>2062.139893</v>
      </c>
      <c r="CE62" s="14">
        <v>40429</v>
      </c>
      <c r="CF62" s="13">
        <v>1098.869995</v>
      </c>
      <c r="CH62" s="14">
        <v>37888</v>
      </c>
      <c r="CI62" s="13">
        <v>1009.380005</v>
      </c>
      <c r="CK62" s="14">
        <v>39601</v>
      </c>
      <c r="CL62" s="13">
        <v>1385.670044</v>
      </c>
    </row>
    <row r="63" spans="1:90">
      <c r="A63" s="14">
        <v>38961</v>
      </c>
      <c r="B63" s="13">
        <v>1311.01001</v>
      </c>
      <c r="C63" s="13">
        <f t="shared" si="0"/>
        <v>5.5146142088547956E-3</v>
      </c>
      <c r="E63" s="14">
        <v>39940</v>
      </c>
      <c r="F63" s="13">
        <v>907.39001499999995</v>
      </c>
      <c r="H63" s="14">
        <v>41499</v>
      </c>
      <c r="I63" s="13">
        <v>1694.160034</v>
      </c>
      <c r="K63" s="14">
        <v>38250</v>
      </c>
      <c r="L63" s="13">
        <v>1122.1999510000001</v>
      </c>
      <c r="N63" s="14">
        <v>40259</v>
      </c>
      <c r="O63" s="13">
        <v>1165.8100589999999</v>
      </c>
      <c r="Q63" s="14">
        <v>39274</v>
      </c>
      <c r="R63" s="13">
        <v>1518.76001</v>
      </c>
      <c r="T63" s="14">
        <v>39527</v>
      </c>
      <c r="U63" s="13">
        <v>1329.51001</v>
      </c>
      <c r="W63" s="14">
        <v>39234</v>
      </c>
      <c r="X63" s="13">
        <v>1536.339966</v>
      </c>
      <c r="Z63" s="14">
        <v>41526</v>
      </c>
      <c r="AA63" s="13">
        <v>1671.709961</v>
      </c>
      <c r="AC63" s="14">
        <v>41530</v>
      </c>
      <c r="AD63" s="13">
        <v>1687.98999</v>
      </c>
      <c r="AF63" s="14">
        <v>41873</v>
      </c>
      <c r="AG63" s="13">
        <v>1988.400024</v>
      </c>
      <c r="AI63" s="14">
        <v>41962</v>
      </c>
      <c r="AJ63" s="13">
        <v>2048.719971</v>
      </c>
      <c r="AL63" s="14">
        <v>41233</v>
      </c>
      <c r="AM63" s="13">
        <v>1387.8100589999999</v>
      </c>
      <c r="AO63" s="14">
        <v>36955</v>
      </c>
      <c r="AP63" s="13">
        <v>1241.410034</v>
      </c>
      <c r="AR63" s="14">
        <v>40262</v>
      </c>
      <c r="AS63" s="13">
        <v>1165.7299800000001</v>
      </c>
      <c r="AU63" s="14">
        <v>38741</v>
      </c>
      <c r="AV63" s="13">
        <v>1266.8599850000001</v>
      </c>
      <c r="AX63" s="14">
        <v>37928</v>
      </c>
      <c r="AY63" s="13">
        <v>1059.0200199999999</v>
      </c>
      <c r="BA63" s="14">
        <v>40310</v>
      </c>
      <c r="BB63" s="13">
        <v>1171.670044</v>
      </c>
      <c r="BD63" s="14">
        <v>39345</v>
      </c>
      <c r="BE63" s="13">
        <v>1518.75</v>
      </c>
      <c r="BG63" s="14">
        <v>41512</v>
      </c>
      <c r="BH63" s="13">
        <v>1656.780029</v>
      </c>
      <c r="BJ63" s="14">
        <v>41480</v>
      </c>
      <c r="BK63" s="13">
        <v>1690.25</v>
      </c>
      <c r="BM63" s="14">
        <v>41879</v>
      </c>
      <c r="BN63" s="13">
        <v>1996.73999</v>
      </c>
      <c r="BP63" s="14">
        <v>41830</v>
      </c>
      <c r="BQ63" s="13">
        <v>1964.6800539999999</v>
      </c>
      <c r="BS63" s="14">
        <v>37950</v>
      </c>
      <c r="BT63" s="13">
        <v>1053.8900149999999</v>
      </c>
      <c r="BV63" s="14">
        <v>40759</v>
      </c>
      <c r="BW63" s="13">
        <v>1200.0699460000001</v>
      </c>
      <c r="BY63" s="14">
        <v>39198</v>
      </c>
      <c r="BZ63" s="13">
        <v>1494.25</v>
      </c>
      <c r="CB63" s="14">
        <v>42011</v>
      </c>
      <c r="CC63" s="13">
        <v>2025.900024</v>
      </c>
      <c r="CE63" s="14">
        <v>40428</v>
      </c>
      <c r="CF63" s="13">
        <v>1091.839966</v>
      </c>
      <c r="CH63" s="14">
        <v>37887</v>
      </c>
      <c r="CI63" s="13">
        <v>1029.030029</v>
      </c>
      <c r="CK63" s="14">
        <v>39598</v>
      </c>
      <c r="CL63" s="13">
        <v>1400.380005</v>
      </c>
    </row>
    <row r="64" spans="1:90">
      <c r="A64" s="14">
        <v>38960</v>
      </c>
      <c r="B64" s="13">
        <v>1303.8199460000001</v>
      </c>
      <c r="C64" s="13">
        <f t="shared" si="0"/>
        <v>-1.1874403471331088E-3</v>
      </c>
      <c r="E64" s="14">
        <v>39939</v>
      </c>
      <c r="F64" s="13">
        <v>919.53002900000001</v>
      </c>
      <c r="H64" s="14">
        <v>41498</v>
      </c>
      <c r="I64" s="13">
        <v>1689.469971</v>
      </c>
      <c r="K64" s="14">
        <v>38247</v>
      </c>
      <c r="L64" s="13">
        <v>1128.5500489999999</v>
      </c>
      <c r="N64" s="14">
        <v>40256</v>
      </c>
      <c r="O64" s="13">
        <v>1159.900024</v>
      </c>
      <c r="Q64" s="14">
        <v>39273</v>
      </c>
      <c r="R64" s="13">
        <v>1510.119995</v>
      </c>
      <c r="T64" s="14">
        <v>39526</v>
      </c>
      <c r="U64" s="13">
        <v>1298.420044</v>
      </c>
      <c r="W64" s="14">
        <v>39233</v>
      </c>
      <c r="X64" s="13">
        <v>1530.619995</v>
      </c>
      <c r="Z64" s="14">
        <v>41523</v>
      </c>
      <c r="AA64" s="13">
        <v>1655.170044</v>
      </c>
      <c r="AC64" s="14">
        <v>41529</v>
      </c>
      <c r="AD64" s="13">
        <v>1683.420044</v>
      </c>
      <c r="AF64" s="14">
        <v>41872</v>
      </c>
      <c r="AG64" s="13">
        <v>1992.369995</v>
      </c>
      <c r="AI64" s="14">
        <v>41961</v>
      </c>
      <c r="AJ64" s="13">
        <v>2051.8000489999999</v>
      </c>
      <c r="AL64" s="14">
        <v>41232</v>
      </c>
      <c r="AM64" s="13">
        <v>1386.8900149999999</v>
      </c>
      <c r="AO64" s="14">
        <v>36952</v>
      </c>
      <c r="AP64" s="13">
        <v>1234.1800539999999</v>
      </c>
      <c r="AR64" s="14">
        <v>40261</v>
      </c>
      <c r="AS64" s="13">
        <v>1167.719971</v>
      </c>
      <c r="AU64" s="14">
        <v>38740</v>
      </c>
      <c r="AV64" s="13">
        <v>1263.8199460000001</v>
      </c>
      <c r="AX64" s="14">
        <v>37925</v>
      </c>
      <c r="AY64" s="13">
        <v>1050.709961</v>
      </c>
      <c r="BA64" s="14">
        <v>40309</v>
      </c>
      <c r="BB64" s="13">
        <v>1155.790039</v>
      </c>
      <c r="BD64" s="14">
        <v>39344</v>
      </c>
      <c r="BE64" s="13">
        <v>1529.030029</v>
      </c>
      <c r="BG64" s="14">
        <v>41509</v>
      </c>
      <c r="BH64" s="13">
        <v>1663.5</v>
      </c>
      <c r="BJ64" s="14">
        <v>41479</v>
      </c>
      <c r="BK64" s="13">
        <v>1685.9399410000001</v>
      </c>
      <c r="BM64" s="14">
        <v>41878</v>
      </c>
      <c r="BN64" s="13">
        <v>2000.119995</v>
      </c>
      <c r="BP64" s="14">
        <v>41829</v>
      </c>
      <c r="BQ64" s="13">
        <v>1972.829956</v>
      </c>
      <c r="BS64" s="14">
        <v>37949</v>
      </c>
      <c r="BT64" s="13">
        <v>1052.079956</v>
      </c>
      <c r="BV64" s="14">
        <v>40758</v>
      </c>
      <c r="BW64" s="13">
        <v>1260.339966</v>
      </c>
      <c r="BY64" s="14">
        <v>39197</v>
      </c>
      <c r="BZ64" s="13">
        <v>1495.420044</v>
      </c>
      <c r="CB64" s="14">
        <v>42010</v>
      </c>
      <c r="CC64" s="13">
        <v>2002.6099850000001</v>
      </c>
      <c r="CE64" s="14">
        <v>40424</v>
      </c>
      <c r="CF64" s="13">
        <v>1104.51001</v>
      </c>
      <c r="CH64" s="14">
        <v>37886</v>
      </c>
      <c r="CI64" s="13">
        <v>1022.820007</v>
      </c>
      <c r="CK64" s="14">
        <v>39597</v>
      </c>
      <c r="CL64" s="13">
        <v>1398.26001</v>
      </c>
    </row>
    <row r="65" spans="1:90">
      <c r="A65" s="14">
        <v>38959</v>
      </c>
      <c r="B65" s="13">
        <v>1305.369995</v>
      </c>
      <c r="C65" s="13">
        <f t="shared" si="0"/>
        <v>8.3568403698988474E-4</v>
      </c>
      <c r="E65" s="14">
        <v>39938</v>
      </c>
      <c r="F65" s="13">
        <v>903.79998799999998</v>
      </c>
      <c r="H65" s="14">
        <v>41495</v>
      </c>
      <c r="I65" s="13">
        <v>1691.420044</v>
      </c>
      <c r="K65" s="14">
        <v>38246</v>
      </c>
      <c r="L65" s="13">
        <v>1123.5</v>
      </c>
      <c r="N65" s="14">
        <v>40255</v>
      </c>
      <c r="O65" s="13">
        <v>1165.829956</v>
      </c>
      <c r="Q65" s="14">
        <v>39272</v>
      </c>
      <c r="R65" s="13">
        <v>1531.849976</v>
      </c>
      <c r="T65" s="14">
        <v>39525</v>
      </c>
      <c r="U65" s="13">
        <v>1330.73999</v>
      </c>
      <c r="W65" s="14">
        <v>39232</v>
      </c>
      <c r="X65" s="13">
        <v>1530.2299800000001</v>
      </c>
      <c r="Z65" s="14">
        <v>41522</v>
      </c>
      <c r="AA65" s="13">
        <v>1655.079956</v>
      </c>
      <c r="AC65" s="14">
        <v>41528</v>
      </c>
      <c r="AD65" s="13">
        <v>1689.130005</v>
      </c>
      <c r="AF65" s="14">
        <v>41871</v>
      </c>
      <c r="AG65" s="13">
        <v>1986.51001</v>
      </c>
      <c r="AI65" s="14">
        <v>41960</v>
      </c>
      <c r="AJ65" s="13">
        <v>2041.3199460000001</v>
      </c>
      <c r="AL65" s="14">
        <v>41229</v>
      </c>
      <c r="AM65" s="13">
        <v>1359.880005</v>
      </c>
      <c r="AO65" s="14">
        <v>36951</v>
      </c>
      <c r="AP65" s="13">
        <v>1241.2299800000001</v>
      </c>
      <c r="AR65" s="14">
        <v>40260</v>
      </c>
      <c r="AS65" s="13">
        <v>1174.170044</v>
      </c>
      <c r="AU65" s="14">
        <v>38737</v>
      </c>
      <c r="AV65" s="13">
        <v>1261.48999</v>
      </c>
      <c r="AX65" s="14">
        <v>37924</v>
      </c>
      <c r="AY65" s="13">
        <v>1046.9399410000001</v>
      </c>
      <c r="BA65" s="14">
        <v>40308</v>
      </c>
      <c r="BB65" s="13">
        <v>1159.7299800000001</v>
      </c>
      <c r="BD65" s="14">
        <v>39343</v>
      </c>
      <c r="BE65" s="13">
        <v>1519.780029</v>
      </c>
      <c r="BG65" s="14">
        <v>41508</v>
      </c>
      <c r="BH65" s="13">
        <v>1656.959961</v>
      </c>
      <c r="BJ65" s="14">
        <v>41478</v>
      </c>
      <c r="BK65" s="13">
        <v>1692.3900149999999</v>
      </c>
      <c r="BM65" s="14">
        <v>41877</v>
      </c>
      <c r="BN65" s="13">
        <v>2000.0200199999999</v>
      </c>
      <c r="BP65" s="14">
        <v>41828</v>
      </c>
      <c r="BQ65" s="13">
        <v>1963.709961</v>
      </c>
      <c r="BS65" s="14">
        <v>37946</v>
      </c>
      <c r="BT65" s="13">
        <v>1035.280029</v>
      </c>
      <c r="BV65" s="14">
        <v>40757</v>
      </c>
      <c r="BW65" s="13">
        <v>1254.0500489999999</v>
      </c>
      <c r="BY65" s="14">
        <v>39196</v>
      </c>
      <c r="BZ65" s="13">
        <v>1480.410034</v>
      </c>
      <c r="CB65" s="14">
        <v>42009</v>
      </c>
      <c r="CC65" s="13">
        <v>2020.579956</v>
      </c>
      <c r="CE65" s="14">
        <v>40423</v>
      </c>
      <c r="CF65" s="13">
        <v>1090.099976</v>
      </c>
      <c r="CH65" s="14">
        <v>37883</v>
      </c>
      <c r="CI65" s="13">
        <v>1036.3000489999999</v>
      </c>
      <c r="CK65" s="14">
        <v>39596</v>
      </c>
      <c r="CL65" s="13">
        <v>1390.839966</v>
      </c>
    </row>
    <row r="66" spans="1:90">
      <c r="A66" s="14">
        <v>38958</v>
      </c>
      <c r="B66" s="13">
        <v>1304.280029</v>
      </c>
      <c r="C66" s="13">
        <f t="shared" si="0"/>
        <v>1.9204473446412043E-3</v>
      </c>
      <c r="E66" s="14">
        <v>39937</v>
      </c>
      <c r="F66" s="13">
        <v>907.23999000000003</v>
      </c>
      <c r="H66" s="14">
        <v>41494</v>
      </c>
      <c r="I66" s="13">
        <v>1697.4799800000001</v>
      </c>
      <c r="K66" s="14">
        <v>38245</v>
      </c>
      <c r="L66" s="13">
        <v>1120.369995</v>
      </c>
      <c r="N66" s="14">
        <v>40254</v>
      </c>
      <c r="O66" s="13">
        <v>1166.209961</v>
      </c>
      <c r="Q66" s="14">
        <v>39269</v>
      </c>
      <c r="R66" s="13">
        <v>1530.4399410000001</v>
      </c>
      <c r="T66" s="14">
        <v>39524</v>
      </c>
      <c r="U66" s="13">
        <v>1276.599976</v>
      </c>
      <c r="W66" s="14">
        <v>39231</v>
      </c>
      <c r="X66" s="13">
        <v>1518.1099850000001</v>
      </c>
      <c r="Z66" s="14">
        <v>41521</v>
      </c>
      <c r="AA66" s="13">
        <v>1653.079956</v>
      </c>
      <c r="AC66" s="14">
        <v>41527</v>
      </c>
      <c r="AD66" s="13">
        <v>1683.98999</v>
      </c>
      <c r="AF66" s="14">
        <v>41870</v>
      </c>
      <c r="AG66" s="13">
        <v>1981.599976</v>
      </c>
      <c r="AI66" s="14">
        <v>41957</v>
      </c>
      <c r="AJ66" s="13">
        <v>2039.8199460000001</v>
      </c>
      <c r="AL66" s="14">
        <v>41228</v>
      </c>
      <c r="AM66" s="13">
        <v>1353.329956</v>
      </c>
      <c r="AO66" s="14">
        <v>36950</v>
      </c>
      <c r="AP66" s="13">
        <v>1239.9399410000001</v>
      </c>
      <c r="AR66" s="14">
        <v>40259</v>
      </c>
      <c r="AS66" s="13">
        <v>1165.8100589999999</v>
      </c>
      <c r="AU66" s="14">
        <v>38736</v>
      </c>
      <c r="AV66" s="13">
        <v>1285.040039</v>
      </c>
      <c r="AX66" s="14">
        <v>37923</v>
      </c>
      <c r="AY66" s="13">
        <v>1048.1099850000001</v>
      </c>
      <c r="BA66" s="14">
        <v>40305</v>
      </c>
      <c r="BB66" s="13">
        <v>1110.880005</v>
      </c>
      <c r="BD66" s="14">
        <v>39342</v>
      </c>
      <c r="BE66" s="13">
        <v>1476.650024</v>
      </c>
      <c r="BG66" s="14">
        <v>41507</v>
      </c>
      <c r="BH66" s="13">
        <v>1642.8000489999999</v>
      </c>
      <c r="BJ66" s="14">
        <v>41477</v>
      </c>
      <c r="BK66" s="13">
        <v>1695.530029</v>
      </c>
      <c r="BM66" s="14">
        <v>41876</v>
      </c>
      <c r="BN66" s="13">
        <v>1997.920044</v>
      </c>
      <c r="BP66" s="14">
        <v>41827</v>
      </c>
      <c r="BQ66" s="13">
        <v>1977.650024</v>
      </c>
      <c r="BS66" s="14">
        <v>37945</v>
      </c>
      <c r="BT66" s="13">
        <v>1033.650024</v>
      </c>
      <c r="BV66" s="14">
        <v>40756</v>
      </c>
      <c r="BW66" s="13">
        <v>1286.9399410000001</v>
      </c>
      <c r="BY66" s="14">
        <v>39195</v>
      </c>
      <c r="BZ66" s="13">
        <v>1480.9300539999999</v>
      </c>
      <c r="CB66" s="14">
        <v>42006</v>
      </c>
      <c r="CC66" s="13">
        <v>2058.1999510000001</v>
      </c>
      <c r="CE66" s="14">
        <v>40422</v>
      </c>
      <c r="CF66" s="13">
        <v>1080.290039</v>
      </c>
      <c r="CH66" s="14">
        <v>37882</v>
      </c>
      <c r="CI66" s="13">
        <v>1039.579956</v>
      </c>
      <c r="CK66" s="14">
        <v>39595</v>
      </c>
      <c r="CL66" s="13">
        <v>1385.349976</v>
      </c>
    </row>
    <row r="67" spans="1:90">
      <c r="A67" s="14">
        <v>38957</v>
      </c>
      <c r="B67" s="13">
        <v>1301.780029</v>
      </c>
      <c r="C67" s="13">
        <f t="shared" si="0"/>
        <v>5.1657129432195826E-3</v>
      </c>
      <c r="E67" s="14">
        <v>39934</v>
      </c>
      <c r="F67" s="13">
        <v>877.52002000000005</v>
      </c>
      <c r="H67" s="14">
        <v>41493</v>
      </c>
      <c r="I67" s="13">
        <v>1690.910034</v>
      </c>
      <c r="K67" s="14">
        <v>38244</v>
      </c>
      <c r="L67" s="13">
        <v>1128.329956</v>
      </c>
      <c r="N67" s="14">
        <v>40253</v>
      </c>
      <c r="O67" s="13">
        <v>1159.459961</v>
      </c>
      <c r="Q67" s="14">
        <v>39268</v>
      </c>
      <c r="R67" s="13">
        <v>1525.400024</v>
      </c>
      <c r="T67" s="14">
        <v>39521</v>
      </c>
      <c r="U67" s="13">
        <v>1288.1400149999999</v>
      </c>
      <c r="W67" s="14">
        <v>39227</v>
      </c>
      <c r="X67" s="13">
        <v>1515.7299800000001</v>
      </c>
      <c r="Z67" s="14">
        <v>41520</v>
      </c>
      <c r="AA67" s="13">
        <v>1639.7700199999999</v>
      </c>
      <c r="AC67" s="14">
        <v>41526</v>
      </c>
      <c r="AD67" s="13">
        <v>1671.709961</v>
      </c>
      <c r="AF67" s="14">
        <v>41869</v>
      </c>
      <c r="AG67" s="13">
        <v>1971.73999</v>
      </c>
      <c r="AI67" s="14">
        <v>41956</v>
      </c>
      <c r="AJ67" s="13">
        <v>2039.329956</v>
      </c>
      <c r="AL67" s="14">
        <v>41227</v>
      </c>
      <c r="AM67" s="13">
        <v>1355.48999</v>
      </c>
      <c r="AO67" s="14">
        <v>36949</v>
      </c>
      <c r="AP67" s="13">
        <v>1257.9399410000001</v>
      </c>
      <c r="AR67" s="14">
        <v>40256</v>
      </c>
      <c r="AS67" s="13">
        <v>1159.900024</v>
      </c>
      <c r="AU67" s="14">
        <v>38735</v>
      </c>
      <c r="AV67" s="13">
        <v>1277.9300539999999</v>
      </c>
      <c r="AX67" s="14">
        <v>37922</v>
      </c>
      <c r="AY67" s="13">
        <v>1046.790039</v>
      </c>
      <c r="BA67" s="14">
        <v>40304</v>
      </c>
      <c r="BB67" s="13">
        <v>1128.150024</v>
      </c>
      <c r="BD67" s="14">
        <v>39339</v>
      </c>
      <c r="BE67" s="13">
        <v>1484.25</v>
      </c>
      <c r="BG67" s="14">
        <v>41506</v>
      </c>
      <c r="BH67" s="13">
        <v>1652.349976</v>
      </c>
      <c r="BJ67" s="14">
        <v>41474</v>
      </c>
      <c r="BK67" s="13">
        <v>1692.089966</v>
      </c>
      <c r="BM67" s="14">
        <v>41873</v>
      </c>
      <c r="BN67" s="13">
        <v>1988.400024</v>
      </c>
      <c r="BP67" s="14">
        <v>41823</v>
      </c>
      <c r="BQ67" s="13">
        <v>1985.4399410000001</v>
      </c>
      <c r="BS67" s="14">
        <v>37944</v>
      </c>
      <c r="BT67" s="13">
        <v>1042.4399410000001</v>
      </c>
      <c r="BV67" s="14">
        <v>40753</v>
      </c>
      <c r="BW67" s="13">
        <v>1292.280029</v>
      </c>
      <c r="BY67" s="14">
        <v>39192</v>
      </c>
      <c r="BZ67" s="13">
        <v>1484.349976</v>
      </c>
      <c r="CB67" s="14">
        <v>42004</v>
      </c>
      <c r="CC67" s="13">
        <v>2058.8999020000001</v>
      </c>
      <c r="CE67" s="14">
        <v>40421</v>
      </c>
      <c r="CF67" s="13">
        <v>1049.329956</v>
      </c>
      <c r="CH67" s="14">
        <v>37881</v>
      </c>
      <c r="CI67" s="13">
        <v>1025.969971</v>
      </c>
      <c r="CK67" s="14">
        <v>39591</v>
      </c>
      <c r="CL67" s="13">
        <v>1375.9300539999999</v>
      </c>
    </row>
    <row r="68" spans="1:90">
      <c r="A68" s="14">
        <v>38954</v>
      </c>
      <c r="B68" s="13">
        <v>1295.089966</v>
      </c>
      <c r="C68" s="13">
        <f t="shared" si="0"/>
        <v>-7.4849386281404279E-4</v>
      </c>
      <c r="E68" s="14">
        <v>39933</v>
      </c>
      <c r="F68" s="13">
        <v>872.80999799999995</v>
      </c>
      <c r="H68" s="14">
        <v>41492</v>
      </c>
      <c r="I68" s="13">
        <v>1697.369995</v>
      </c>
      <c r="K68" s="14">
        <v>38243</v>
      </c>
      <c r="L68" s="13">
        <v>1125.8199460000001</v>
      </c>
      <c r="N68" s="14">
        <v>40252</v>
      </c>
      <c r="O68" s="13">
        <v>1150.51001</v>
      </c>
      <c r="Q68" s="14">
        <v>39266</v>
      </c>
      <c r="R68" s="13">
        <v>1524.869995</v>
      </c>
      <c r="T68" s="14">
        <v>39520</v>
      </c>
      <c r="U68" s="13">
        <v>1315.4799800000001</v>
      </c>
      <c r="W68" s="14">
        <v>39226</v>
      </c>
      <c r="X68" s="13">
        <v>1507.51001</v>
      </c>
      <c r="Z68" s="14">
        <v>41516</v>
      </c>
      <c r="AA68" s="13">
        <v>1632.969971</v>
      </c>
      <c r="AC68" s="14">
        <v>41523</v>
      </c>
      <c r="AD68" s="13">
        <v>1655.170044</v>
      </c>
      <c r="AF68" s="14">
        <v>41866</v>
      </c>
      <c r="AG68" s="13">
        <v>1955.0600589999999</v>
      </c>
      <c r="AI68" s="14">
        <v>41955</v>
      </c>
      <c r="AJ68" s="13">
        <v>2038.25</v>
      </c>
      <c r="AL68" s="14">
        <v>41226</v>
      </c>
      <c r="AM68" s="13">
        <v>1374.530029</v>
      </c>
      <c r="AO68" s="14">
        <v>36948</v>
      </c>
      <c r="AP68" s="13">
        <v>1267.650024</v>
      </c>
      <c r="AR68" s="14">
        <v>40255</v>
      </c>
      <c r="AS68" s="13">
        <v>1165.829956</v>
      </c>
      <c r="AU68" s="14">
        <v>38734</v>
      </c>
      <c r="AV68" s="13">
        <v>1282.9300539999999</v>
      </c>
      <c r="AX68" s="14">
        <v>37921</v>
      </c>
      <c r="AY68" s="13">
        <v>1031.130005</v>
      </c>
      <c r="BA68" s="14">
        <v>40303</v>
      </c>
      <c r="BB68" s="13">
        <v>1165.869995</v>
      </c>
      <c r="BD68" s="14">
        <v>39338</v>
      </c>
      <c r="BE68" s="13">
        <v>1483.9499510000001</v>
      </c>
      <c r="BG68" s="14">
        <v>41505</v>
      </c>
      <c r="BH68" s="13">
        <v>1646.0600589999999</v>
      </c>
      <c r="BJ68" s="14">
        <v>41473</v>
      </c>
      <c r="BK68" s="13">
        <v>1689.369995</v>
      </c>
      <c r="BM68" s="14">
        <v>41872</v>
      </c>
      <c r="BN68" s="13">
        <v>1992.369995</v>
      </c>
      <c r="BP68" s="14">
        <v>41822</v>
      </c>
      <c r="BQ68" s="13">
        <v>1974.619995</v>
      </c>
      <c r="BS68" s="14">
        <v>37943</v>
      </c>
      <c r="BT68" s="13">
        <v>1034.150024</v>
      </c>
      <c r="BV68" s="14">
        <v>40752</v>
      </c>
      <c r="BW68" s="13">
        <v>1300.670044</v>
      </c>
      <c r="BY68" s="14">
        <v>39191</v>
      </c>
      <c r="BZ68" s="13">
        <v>1470.7299800000001</v>
      </c>
      <c r="CB68" s="14">
        <v>42003</v>
      </c>
      <c r="CC68" s="13">
        <v>2080.3500979999999</v>
      </c>
      <c r="CE68" s="14">
        <v>40420</v>
      </c>
      <c r="CF68" s="13">
        <v>1048.920044</v>
      </c>
      <c r="CH68" s="14">
        <v>37880</v>
      </c>
      <c r="CI68" s="13">
        <v>1029.3199460000001</v>
      </c>
      <c r="CK68" s="14">
        <v>39590</v>
      </c>
      <c r="CL68" s="13">
        <v>1394.349976</v>
      </c>
    </row>
    <row r="69" spans="1:90">
      <c r="A69" s="14">
        <v>38953</v>
      </c>
      <c r="B69" s="13">
        <v>1296.0600589999999</v>
      </c>
      <c r="C69" s="13">
        <f t="shared" si="0"/>
        <v>2.3743950252854439E-3</v>
      </c>
      <c r="E69" s="14">
        <v>39932</v>
      </c>
      <c r="F69" s="13">
        <v>873.64001499999995</v>
      </c>
      <c r="H69" s="14">
        <v>41491</v>
      </c>
      <c r="I69" s="13">
        <v>1707.1400149999999</v>
      </c>
      <c r="K69" s="14">
        <v>38240</v>
      </c>
      <c r="L69" s="13">
        <v>1123.920044</v>
      </c>
      <c r="N69" s="14">
        <v>40249</v>
      </c>
      <c r="O69" s="13">
        <v>1149.98999</v>
      </c>
      <c r="Q69" s="14">
        <v>39265</v>
      </c>
      <c r="R69" s="13">
        <v>1519.4300539999999</v>
      </c>
      <c r="T69" s="14">
        <v>39519</v>
      </c>
      <c r="U69" s="13">
        <v>1308.7700199999999</v>
      </c>
      <c r="W69" s="14">
        <v>39225</v>
      </c>
      <c r="X69" s="13">
        <v>1522.280029</v>
      </c>
      <c r="Z69" s="14">
        <v>41515</v>
      </c>
      <c r="AA69" s="13">
        <v>1638.170044</v>
      </c>
      <c r="AC69" s="14">
        <v>41522</v>
      </c>
      <c r="AD69" s="13">
        <v>1655.079956</v>
      </c>
      <c r="AF69" s="14">
        <v>41865</v>
      </c>
      <c r="AG69" s="13">
        <v>1955.1800539999999</v>
      </c>
      <c r="AI69" s="14">
        <v>41954</v>
      </c>
      <c r="AJ69" s="13">
        <v>2039.6800539999999</v>
      </c>
      <c r="AL69" s="14">
        <v>41225</v>
      </c>
      <c r="AM69" s="13">
        <v>1380.030029</v>
      </c>
      <c r="AO69" s="14">
        <v>36945</v>
      </c>
      <c r="AP69" s="13">
        <v>1245.8599850000001</v>
      </c>
      <c r="AR69" s="14">
        <v>40254</v>
      </c>
      <c r="AS69" s="13">
        <v>1166.209961</v>
      </c>
      <c r="AU69" s="14">
        <v>38730</v>
      </c>
      <c r="AV69" s="13">
        <v>1287.6099850000001</v>
      </c>
      <c r="AX69" s="14">
        <v>37918</v>
      </c>
      <c r="AY69" s="13">
        <v>1028.910034</v>
      </c>
      <c r="BA69" s="14">
        <v>40302</v>
      </c>
      <c r="BB69" s="13">
        <v>1173.599976</v>
      </c>
      <c r="BD69" s="14">
        <v>39337</v>
      </c>
      <c r="BE69" s="13">
        <v>1471.5600589999999</v>
      </c>
      <c r="BG69" s="14">
        <v>41502</v>
      </c>
      <c r="BH69" s="13">
        <v>1655.829956</v>
      </c>
      <c r="BJ69" s="14">
        <v>41472</v>
      </c>
      <c r="BK69" s="13">
        <v>1680.910034</v>
      </c>
      <c r="BM69" s="14">
        <v>41871</v>
      </c>
      <c r="BN69" s="13">
        <v>1986.51001</v>
      </c>
      <c r="BP69" s="14">
        <v>41821</v>
      </c>
      <c r="BQ69" s="13">
        <v>1973.3199460000001</v>
      </c>
      <c r="BS69" s="14">
        <v>37942</v>
      </c>
      <c r="BT69" s="13">
        <v>1043.630005</v>
      </c>
      <c r="BV69" s="14">
        <v>40751</v>
      </c>
      <c r="BW69" s="13">
        <v>1304.8900149999999</v>
      </c>
      <c r="BY69" s="14">
        <v>39190</v>
      </c>
      <c r="BZ69" s="13">
        <v>1472.5</v>
      </c>
      <c r="CB69" s="14">
        <v>42002</v>
      </c>
      <c r="CC69" s="13">
        <v>2090.570068</v>
      </c>
      <c r="CE69" s="14">
        <v>40417</v>
      </c>
      <c r="CF69" s="13">
        <v>1064.589966</v>
      </c>
      <c r="CH69" s="14">
        <v>37879</v>
      </c>
      <c r="CI69" s="13">
        <v>1014.809998</v>
      </c>
      <c r="CK69" s="14">
        <v>39589</v>
      </c>
      <c r="CL69" s="13">
        <v>1390.709961</v>
      </c>
    </row>
    <row r="70" spans="1:90">
      <c r="A70" s="14">
        <v>38952</v>
      </c>
      <c r="B70" s="13">
        <v>1292.98999</v>
      </c>
      <c r="C70" s="13">
        <f t="shared" si="0"/>
        <v>-4.4886560434759743E-3</v>
      </c>
      <c r="E70" s="14">
        <v>39931</v>
      </c>
      <c r="F70" s="13">
        <v>855.15997300000004</v>
      </c>
      <c r="H70" s="14">
        <v>41488</v>
      </c>
      <c r="I70" s="13">
        <v>1709.670044</v>
      </c>
      <c r="K70" s="14">
        <v>38239</v>
      </c>
      <c r="L70" s="13">
        <v>1118.380005</v>
      </c>
      <c r="N70" s="14">
        <v>40248</v>
      </c>
      <c r="O70" s="13">
        <v>1150.23999</v>
      </c>
      <c r="Q70" s="14">
        <v>39262</v>
      </c>
      <c r="R70" s="13">
        <v>1503.349976</v>
      </c>
      <c r="T70" s="14">
        <v>39518</v>
      </c>
      <c r="U70" s="13">
        <v>1320.650024</v>
      </c>
      <c r="W70" s="14">
        <v>39224</v>
      </c>
      <c r="X70" s="13">
        <v>1524.119995</v>
      </c>
      <c r="Z70" s="14">
        <v>41514</v>
      </c>
      <c r="AA70" s="13">
        <v>1634.959961</v>
      </c>
      <c r="AC70" s="14">
        <v>41521</v>
      </c>
      <c r="AD70" s="13">
        <v>1653.079956</v>
      </c>
      <c r="AF70" s="14">
        <v>41864</v>
      </c>
      <c r="AG70" s="13">
        <v>1946.719971</v>
      </c>
      <c r="AI70" s="14">
        <v>41953</v>
      </c>
      <c r="AJ70" s="13">
        <v>2038.26001</v>
      </c>
      <c r="AL70" s="14">
        <v>41222</v>
      </c>
      <c r="AM70" s="13">
        <v>1379.849976</v>
      </c>
      <c r="AO70" s="14">
        <v>36944</v>
      </c>
      <c r="AP70" s="13">
        <v>1252.8199460000001</v>
      </c>
      <c r="AR70" s="14">
        <v>40253</v>
      </c>
      <c r="AS70" s="13">
        <v>1159.459961</v>
      </c>
      <c r="AU70" s="14">
        <v>38729</v>
      </c>
      <c r="AV70" s="13">
        <v>1286.0600589999999</v>
      </c>
      <c r="AX70" s="14">
        <v>37917</v>
      </c>
      <c r="AY70" s="13">
        <v>1033.7700199999999</v>
      </c>
      <c r="BA70" s="14">
        <v>40301</v>
      </c>
      <c r="BB70" s="13">
        <v>1202.26001</v>
      </c>
      <c r="BD70" s="14">
        <v>39336</v>
      </c>
      <c r="BE70" s="13">
        <v>1471.48999</v>
      </c>
      <c r="BG70" s="14">
        <v>41501</v>
      </c>
      <c r="BH70" s="13">
        <v>1661.3199460000001</v>
      </c>
      <c r="BJ70" s="14">
        <v>41471</v>
      </c>
      <c r="BK70" s="13">
        <v>1676.26001</v>
      </c>
      <c r="BM70" s="14">
        <v>41870</v>
      </c>
      <c r="BN70" s="13">
        <v>1981.599976</v>
      </c>
      <c r="BP70" s="14">
        <v>41820</v>
      </c>
      <c r="BQ70" s="13">
        <v>1960.2299800000001</v>
      </c>
      <c r="BS70" s="14">
        <v>37939</v>
      </c>
      <c r="BT70" s="13">
        <v>1050.349976</v>
      </c>
      <c r="BV70" s="14">
        <v>40750</v>
      </c>
      <c r="BW70" s="13">
        <v>1331.9399410000001</v>
      </c>
      <c r="BY70" s="14">
        <v>39189</v>
      </c>
      <c r="BZ70" s="13">
        <v>1471.4799800000001</v>
      </c>
      <c r="CB70" s="14">
        <v>41999</v>
      </c>
      <c r="CC70" s="13">
        <v>2088.7700199999999</v>
      </c>
      <c r="CE70" s="14">
        <v>40416</v>
      </c>
      <c r="CF70" s="13">
        <v>1047.219971</v>
      </c>
      <c r="CH70" s="14">
        <v>37876</v>
      </c>
      <c r="CI70" s="13">
        <v>1018.630005</v>
      </c>
      <c r="CK70" s="14">
        <v>39588</v>
      </c>
      <c r="CL70" s="13">
        <v>1413.400024</v>
      </c>
    </row>
    <row r="71" spans="1:90">
      <c r="A71" s="14">
        <v>38951</v>
      </c>
      <c r="B71" s="13">
        <v>1298.8199460000001</v>
      </c>
      <c r="C71" s="13">
        <f t="shared" si="0"/>
        <v>1.00185429123486E-3</v>
      </c>
      <c r="E71" s="14">
        <v>39930</v>
      </c>
      <c r="F71" s="13">
        <v>857.51000999999997</v>
      </c>
      <c r="H71" s="14">
        <v>41487</v>
      </c>
      <c r="I71" s="13">
        <v>1706.869995</v>
      </c>
      <c r="K71" s="14">
        <v>38238</v>
      </c>
      <c r="L71" s="13">
        <v>1116.2700199999999</v>
      </c>
      <c r="N71" s="14">
        <v>40247</v>
      </c>
      <c r="O71" s="13">
        <v>1145.6099850000001</v>
      </c>
      <c r="Q71" s="14">
        <v>39261</v>
      </c>
      <c r="R71" s="13">
        <v>1505.709961</v>
      </c>
      <c r="T71" s="14">
        <v>39517</v>
      </c>
      <c r="U71" s="13">
        <v>1273.369995</v>
      </c>
      <c r="W71" s="14">
        <v>39223</v>
      </c>
      <c r="X71" s="13">
        <v>1525.099976</v>
      </c>
      <c r="Z71" s="14">
        <v>41513</v>
      </c>
      <c r="AA71" s="13">
        <v>1630.4799800000001</v>
      </c>
      <c r="AC71" s="14">
        <v>41520</v>
      </c>
      <c r="AD71" s="13">
        <v>1639.7700199999999</v>
      </c>
      <c r="AF71" s="14">
        <v>41863</v>
      </c>
      <c r="AG71" s="13">
        <v>1933.75</v>
      </c>
      <c r="AI71" s="14">
        <v>41950</v>
      </c>
      <c r="AJ71" s="13">
        <v>2031.920044</v>
      </c>
      <c r="AL71" s="14">
        <v>41221</v>
      </c>
      <c r="AM71" s="13">
        <v>1377.51001</v>
      </c>
      <c r="AO71" s="14">
        <v>36943</v>
      </c>
      <c r="AP71" s="13">
        <v>1255.2700199999999</v>
      </c>
      <c r="AR71" s="14">
        <v>40252</v>
      </c>
      <c r="AS71" s="13">
        <v>1150.51001</v>
      </c>
      <c r="AU71" s="14">
        <v>38728</v>
      </c>
      <c r="AV71" s="13">
        <v>1294.1800539999999</v>
      </c>
      <c r="AX71" s="14">
        <v>37916</v>
      </c>
      <c r="AY71" s="13">
        <v>1030.3599850000001</v>
      </c>
      <c r="BA71" s="14">
        <v>40298</v>
      </c>
      <c r="BB71" s="13">
        <v>1186.6899410000001</v>
      </c>
      <c r="BD71" s="14">
        <v>39335</v>
      </c>
      <c r="BE71" s="13">
        <v>1451.6999510000001</v>
      </c>
      <c r="BG71" s="14">
        <v>41500</v>
      </c>
      <c r="BH71" s="13">
        <v>1685.3900149999999</v>
      </c>
      <c r="BJ71" s="14">
        <v>41470</v>
      </c>
      <c r="BK71" s="13">
        <v>1682.5</v>
      </c>
      <c r="BM71" s="14">
        <v>41869</v>
      </c>
      <c r="BN71" s="13">
        <v>1971.73999</v>
      </c>
      <c r="BP71" s="14">
        <v>41817</v>
      </c>
      <c r="BQ71" s="13">
        <v>1960.959961</v>
      </c>
      <c r="BS71" s="14">
        <v>37938</v>
      </c>
      <c r="BT71" s="13">
        <v>1058.410034</v>
      </c>
      <c r="BV71" s="14">
        <v>40749</v>
      </c>
      <c r="BW71" s="13">
        <v>1337.4300539999999</v>
      </c>
      <c r="BY71" s="14">
        <v>39188</v>
      </c>
      <c r="BZ71" s="13">
        <v>1468.329956</v>
      </c>
      <c r="CB71" s="14">
        <v>41997</v>
      </c>
      <c r="CC71" s="13">
        <v>2081.8798830000001</v>
      </c>
      <c r="CE71" s="14">
        <v>40415</v>
      </c>
      <c r="CF71" s="13">
        <v>1055.329956</v>
      </c>
      <c r="CH71" s="14">
        <v>37875</v>
      </c>
      <c r="CI71" s="13">
        <v>1016.419983</v>
      </c>
      <c r="CK71" s="14">
        <v>39587</v>
      </c>
      <c r="CL71" s="13">
        <v>1426.630005</v>
      </c>
    </row>
    <row r="72" spans="1:90">
      <c r="A72" s="14">
        <v>38950</v>
      </c>
      <c r="B72" s="13">
        <v>1297.5200199999999</v>
      </c>
      <c r="C72" s="13">
        <f t="shared" si="0"/>
        <v>-3.670451370765489E-3</v>
      </c>
      <c r="E72" s="14">
        <v>39927</v>
      </c>
      <c r="F72" s="13">
        <v>866.22997999999995</v>
      </c>
      <c r="H72" s="14">
        <v>41486</v>
      </c>
      <c r="I72" s="13">
        <v>1685.7299800000001</v>
      </c>
      <c r="K72" s="14">
        <v>38237</v>
      </c>
      <c r="L72" s="13">
        <v>1121.3000489999999</v>
      </c>
      <c r="N72" s="14">
        <v>40246</v>
      </c>
      <c r="O72" s="13">
        <v>1140.4499510000001</v>
      </c>
      <c r="Q72" s="14">
        <v>39260</v>
      </c>
      <c r="R72" s="13">
        <v>1506.339966</v>
      </c>
      <c r="T72" s="14">
        <v>39514</v>
      </c>
      <c r="U72" s="13">
        <v>1293.369995</v>
      </c>
      <c r="W72" s="14">
        <v>39220</v>
      </c>
      <c r="X72" s="13">
        <v>1522.75</v>
      </c>
      <c r="Z72" s="14">
        <v>41512</v>
      </c>
      <c r="AA72" s="13">
        <v>1656.780029</v>
      </c>
      <c r="AC72" s="14">
        <v>41516</v>
      </c>
      <c r="AD72" s="13">
        <v>1632.969971</v>
      </c>
      <c r="AF72" s="14">
        <v>41862</v>
      </c>
      <c r="AG72" s="13">
        <v>1936.920044</v>
      </c>
      <c r="AI72" s="14">
        <v>41949</v>
      </c>
      <c r="AJ72" s="13">
        <v>2031.209961</v>
      </c>
      <c r="AL72" s="14">
        <v>41220</v>
      </c>
      <c r="AM72" s="13">
        <v>1394.530029</v>
      </c>
      <c r="AO72" s="14">
        <v>36942</v>
      </c>
      <c r="AP72" s="13">
        <v>1278.9399410000001</v>
      </c>
      <c r="AR72" s="14">
        <v>40249</v>
      </c>
      <c r="AS72" s="13">
        <v>1149.98999</v>
      </c>
      <c r="AU72" s="14">
        <v>38727</v>
      </c>
      <c r="AV72" s="13">
        <v>1289.6899410000001</v>
      </c>
      <c r="AX72" s="14">
        <v>37915</v>
      </c>
      <c r="AY72" s="13">
        <v>1046.030029</v>
      </c>
      <c r="BA72" s="14">
        <v>40297</v>
      </c>
      <c r="BB72" s="13">
        <v>1206.780029</v>
      </c>
      <c r="BD72" s="14">
        <v>39332</v>
      </c>
      <c r="BE72" s="13">
        <v>1453.5500489999999</v>
      </c>
      <c r="BG72" s="14">
        <v>41499</v>
      </c>
      <c r="BH72" s="13">
        <v>1694.160034</v>
      </c>
      <c r="BJ72" s="14">
        <v>41467</v>
      </c>
      <c r="BK72" s="13">
        <v>1680.1899410000001</v>
      </c>
      <c r="BM72" s="14">
        <v>41866</v>
      </c>
      <c r="BN72" s="13">
        <v>1955.0600589999999</v>
      </c>
      <c r="BP72" s="14">
        <v>41816</v>
      </c>
      <c r="BQ72" s="13">
        <v>1957.219971</v>
      </c>
      <c r="BS72" s="14">
        <v>37937</v>
      </c>
      <c r="BT72" s="13">
        <v>1058.530029</v>
      </c>
      <c r="BV72" s="14">
        <v>40746</v>
      </c>
      <c r="BW72" s="13">
        <v>1345.0200199999999</v>
      </c>
      <c r="BY72" s="14">
        <v>39185</v>
      </c>
      <c r="BZ72" s="13">
        <v>1452.849976</v>
      </c>
      <c r="CB72" s="14">
        <v>41996</v>
      </c>
      <c r="CC72" s="13">
        <v>2082.169922</v>
      </c>
      <c r="CE72" s="14">
        <v>40414</v>
      </c>
      <c r="CF72" s="13">
        <v>1051.869995</v>
      </c>
      <c r="CH72" s="14">
        <v>37874</v>
      </c>
      <c r="CI72" s="13">
        <v>1010.919983</v>
      </c>
      <c r="CK72" s="14">
        <v>39584</v>
      </c>
      <c r="CL72" s="13">
        <v>1425.349976</v>
      </c>
    </row>
    <row r="73" spans="1:90">
      <c r="A73" s="14">
        <v>38947</v>
      </c>
      <c r="B73" s="13">
        <v>1302.3000489999999</v>
      </c>
      <c r="C73" s="13">
        <f t="shared" si="0"/>
        <v>3.7149467231084947E-3</v>
      </c>
      <c r="E73" s="14">
        <v>39926</v>
      </c>
      <c r="F73" s="13">
        <v>851.919983</v>
      </c>
      <c r="H73" s="14">
        <v>41485</v>
      </c>
      <c r="I73" s="13">
        <v>1685.959961</v>
      </c>
      <c r="K73" s="14">
        <v>38233</v>
      </c>
      <c r="L73" s="13">
        <v>1113.630005</v>
      </c>
      <c r="N73" s="14">
        <v>40245</v>
      </c>
      <c r="O73" s="13">
        <v>1138.5</v>
      </c>
      <c r="Q73" s="14">
        <v>39259</v>
      </c>
      <c r="R73" s="13">
        <v>1492.8900149999999</v>
      </c>
      <c r="T73" s="14">
        <v>39513</v>
      </c>
      <c r="U73" s="13">
        <v>1304.339966</v>
      </c>
      <c r="W73" s="14">
        <v>39219</v>
      </c>
      <c r="X73" s="13">
        <v>1512.75</v>
      </c>
      <c r="Z73" s="14">
        <v>41509</v>
      </c>
      <c r="AA73" s="13">
        <v>1663.5</v>
      </c>
      <c r="AC73" s="14">
        <v>41515</v>
      </c>
      <c r="AD73" s="13">
        <v>1638.170044</v>
      </c>
      <c r="AF73" s="14">
        <v>41859</v>
      </c>
      <c r="AG73" s="13">
        <v>1931.589966</v>
      </c>
      <c r="AI73" s="14">
        <v>41948</v>
      </c>
      <c r="AJ73" s="13">
        <v>2023.5699460000001</v>
      </c>
      <c r="AL73" s="14">
        <v>41219</v>
      </c>
      <c r="AM73" s="13">
        <v>1428.3900149999999</v>
      </c>
      <c r="AO73" s="14">
        <v>36938</v>
      </c>
      <c r="AP73" s="13">
        <v>1301.530029</v>
      </c>
      <c r="AR73" s="14">
        <v>40248</v>
      </c>
      <c r="AS73" s="13">
        <v>1150.23999</v>
      </c>
      <c r="AU73" s="14">
        <v>38726</v>
      </c>
      <c r="AV73" s="13">
        <v>1290.150024</v>
      </c>
      <c r="AX73" s="14">
        <v>37914</v>
      </c>
      <c r="AY73" s="13">
        <v>1044.6800539999999</v>
      </c>
      <c r="BA73" s="14">
        <v>40296</v>
      </c>
      <c r="BB73" s="13">
        <v>1191.3599850000001</v>
      </c>
      <c r="BD73" s="14">
        <v>39331</v>
      </c>
      <c r="BE73" s="13">
        <v>1478.5500489999999</v>
      </c>
      <c r="BG73" s="14">
        <v>41498</v>
      </c>
      <c r="BH73" s="13">
        <v>1689.469971</v>
      </c>
      <c r="BJ73" s="14">
        <v>41466</v>
      </c>
      <c r="BK73" s="13">
        <v>1675.0200199999999</v>
      </c>
      <c r="BM73" s="14">
        <v>41865</v>
      </c>
      <c r="BN73" s="13">
        <v>1955.1800539999999</v>
      </c>
      <c r="BP73" s="14">
        <v>41815</v>
      </c>
      <c r="BQ73" s="13">
        <v>1959.530029</v>
      </c>
      <c r="BS73" s="14">
        <v>37936</v>
      </c>
      <c r="BT73" s="13">
        <v>1046.5699460000001</v>
      </c>
      <c r="BV73" s="14">
        <v>40745</v>
      </c>
      <c r="BW73" s="13">
        <v>1343.8000489999999</v>
      </c>
      <c r="BY73" s="14">
        <v>39184</v>
      </c>
      <c r="BZ73" s="13">
        <v>1447.8000489999999</v>
      </c>
      <c r="CB73" s="14">
        <v>41995</v>
      </c>
      <c r="CC73" s="13">
        <v>2078.540039</v>
      </c>
      <c r="CE73" s="14">
        <v>40413</v>
      </c>
      <c r="CF73" s="13">
        <v>1067.3599850000001</v>
      </c>
      <c r="CH73" s="14">
        <v>37873</v>
      </c>
      <c r="CI73" s="13">
        <v>1023.169983</v>
      </c>
      <c r="CK73" s="14">
        <v>39583</v>
      </c>
      <c r="CL73" s="13">
        <v>1423.5699460000001</v>
      </c>
    </row>
    <row r="74" spans="1:90">
      <c r="A74" s="14">
        <v>38946</v>
      </c>
      <c r="B74" s="13">
        <v>1297.4799800000001</v>
      </c>
      <c r="C74" s="13">
        <f t="shared" si="0"/>
        <v>1.5824289344456891E-3</v>
      </c>
      <c r="E74" s="14">
        <v>39925</v>
      </c>
      <c r="F74" s="13">
        <v>843.54998799999998</v>
      </c>
      <c r="H74" s="14">
        <v>41484</v>
      </c>
      <c r="I74" s="13">
        <v>1685.329956</v>
      </c>
      <c r="K74" s="14">
        <v>38232</v>
      </c>
      <c r="L74" s="13">
        <v>1118.3100589999999</v>
      </c>
      <c r="N74" s="14">
        <v>40242</v>
      </c>
      <c r="O74" s="13">
        <v>1138.6999510000001</v>
      </c>
      <c r="Q74" s="14">
        <v>39258</v>
      </c>
      <c r="R74" s="13">
        <v>1497.73999</v>
      </c>
      <c r="T74" s="14">
        <v>39512</v>
      </c>
      <c r="U74" s="13">
        <v>1333.6999510000001</v>
      </c>
      <c r="W74" s="14">
        <v>39218</v>
      </c>
      <c r="X74" s="13">
        <v>1514.1400149999999</v>
      </c>
      <c r="Z74" s="14">
        <v>41508</v>
      </c>
      <c r="AA74" s="13">
        <v>1656.959961</v>
      </c>
      <c r="AC74" s="14">
        <v>41514</v>
      </c>
      <c r="AD74" s="13">
        <v>1634.959961</v>
      </c>
      <c r="AF74" s="14">
        <v>41858</v>
      </c>
      <c r="AG74" s="13">
        <v>1909.5699460000001</v>
      </c>
      <c r="AI74" s="14">
        <v>41947</v>
      </c>
      <c r="AJ74" s="13">
        <v>2012.099976</v>
      </c>
      <c r="AL74" s="14">
        <v>41218</v>
      </c>
      <c r="AM74" s="13">
        <v>1417.26001</v>
      </c>
      <c r="AO74" s="14">
        <v>36937</v>
      </c>
      <c r="AP74" s="13">
        <v>1326.6099850000001</v>
      </c>
      <c r="AR74" s="14">
        <v>40247</v>
      </c>
      <c r="AS74" s="13">
        <v>1145.6099850000001</v>
      </c>
      <c r="AU74" s="14">
        <v>38723</v>
      </c>
      <c r="AV74" s="13">
        <v>1285.4499510000001</v>
      </c>
      <c r="AX74" s="14">
        <v>37911</v>
      </c>
      <c r="AY74" s="13">
        <v>1039.3199460000001</v>
      </c>
      <c r="BA74" s="14">
        <v>40295</v>
      </c>
      <c r="BB74" s="13">
        <v>1183.709961</v>
      </c>
      <c r="BD74" s="14">
        <v>39330</v>
      </c>
      <c r="BE74" s="13">
        <v>1472.290039</v>
      </c>
      <c r="BG74" s="14">
        <v>41495</v>
      </c>
      <c r="BH74" s="13">
        <v>1691.420044</v>
      </c>
      <c r="BJ74" s="14">
        <v>41465</v>
      </c>
      <c r="BK74" s="13">
        <v>1652.619995</v>
      </c>
      <c r="BM74" s="14">
        <v>41864</v>
      </c>
      <c r="BN74" s="13">
        <v>1946.719971</v>
      </c>
      <c r="BP74" s="14">
        <v>41814</v>
      </c>
      <c r="BQ74" s="13">
        <v>1949.9799800000001</v>
      </c>
      <c r="BS74" s="14">
        <v>37935</v>
      </c>
      <c r="BT74" s="13">
        <v>1047.1099850000001</v>
      </c>
      <c r="BV74" s="14">
        <v>40744</v>
      </c>
      <c r="BW74" s="13">
        <v>1325.839966</v>
      </c>
      <c r="BY74" s="14">
        <v>39183</v>
      </c>
      <c r="BZ74" s="13">
        <v>1438.869995</v>
      </c>
      <c r="CB74" s="14">
        <v>41992</v>
      </c>
      <c r="CC74" s="13">
        <v>2070.6499020000001</v>
      </c>
      <c r="CE74" s="14">
        <v>40410</v>
      </c>
      <c r="CF74" s="13">
        <v>1071.6899410000001</v>
      </c>
      <c r="CH74" s="14">
        <v>37872</v>
      </c>
      <c r="CI74" s="13">
        <v>1031.6400149999999</v>
      </c>
      <c r="CK74" s="14">
        <v>39582</v>
      </c>
      <c r="CL74" s="13">
        <v>1408.660034</v>
      </c>
    </row>
    <row r="75" spans="1:90">
      <c r="A75" s="14">
        <v>38945</v>
      </c>
      <c r="B75" s="13">
        <v>1295.4300539999999</v>
      </c>
      <c r="C75" s="13">
        <f t="shared" si="0"/>
        <v>7.6619878476075808E-3</v>
      </c>
      <c r="E75" s="14">
        <v>39924</v>
      </c>
      <c r="F75" s="13">
        <v>850.080017</v>
      </c>
      <c r="H75" s="14">
        <v>41481</v>
      </c>
      <c r="I75" s="13">
        <v>1691.650024</v>
      </c>
      <c r="K75" s="14">
        <v>38231</v>
      </c>
      <c r="L75" s="13">
        <v>1105.910034</v>
      </c>
      <c r="N75" s="14">
        <v>40241</v>
      </c>
      <c r="O75" s="13">
        <v>1122.969971</v>
      </c>
      <c r="Q75" s="14">
        <v>39255</v>
      </c>
      <c r="R75" s="13">
        <v>1502.5600589999999</v>
      </c>
      <c r="T75" s="14">
        <v>39511</v>
      </c>
      <c r="U75" s="13">
        <v>1326.75</v>
      </c>
      <c r="W75" s="14">
        <v>39217</v>
      </c>
      <c r="X75" s="13">
        <v>1501.1899410000001</v>
      </c>
      <c r="Z75" s="14">
        <v>41507</v>
      </c>
      <c r="AA75" s="13">
        <v>1642.8000489999999</v>
      </c>
      <c r="AC75" s="14">
        <v>41513</v>
      </c>
      <c r="AD75" s="13">
        <v>1630.4799800000001</v>
      </c>
      <c r="AF75" s="14">
        <v>41857</v>
      </c>
      <c r="AG75" s="13">
        <v>1920.23999</v>
      </c>
      <c r="AI75" s="14">
        <v>41946</v>
      </c>
      <c r="AJ75" s="13">
        <v>2017.8100589999999</v>
      </c>
      <c r="AL75" s="14">
        <v>41215</v>
      </c>
      <c r="AM75" s="13">
        <v>1414.1999510000001</v>
      </c>
      <c r="AO75" s="14">
        <v>36936</v>
      </c>
      <c r="AP75" s="13">
        <v>1315.920044</v>
      </c>
      <c r="AR75" s="14">
        <v>40246</v>
      </c>
      <c r="AS75" s="13">
        <v>1140.4499510000001</v>
      </c>
      <c r="AU75" s="14">
        <v>38722</v>
      </c>
      <c r="AV75" s="13">
        <v>1273.4799800000001</v>
      </c>
      <c r="AX75" s="14">
        <v>37910</v>
      </c>
      <c r="AY75" s="13">
        <v>1050.0699460000001</v>
      </c>
      <c r="BA75" s="14">
        <v>40294</v>
      </c>
      <c r="BB75" s="13">
        <v>1212.0500489999999</v>
      </c>
      <c r="BD75" s="14">
        <v>39329</v>
      </c>
      <c r="BE75" s="13">
        <v>1489.420044</v>
      </c>
      <c r="BG75" s="14">
        <v>41494</v>
      </c>
      <c r="BH75" s="13">
        <v>1697.4799800000001</v>
      </c>
      <c r="BJ75" s="14">
        <v>41464</v>
      </c>
      <c r="BK75" s="13">
        <v>1652.3199460000001</v>
      </c>
      <c r="BM75" s="14">
        <v>41863</v>
      </c>
      <c r="BN75" s="13">
        <v>1933.75</v>
      </c>
      <c r="BP75" s="14">
        <v>41813</v>
      </c>
      <c r="BQ75" s="13">
        <v>1962.6099850000001</v>
      </c>
      <c r="BS75" s="14">
        <v>37932</v>
      </c>
      <c r="BT75" s="13">
        <v>1053.209961</v>
      </c>
      <c r="BV75" s="14">
        <v>40743</v>
      </c>
      <c r="BW75" s="13">
        <v>1326.7299800000001</v>
      </c>
      <c r="BY75" s="14">
        <v>39182</v>
      </c>
      <c r="BZ75" s="13">
        <v>1448.3900149999999</v>
      </c>
      <c r="CB75" s="14">
        <v>41991</v>
      </c>
      <c r="CC75" s="13">
        <v>2061.2299800000001</v>
      </c>
      <c r="CE75" s="14">
        <v>40409</v>
      </c>
      <c r="CF75" s="13">
        <v>1075.630005</v>
      </c>
      <c r="CH75" s="14">
        <v>37869</v>
      </c>
      <c r="CI75" s="13">
        <v>1021.3900149999999</v>
      </c>
      <c r="CK75" s="14">
        <v>39581</v>
      </c>
      <c r="CL75" s="13">
        <v>1403.040039</v>
      </c>
    </row>
    <row r="76" spans="1:90">
      <c r="A76" s="14">
        <v>38944</v>
      </c>
      <c r="B76" s="13">
        <v>1285.579956</v>
      </c>
      <c r="C76" s="13">
        <f t="shared" si="0"/>
        <v>1.3696466306181312E-2</v>
      </c>
      <c r="E76" s="14">
        <v>39923</v>
      </c>
      <c r="F76" s="13">
        <v>832.39001499999995</v>
      </c>
      <c r="H76" s="14">
        <v>41480</v>
      </c>
      <c r="I76" s="13">
        <v>1690.25</v>
      </c>
      <c r="K76" s="14">
        <v>38230</v>
      </c>
      <c r="L76" s="13">
        <v>1104.23999</v>
      </c>
      <c r="N76" s="14">
        <v>40240</v>
      </c>
      <c r="O76" s="13">
        <v>1118.790039</v>
      </c>
      <c r="Q76" s="14">
        <v>39254</v>
      </c>
      <c r="R76" s="13">
        <v>1522.1899410000001</v>
      </c>
      <c r="T76" s="14">
        <v>39510</v>
      </c>
      <c r="U76" s="13">
        <v>1331.339966</v>
      </c>
      <c r="W76" s="14">
        <v>39216</v>
      </c>
      <c r="X76" s="13">
        <v>1503.150024</v>
      </c>
      <c r="Z76" s="14">
        <v>41506</v>
      </c>
      <c r="AA76" s="13">
        <v>1652.349976</v>
      </c>
      <c r="AC76" s="14">
        <v>41512</v>
      </c>
      <c r="AD76" s="13">
        <v>1656.780029</v>
      </c>
      <c r="AF76" s="14">
        <v>41856</v>
      </c>
      <c r="AG76" s="13">
        <v>1920.209961</v>
      </c>
      <c r="AI76" s="14">
        <v>41943</v>
      </c>
      <c r="AJ76" s="13">
        <v>2018.0500489999999</v>
      </c>
      <c r="AL76" s="14">
        <v>41214</v>
      </c>
      <c r="AM76" s="13">
        <v>1427.589966</v>
      </c>
      <c r="AO76" s="14">
        <v>36935</v>
      </c>
      <c r="AP76" s="13">
        <v>1318.8000489999999</v>
      </c>
      <c r="AR76" s="14">
        <v>40245</v>
      </c>
      <c r="AS76" s="13">
        <v>1138.5</v>
      </c>
      <c r="AU76" s="14">
        <v>38721</v>
      </c>
      <c r="AV76" s="13">
        <v>1273.459961</v>
      </c>
      <c r="AX76" s="14">
        <v>37909</v>
      </c>
      <c r="AY76" s="13">
        <v>1046.76001</v>
      </c>
      <c r="BA76" s="14">
        <v>40291</v>
      </c>
      <c r="BB76" s="13">
        <v>1217.280029</v>
      </c>
      <c r="BD76" s="14">
        <v>39325</v>
      </c>
      <c r="BE76" s="13">
        <v>1473.98999</v>
      </c>
      <c r="BG76" s="14">
        <v>41493</v>
      </c>
      <c r="BH76" s="13">
        <v>1690.910034</v>
      </c>
      <c r="BJ76" s="14">
        <v>41463</v>
      </c>
      <c r="BK76" s="13">
        <v>1640.459961</v>
      </c>
      <c r="BM76" s="14">
        <v>41862</v>
      </c>
      <c r="BN76" s="13">
        <v>1936.920044</v>
      </c>
      <c r="BP76" s="14">
        <v>41810</v>
      </c>
      <c r="BQ76" s="13">
        <v>1962.869995</v>
      </c>
      <c r="BS76" s="14">
        <v>37931</v>
      </c>
      <c r="BT76" s="13">
        <v>1058.0500489999999</v>
      </c>
      <c r="BV76" s="14">
        <v>40742</v>
      </c>
      <c r="BW76" s="13">
        <v>1305.4399410000001</v>
      </c>
      <c r="BY76" s="14">
        <v>39181</v>
      </c>
      <c r="BZ76" s="13">
        <v>1444.6099850000001</v>
      </c>
      <c r="CB76" s="14">
        <v>41990</v>
      </c>
      <c r="CC76" s="13">
        <v>2012.8900149999999</v>
      </c>
      <c r="CE76" s="14">
        <v>40408</v>
      </c>
      <c r="CF76" s="13">
        <v>1094.160034</v>
      </c>
      <c r="CH76" s="14">
        <v>37868</v>
      </c>
      <c r="CI76" s="13">
        <v>1027.969971</v>
      </c>
      <c r="CK76" s="14">
        <v>39580</v>
      </c>
      <c r="CL76" s="13">
        <v>1403.579956</v>
      </c>
    </row>
    <row r="77" spans="1:90">
      <c r="A77" s="14">
        <v>38943</v>
      </c>
      <c r="B77" s="13">
        <v>1268.209961</v>
      </c>
      <c r="C77" s="13">
        <f t="shared" ref="C77:C86" si="1">(B77-B78)/B78</f>
        <v>1.1604362470628142E-3</v>
      </c>
      <c r="E77" s="14">
        <v>39920</v>
      </c>
      <c r="F77" s="13">
        <v>869.59997599999997</v>
      </c>
      <c r="H77" s="14">
        <v>41479</v>
      </c>
      <c r="I77" s="13">
        <v>1685.9399410000001</v>
      </c>
      <c r="K77" s="14">
        <v>38229</v>
      </c>
      <c r="L77" s="13">
        <v>1099.150024</v>
      </c>
      <c r="N77" s="14">
        <v>40239</v>
      </c>
      <c r="O77" s="13">
        <v>1118.3100589999999</v>
      </c>
      <c r="Q77" s="14">
        <v>39253</v>
      </c>
      <c r="R77" s="13">
        <v>1512.839966</v>
      </c>
      <c r="T77" s="14">
        <v>39507</v>
      </c>
      <c r="U77" s="13">
        <v>1330.630005</v>
      </c>
      <c r="W77" s="14">
        <v>39213</v>
      </c>
      <c r="X77" s="13">
        <v>1505.849976</v>
      </c>
      <c r="Z77" s="14">
        <v>41505</v>
      </c>
      <c r="AA77" s="13">
        <v>1646.0600589999999</v>
      </c>
      <c r="AC77" s="14">
        <v>41509</v>
      </c>
      <c r="AD77" s="13">
        <v>1663.5</v>
      </c>
      <c r="AF77" s="14">
        <v>41855</v>
      </c>
      <c r="AG77" s="13">
        <v>1938.98999</v>
      </c>
      <c r="AI77" s="14">
        <v>41942</v>
      </c>
      <c r="AJ77" s="13">
        <v>1994.650024</v>
      </c>
      <c r="AL77" s="14">
        <v>41213</v>
      </c>
      <c r="AM77" s="13">
        <v>1412.160034</v>
      </c>
      <c r="AO77" s="14">
        <v>36934</v>
      </c>
      <c r="AP77" s="13">
        <v>1330.3100589999999</v>
      </c>
      <c r="AR77" s="14">
        <v>40242</v>
      </c>
      <c r="AS77" s="13">
        <v>1138.6999510000001</v>
      </c>
      <c r="AU77" s="14">
        <v>38720</v>
      </c>
      <c r="AV77" s="13">
        <v>1268.8000489999999</v>
      </c>
      <c r="AX77" s="14">
        <v>37908</v>
      </c>
      <c r="AY77" s="13">
        <v>1049.4799800000001</v>
      </c>
      <c r="BA77" s="14">
        <v>40290</v>
      </c>
      <c r="BB77" s="13">
        <v>1208.670044</v>
      </c>
      <c r="BD77" s="14">
        <v>39324</v>
      </c>
      <c r="BE77" s="13">
        <v>1457.6400149999999</v>
      </c>
      <c r="BG77" s="14">
        <v>41492</v>
      </c>
      <c r="BH77" s="13">
        <v>1697.369995</v>
      </c>
      <c r="BJ77" s="14">
        <v>41460</v>
      </c>
      <c r="BK77" s="13">
        <v>1631.8900149999999</v>
      </c>
      <c r="BM77" s="14">
        <v>41859</v>
      </c>
      <c r="BN77" s="13">
        <v>1931.589966</v>
      </c>
      <c r="BP77" s="14">
        <v>41809</v>
      </c>
      <c r="BQ77" s="13">
        <v>1959.4799800000001</v>
      </c>
      <c r="BS77" s="14">
        <v>37930</v>
      </c>
      <c r="BT77" s="13">
        <v>1051.8100589999999</v>
      </c>
      <c r="BV77" s="14">
        <v>40739</v>
      </c>
      <c r="BW77" s="13">
        <v>1316.1400149999999</v>
      </c>
      <c r="BY77" s="14">
        <v>39177</v>
      </c>
      <c r="BZ77" s="13">
        <v>1443.76001</v>
      </c>
      <c r="CB77" s="14">
        <v>41989</v>
      </c>
      <c r="CC77" s="13">
        <v>1972.73999</v>
      </c>
      <c r="CE77" s="14">
        <v>40407</v>
      </c>
      <c r="CF77" s="13">
        <v>1092.540039</v>
      </c>
      <c r="CH77" s="14">
        <v>37867</v>
      </c>
      <c r="CI77" s="13">
        <v>1026.2700199999999</v>
      </c>
      <c r="CK77" s="14">
        <v>39577</v>
      </c>
      <c r="CL77" s="13">
        <v>1388.280029</v>
      </c>
    </row>
    <row r="78" spans="1:90">
      <c r="A78" s="14">
        <v>38940</v>
      </c>
      <c r="B78" s="13">
        <v>1266.73999</v>
      </c>
      <c r="C78" s="13">
        <f t="shared" si="1"/>
        <v>-3.9864985845342151E-3</v>
      </c>
      <c r="E78" s="14">
        <v>39919</v>
      </c>
      <c r="F78" s="13">
        <v>865.29998799999998</v>
      </c>
      <c r="H78" s="14">
        <v>41478</v>
      </c>
      <c r="I78" s="13">
        <v>1692.3900149999999</v>
      </c>
      <c r="K78" s="14">
        <v>38226</v>
      </c>
      <c r="L78" s="13">
        <v>1107.7700199999999</v>
      </c>
      <c r="N78" s="14">
        <v>40238</v>
      </c>
      <c r="O78" s="13">
        <v>1115.709961</v>
      </c>
      <c r="Q78" s="14">
        <v>39252</v>
      </c>
      <c r="R78" s="13">
        <v>1533.6999510000001</v>
      </c>
      <c r="T78" s="14">
        <v>39506</v>
      </c>
      <c r="U78" s="13">
        <v>1367.6800539999999</v>
      </c>
      <c r="W78" s="14">
        <v>39212</v>
      </c>
      <c r="X78" s="13">
        <v>1491.469971</v>
      </c>
      <c r="Z78" s="14">
        <v>41502</v>
      </c>
      <c r="AA78" s="13">
        <v>1655.829956</v>
      </c>
      <c r="AC78" s="14">
        <v>41508</v>
      </c>
      <c r="AD78" s="13">
        <v>1656.959961</v>
      </c>
      <c r="AF78" s="14">
        <v>41852</v>
      </c>
      <c r="AG78" s="13">
        <v>1925.150024</v>
      </c>
      <c r="AI78" s="14">
        <v>41941</v>
      </c>
      <c r="AJ78" s="13">
        <v>1982.3000489999999</v>
      </c>
      <c r="AL78" s="14">
        <v>41208</v>
      </c>
      <c r="AM78" s="13">
        <v>1411.9399410000001</v>
      </c>
      <c r="AO78" s="14">
        <v>36931</v>
      </c>
      <c r="AP78" s="13">
        <v>1314.76001</v>
      </c>
      <c r="AR78" s="14">
        <v>40241</v>
      </c>
      <c r="AS78" s="13">
        <v>1122.969971</v>
      </c>
      <c r="AU78" s="14">
        <v>38716</v>
      </c>
      <c r="AV78" s="13">
        <v>1248.290039</v>
      </c>
      <c r="AX78" s="14">
        <v>37907</v>
      </c>
      <c r="AY78" s="13">
        <v>1045.349976</v>
      </c>
      <c r="BA78" s="14">
        <v>40289</v>
      </c>
      <c r="BB78" s="13">
        <v>1205.9399410000001</v>
      </c>
      <c r="BD78" s="14">
        <v>39323</v>
      </c>
      <c r="BE78" s="13">
        <v>1463.76001</v>
      </c>
      <c r="BG78" s="14">
        <v>41491</v>
      </c>
      <c r="BH78" s="13">
        <v>1707.1400149999999</v>
      </c>
      <c r="BJ78" s="14">
        <v>41458</v>
      </c>
      <c r="BK78" s="13">
        <v>1615.410034</v>
      </c>
      <c r="BM78" s="14">
        <v>41858</v>
      </c>
      <c r="BN78" s="13">
        <v>1909.5699460000001</v>
      </c>
      <c r="BP78" s="14">
        <v>41808</v>
      </c>
      <c r="BQ78" s="13">
        <v>1956.9799800000001</v>
      </c>
      <c r="BS78" s="14">
        <v>37929</v>
      </c>
      <c r="BT78" s="13">
        <v>1053.25</v>
      </c>
      <c r="BV78" s="14">
        <v>40738</v>
      </c>
      <c r="BW78" s="13">
        <v>1308.869995</v>
      </c>
      <c r="BY78" s="14">
        <v>39176</v>
      </c>
      <c r="BZ78" s="13">
        <v>1439.369995</v>
      </c>
      <c r="CB78" s="14">
        <v>41988</v>
      </c>
      <c r="CC78" s="13">
        <v>1989.630005</v>
      </c>
      <c r="CE78" s="14">
        <v>40406</v>
      </c>
      <c r="CF78" s="13">
        <v>1079.380005</v>
      </c>
      <c r="CH78" s="14">
        <v>37866</v>
      </c>
      <c r="CI78" s="13">
        <v>1021.98999</v>
      </c>
      <c r="CK78" s="14">
        <v>39576</v>
      </c>
      <c r="CL78" s="13">
        <v>1397.6800539999999</v>
      </c>
    </row>
    <row r="79" spans="1:90">
      <c r="A79" s="14">
        <v>38939</v>
      </c>
      <c r="B79" s="13">
        <v>1271.8100589999999</v>
      </c>
      <c r="C79" s="13">
        <f t="shared" si="1"/>
        <v>4.6290202826508534E-3</v>
      </c>
      <c r="E79" s="14">
        <v>39918</v>
      </c>
      <c r="F79" s="13">
        <v>852.05999799999995</v>
      </c>
      <c r="H79" s="14">
        <v>41477</v>
      </c>
      <c r="I79" s="13">
        <v>1695.530029</v>
      </c>
      <c r="K79" s="14">
        <v>38225</v>
      </c>
      <c r="L79" s="13">
        <v>1105.089966</v>
      </c>
      <c r="N79" s="14">
        <v>40235</v>
      </c>
      <c r="O79" s="13">
        <v>1104.48999</v>
      </c>
      <c r="Q79" s="14">
        <v>39251</v>
      </c>
      <c r="R79" s="13">
        <v>1531.0500489999999</v>
      </c>
      <c r="T79" s="14">
        <v>39505</v>
      </c>
      <c r="U79" s="13">
        <v>1380.0200199999999</v>
      </c>
      <c r="W79" s="14">
        <v>39211</v>
      </c>
      <c r="X79" s="13">
        <v>1512.579956</v>
      </c>
      <c r="Z79" s="14">
        <v>41501</v>
      </c>
      <c r="AA79" s="13">
        <v>1661.3199460000001</v>
      </c>
      <c r="AC79" s="14">
        <v>41507</v>
      </c>
      <c r="AD79" s="13">
        <v>1642.8000489999999</v>
      </c>
      <c r="AF79" s="14">
        <v>41851</v>
      </c>
      <c r="AG79" s="13">
        <v>1930.670044</v>
      </c>
      <c r="AI79" s="14">
        <v>41940</v>
      </c>
      <c r="AJ79" s="13">
        <v>1985.0500489999999</v>
      </c>
      <c r="AL79" s="14">
        <v>41207</v>
      </c>
      <c r="AM79" s="13">
        <v>1412.969971</v>
      </c>
      <c r="AO79" s="14">
        <v>36930</v>
      </c>
      <c r="AP79" s="13">
        <v>1332.530029</v>
      </c>
      <c r="AR79" s="14">
        <v>40240</v>
      </c>
      <c r="AS79" s="13">
        <v>1118.790039</v>
      </c>
      <c r="AU79" s="14">
        <v>38715</v>
      </c>
      <c r="AV79" s="13">
        <v>1254.420044</v>
      </c>
      <c r="AX79" s="14">
        <v>37904</v>
      </c>
      <c r="AY79" s="13">
        <v>1038.0600589999999</v>
      </c>
      <c r="BA79" s="14">
        <v>40288</v>
      </c>
      <c r="BB79" s="13">
        <v>1207.170044</v>
      </c>
      <c r="BD79" s="14">
        <v>39322</v>
      </c>
      <c r="BE79" s="13">
        <v>1432.3599850000001</v>
      </c>
      <c r="BG79" s="14">
        <v>41488</v>
      </c>
      <c r="BH79" s="13">
        <v>1709.670044</v>
      </c>
      <c r="BJ79" s="14">
        <v>41457</v>
      </c>
      <c r="BK79" s="13">
        <v>1614.079956</v>
      </c>
      <c r="BM79" s="14">
        <v>41857</v>
      </c>
      <c r="BN79" s="13">
        <v>1920.23999</v>
      </c>
      <c r="BP79" s="14">
        <v>41807</v>
      </c>
      <c r="BQ79" s="13">
        <v>1941.98999</v>
      </c>
      <c r="BS79" s="14">
        <v>37928</v>
      </c>
      <c r="BT79" s="13">
        <v>1059.0200199999999</v>
      </c>
      <c r="BV79" s="14">
        <v>40737</v>
      </c>
      <c r="BW79" s="13">
        <v>1317.719971</v>
      </c>
      <c r="BY79" s="14">
        <v>39175</v>
      </c>
      <c r="BZ79" s="13">
        <v>1437.7700199999999</v>
      </c>
      <c r="CB79" s="14">
        <v>41985</v>
      </c>
      <c r="CC79" s="13">
        <v>2002.329956</v>
      </c>
      <c r="CE79" s="14">
        <v>40403</v>
      </c>
      <c r="CF79" s="13">
        <v>1079.25</v>
      </c>
      <c r="CH79" s="14">
        <v>37862</v>
      </c>
      <c r="CI79" s="13">
        <v>1008.01001</v>
      </c>
      <c r="CK79" s="14">
        <v>39575</v>
      </c>
      <c r="CL79" s="13">
        <v>1392.5699460000001</v>
      </c>
    </row>
    <row r="80" spans="1:90">
      <c r="A80" s="14">
        <v>38938</v>
      </c>
      <c r="B80" s="13">
        <v>1265.9499510000001</v>
      </c>
      <c r="C80" s="13">
        <f t="shared" si="1"/>
        <v>-4.3492851535106456E-3</v>
      </c>
      <c r="E80" s="14">
        <v>39917</v>
      </c>
      <c r="F80" s="13">
        <v>841.5</v>
      </c>
      <c r="H80" s="14">
        <v>41474</v>
      </c>
      <c r="I80" s="13">
        <v>1692.089966</v>
      </c>
      <c r="K80" s="14">
        <v>38224</v>
      </c>
      <c r="L80" s="13">
        <v>1104.959961</v>
      </c>
      <c r="N80" s="14">
        <v>40234</v>
      </c>
      <c r="O80" s="13">
        <v>1102.9399410000001</v>
      </c>
      <c r="Q80" s="14">
        <v>39248</v>
      </c>
      <c r="R80" s="13">
        <v>1532.910034</v>
      </c>
      <c r="T80" s="14">
        <v>39504</v>
      </c>
      <c r="U80" s="13">
        <v>1381.290039</v>
      </c>
      <c r="W80" s="14">
        <v>39210</v>
      </c>
      <c r="X80" s="13">
        <v>1507.719971</v>
      </c>
      <c r="Z80" s="14">
        <v>41500</v>
      </c>
      <c r="AA80" s="13">
        <v>1685.3900149999999</v>
      </c>
      <c r="AC80" s="14">
        <v>41506</v>
      </c>
      <c r="AD80" s="13">
        <v>1652.349976</v>
      </c>
      <c r="AF80" s="14">
        <v>41850</v>
      </c>
      <c r="AG80" s="13">
        <v>1970.0699460000001</v>
      </c>
      <c r="AI80" s="14">
        <v>41939</v>
      </c>
      <c r="AJ80" s="13">
        <v>1961.630005</v>
      </c>
      <c r="AL80" s="14">
        <v>41206</v>
      </c>
      <c r="AM80" s="13">
        <v>1408.75</v>
      </c>
      <c r="AO80" s="14">
        <v>36929</v>
      </c>
      <c r="AP80" s="13">
        <v>1340.8900149999999</v>
      </c>
      <c r="AR80" s="14">
        <v>40239</v>
      </c>
      <c r="AS80" s="13">
        <v>1118.3100589999999</v>
      </c>
      <c r="AU80" s="14">
        <v>38714</v>
      </c>
      <c r="AV80" s="13">
        <v>1258.170044</v>
      </c>
      <c r="AX80" s="14">
        <v>37903</v>
      </c>
      <c r="AY80" s="13">
        <v>1038.7299800000001</v>
      </c>
      <c r="BA80" s="14">
        <v>40287</v>
      </c>
      <c r="BB80" s="13">
        <v>1197.5200199999999</v>
      </c>
      <c r="BD80" s="14">
        <v>39321</v>
      </c>
      <c r="BE80" s="13">
        <v>1466.790039</v>
      </c>
      <c r="BG80" s="14">
        <v>41487</v>
      </c>
      <c r="BH80" s="13">
        <v>1706.869995</v>
      </c>
      <c r="BJ80" s="14">
        <v>41456</v>
      </c>
      <c r="BK80" s="13">
        <v>1614.959961</v>
      </c>
      <c r="BM80" s="14">
        <v>41856</v>
      </c>
      <c r="BN80" s="13">
        <v>1920.209961</v>
      </c>
      <c r="BP80" s="14">
        <v>41806</v>
      </c>
      <c r="BQ80" s="13">
        <v>1937.780029</v>
      </c>
      <c r="BS80" s="14">
        <v>37925</v>
      </c>
      <c r="BT80" s="13">
        <v>1050.709961</v>
      </c>
      <c r="BV80" s="14">
        <v>40736</v>
      </c>
      <c r="BW80" s="13">
        <v>1313.6400149999999</v>
      </c>
      <c r="BY80" s="14">
        <v>39174</v>
      </c>
      <c r="BZ80" s="13">
        <v>1424.5500489999999</v>
      </c>
      <c r="CB80" s="14">
        <v>41984</v>
      </c>
      <c r="CC80" s="13">
        <v>2035.329956</v>
      </c>
      <c r="CE80" s="14">
        <v>40402</v>
      </c>
      <c r="CF80" s="13">
        <v>1083.6099850000001</v>
      </c>
      <c r="CH80" s="14">
        <v>37861</v>
      </c>
      <c r="CI80" s="13">
        <v>1002.840027</v>
      </c>
      <c r="CK80" s="14">
        <v>39574</v>
      </c>
      <c r="CL80" s="13">
        <v>1418.26001</v>
      </c>
    </row>
    <row r="81" spans="1:90">
      <c r="A81" s="14">
        <v>38937</v>
      </c>
      <c r="B81" s="13">
        <v>1271.4799800000001</v>
      </c>
      <c r="C81" s="13">
        <f t="shared" si="1"/>
        <v>-3.3627063912348896E-3</v>
      </c>
      <c r="E81" s="14">
        <v>39916</v>
      </c>
      <c r="F81" s="13">
        <v>858.72997999999995</v>
      </c>
      <c r="H81" s="14">
        <v>41473</v>
      </c>
      <c r="I81" s="13">
        <v>1689.369995</v>
      </c>
      <c r="K81" s="14">
        <v>38223</v>
      </c>
      <c r="L81" s="13">
        <v>1096.1899410000001</v>
      </c>
      <c r="N81" s="14">
        <v>40233</v>
      </c>
      <c r="O81" s="13">
        <v>1105.23999</v>
      </c>
      <c r="Q81" s="14">
        <v>39247</v>
      </c>
      <c r="R81" s="13">
        <v>1522.969971</v>
      </c>
      <c r="T81" s="14">
        <v>39503</v>
      </c>
      <c r="U81" s="13">
        <v>1371.8000489999999</v>
      </c>
      <c r="W81" s="14">
        <v>39209</v>
      </c>
      <c r="X81" s="13">
        <v>1509.4799800000001</v>
      </c>
      <c r="Z81" s="14">
        <v>41499</v>
      </c>
      <c r="AA81" s="13">
        <v>1694.160034</v>
      </c>
      <c r="AC81" s="14">
        <v>41505</v>
      </c>
      <c r="AD81" s="13">
        <v>1646.0600589999999</v>
      </c>
      <c r="AF81" s="14">
        <v>41849</v>
      </c>
      <c r="AG81" s="13">
        <v>1969.9499510000001</v>
      </c>
      <c r="AI81" s="14">
        <v>41936</v>
      </c>
      <c r="AJ81" s="13">
        <v>1964.579956</v>
      </c>
      <c r="AL81" s="14">
        <v>41205</v>
      </c>
      <c r="AM81" s="13">
        <v>1413.1099850000001</v>
      </c>
      <c r="AO81" s="14">
        <v>36928</v>
      </c>
      <c r="AP81" s="13">
        <v>1352.26001</v>
      </c>
      <c r="AR81" s="14">
        <v>40238</v>
      </c>
      <c r="AS81" s="13">
        <v>1115.709961</v>
      </c>
      <c r="AU81" s="14">
        <v>38713</v>
      </c>
      <c r="AV81" s="13">
        <v>1256.540039</v>
      </c>
      <c r="AX81" s="14">
        <v>37902</v>
      </c>
      <c r="AY81" s="13">
        <v>1033.780029</v>
      </c>
      <c r="BA81" s="14">
        <v>40284</v>
      </c>
      <c r="BB81" s="13">
        <v>1192.130005</v>
      </c>
      <c r="BD81" s="14">
        <v>39318</v>
      </c>
      <c r="BE81" s="13">
        <v>1479.369995</v>
      </c>
      <c r="BG81" s="14">
        <v>41486</v>
      </c>
      <c r="BH81" s="13">
        <v>1685.7299800000001</v>
      </c>
      <c r="BJ81" s="14">
        <v>41453</v>
      </c>
      <c r="BK81" s="13">
        <v>1606.280029</v>
      </c>
      <c r="BM81" s="14">
        <v>41855</v>
      </c>
      <c r="BN81" s="13">
        <v>1938.98999</v>
      </c>
      <c r="BP81" s="14">
        <v>41803</v>
      </c>
      <c r="BQ81" s="13">
        <v>1936.160034</v>
      </c>
      <c r="BS81" s="14">
        <v>37924</v>
      </c>
      <c r="BT81" s="13">
        <v>1046.9399410000001</v>
      </c>
      <c r="BV81" s="14">
        <v>40735</v>
      </c>
      <c r="BW81" s="13">
        <v>1319.48999</v>
      </c>
      <c r="BY81" s="14">
        <v>39171</v>
      </c>
      <c r="BZ81" s="13">
        <v>1420.8599850000001</v>
      </c>
      <c r="CB81" s="14">
        <v>41983</v>
      </c>
      <c r="CC81" s="13">
        <v>2026.1400149999999</v>
      </c>
      <c r="CE81" s="14">
        <v>40401</v>
      </c>
      <c r="CF81" s="13">
        <v>1089.469971</v>
      </c>
      <c r="CH81" s="14">
        <v>37860</v>
      </c>
      <c r="CI81" s="13">
        <v>996.78997800000002</v>
      </c>
      <c r="CK81" s="14">
        <v>39573</v>
      </c>
      <c r="CL81" s="13">
        <v>1407.48999</v>
      </c>
    </row>
    <row r="82" spans="1:90">
      <c r="A82" s="14">
        <v>38936</v>
      </c>
      <c r="B82" s="13">
        <v>1275.7700199999999</v>
      </c>
      <c r="C82" s="13">
        <f t="shared" si="1"/>
        <v>-2.8060632207440191E-3</v>
      </c>
      <c r="E82" s="14">
        <v>39912</v>
      </c>
      <c r="F82" s="13">
        <v>856.55999799999995</v>
      </c>
      <c r="H82" s="14">
        <v>41472</v>
      </c>
      <c r="I82" s="13">
        <v>1680.910034</v>
      </c>
      <c r="K82" s="14">
        <v>38222</v>
      </c>
      <c r="L82" s="13">
        <v>1095.6800539999999</v>
      </c>
      <c r="N82" s="14">
        <v>40232</v>
      </c>
      <c r="O82" s="13">
        <v>1094.599976</v>
      </c>
      <c r="Q82" s="14">
        <v>39246</v>
      </c>
      <c r="R82" s="13">
        <v>1515.670044</v>
      </c>
      <c r="T82" s="14">
        <v>39500</v>
      </c>
      <c r="U82" s="13">
        <v>1353.1099850000001</v>
      </c>
      <c r="W82" s="14">
        <v>39206</v>
      </c>
      <c r="X82" s="13">
        <v>1505.619995</v>
      </c>
      <c r="Z82" s="14">
        <v>41498</v>
      </c>
      <c r="AA82" s="13">
        <v>1689.469971</v>
      </c>
      <c r="AC82" s="14">
        <v>41502</v>
      </c>
      <c r="AD82" s="13">
        <v>1655.829956</v>
      </c>
      <c r="AF82" s="14">
        <v>41848</v>
      </c>
      <c r="AG82" s="13">
        <v>1978.910034</v>
      </c>
      <c r="AI82" s="14">
        <v>41935</v>
      </c>
      <c r="AJ82" s="13">
        <v>1950.8199460000001</v>
      </c>
      <c r="AL82" s="14">
        <v>41204</v>
      </c>
      <c r="AM82" s="13">
        <v>1433.8199460000001</v>
      </c>
      <c r="AO82" s="14">
        <v>36927</v>
      </c>
      <c r="AP82" s="13">
        <v>1354.3100589999999</v>
      </c>
      <c r="AR82" s="14">
        <v>40235</v>
      </c>
      <c r="AS82" s="13">
        <v>1104.48999</v>
      </c>
      <c r="AU82" s="14">
        <v>38709</v>
      </c>
      <c r="AV82" s="13">
        <v>1268.660034</v>
      </c>
      <c r="AX82" s="14">
        <v>37901</v>
      </c>
      <c r="AY82" s="13">
        <v>1039.25</v>
      </c>
      <c r="BA82" s="14">
        <v>40283</v>
      </c>
      <c r="BB82" s="13">
        <v>1211.670044</v>
      </c>
      <c r="BD82" s="14">
        <v>39317</v>
      </c>
      <c r="BE82" s="13">
        <v>1462.5</v>
      </c>
      <c r="BG82" s="14">
        <v>41485</v>
      </c>
      <c r="BH82" s="13">
        <v>1685.959961</v>
      </c>
      <c r="BJ82" s="14">
        <v>41452</v>
      </c>
      <c r="BK82" s="13">
        <v>1613.1999510000001</v>
      </c>
      <c r="BM82" s="14">
        <v>41852</v>
      </c>
      <c r="BN82" s="13">
        <v>1925.150024</v>
      </c>
      <c r="BP82" s="14">
        <v>41802</v>
      </c>
      <c r="BQ82" s="13">
        <v>1930.1099850000001</v>
      </c>
      <c r="BS82" s="14">
        <v>37923</v>
      </c>
      <c r="BT82" s="13">
        <v>1048.1099850000001</v>
      </c>
      <c r="BV82" s="14">
        <v>40732</v>
      </c>
      <c r="BW82" s="13">
        <v>1343.8000489999999</v>
      </c>
      <c r="BY82" s="14">
        <v>39170</v>
      </c>
      <c r="BZ82" s="13">
        <v>1422.530029</v>
      </c>
      <c r="CB82" s="14">
        <v>41982</v>
      </c>
      <c r="CC82" s="13">
        <v>2059.820068</v>
      </c>
      <c r="CE82" s="14">
        <v>40400</v>
      </c>
      <c r="CF82" s="13">
        <v>1121.0600589999999</v>
      </c>
      <c r="CH82" s="14">
        <v>37859</v>
      </c>
      <c r="CI82" s="13">
        <v>996.72997999999995</v>
      </c>
      <c r="CK82" s="14">
        <v>39570</v>
      </c>
      <c r="CL82" s="13">
        <v>1413.900024</v>
      </c>
    </row>
    <row r="83" spans="1:90">
      <c r="A83" s="14">
        <v>38933</v>
      </c>
      <c r="B83" s="13">
        <v>1279.3599850000001</v>
      </c>
      <c r="C83" s="13">
        <f t="shared" si="1"/>
        <v>-7.1081489512648264E-4</v>
      </c>
      <c r="E83" s="14">
        <v>39911</v>
      </c>
      <c r="F83" s="13">
        <v>825.15997300000004</v>
      </c>
      <c r="H83" s="14">
        <v>41471</v>
      </c>
      <c r="I83" s="13">
        <v>1676.26001</v>
      </c>
      <c r="K83" s="14">
        <v>38219</v>
      </c>
      <c r="L83" s="13">
        <v>1098.349976</v>
      </c>
      <c r="N83" s="14">
        <v>40231</v>
      </c>
      <c r="O83" s="13">
        <v>1108.01001</v>
      </c>
      <c r="Q83" s="14">
        <v>39245</v>
      </c>
      <c r="R83" s="13">
        <v>1493</v>
      </c>
      <c r="T83" s="14">
        <v>39499</v>
      </c>
      <c r="U83" s="13">
        <v>1342.530029</v>
      </c>
      <c r="W83" s="14">
        <v>39205</v>
      </c>
      <c r="X83" s="13">
        <v>1502.3900149999999</v>
      </c>
      <c r="Z83" s="14">
        <v>41495</v>
      </c>
      <c r="AA83" s="13">
        <v>1691.420044</v>
      </c>
      <c r="AC83" s="14">
        <v>41501</v>
      </c>
      <c r="AD83" s="13">
        <v>1661.3199460000001</v>
      </c>
      <c r="AF83" s="14">
        <v>41845</v>
      </c>
      <c r="AG83" s="13">
        <v>1978.339966</v>
      </c>
      <c r="AI83" s="14">
        <v>41934</v>
      </c>
      <c r="AJ83" s="13">
        <v>1927.1099850000001</v>
      </c>
      <c r="AL83" s="14">
        <v>41201</v>
      </c>
      <c r="AM83" s="13">
        <v>1433.1899410000001</v>
      </c>
      <c r="AO83" s="14">
        <v>36924</v>
      </c>
      <c r="AP83" s="13">
        <v>1349.469971</v>
      </c>
      <c r="AR83" s="14">
        <v>40234</v>
      </c>
      <c r="AS83" s="13">
        <v>1102.9399410000001</v>
      </c>
      <c r="AU83" s="14">
        <v>38708</v>
      </c>
      <c r="AV83" s="13">
        <v>1268.119995</v>
      </c>
      <c r="AX83" s="14">
        <v>37900</v>
      </c>
      <c r="AY83" s="13">
        <v>1034.349976</v>
      </c>
      <c r="BA83" s="14">
        <v>40282</v>
      </c>
      <c r="BB83" s="13">
        <v>1210.650024</v>
      </c>
      <c r="BD83" s="14">
        <v>39316</v>
      </c>
      <c r="BE83" s="13">
        <v>1464.0699460000001</v>
      </c>
      <c r="BG83" s="14">
        <v>41484</v>
      </c>
      <c r="BH83" s="13">
        <v>1685.329956</v>
      </c>
      <c r="BJ83" s="14">
        <v>41451</v>
      </c>
      <c r="BK83" s="13">
        <v>1603.26001</v>
      </c>
      <c r="BM83" s="14">
        <v>41851</v>
      </c>
      <c r="BN83" s="13">
        <v>1930.670044</v>
      </c>
      <c r="BP83" s="14">
        <v>41801</v>
      </c>
      <c r="BQ83" s="13">
        <v>1943.8900149999999</v>
      </c>
      <c r="BS83" s="14">
        <v>37922</v>
      </c>
      <c r="BT83" s="13">
        <v>1046.790039</v>
      </c>
      <c r="BV83" s="14">
        <v>40731</v>
      </c>
      <c r="BW83" s="13">
        <v>1353.219971</v>
      </c>
      <c r="BY83" s="14">
        <v>39169</v>
      </c>
      <c r="BZ83" s="13">
        <v>1417.2299800000001</v>
      </c>
      <c r="CB83" s="14">
        <v>41981</v>
      </c>
      <c r="CC83" s="13">
        <v>2060.3100589999999</v>
      </c>
      <c r="CE83" s="14">
        <v>40399</v>
      </c>
      <c r="CF83" s="13">
        <v>1127.790039</v>
      </c>
      <c r="CH83" s="14">
        <v>37858</v>
      </c>
      <c r="CI83" s="13">
        <v>993.71002199999998</v>
      </c>
      <c r="CK83" s="14">
        <v>39569</v>
      </c>
      <c r="CL83" s="13">
        <v>1409.339966</v>
      </c>
    </row>
    <row r="84" spans="1:90">
      <c r="A84" s="14">
        <v>38932</v>
      </c>
      <c r="B84" s="13">
        <v>1280.2700199999999</v>
      </c>
      <c r="C84" s="13">
        <f t="shared" si="1"/>
        <v>2.2388942656449617E-3</v>
      </c>
      <c r="E84" s="14">
        <v>39910</v>
      </c>
      <c r="F84" s="13">
        <v>815.54998799999998</v>
      </c>
      <c r="H84" s="14">
        <v>41470</v>
      </c>
      <c r="I84" s="13">
        <v>1682.5</v>
      </c>
      <c r="K84" s="14">
        <v>38218</v>
      </c>
      <c r="L84" s="13">
        <v>1091.2299800000001</v>
      </c>
      <c r="N84" s="14">
        <v>40228</v>
      </c>
      <c r="O84" s="13">
        <v>1109.170044</v>
      </c>
      <c r="Q84" s="14">
        <v>39244</v>
      </c>
      <c r="R84" s="13">
        <v>1509.119995</v>
      </c>
      <c r="T84" s="14">
        <v>39498</v>
      </c>
      <c r="U84" s="13">
        <v>1360.030029</v>
      </c>
      <c r="W84" s="14">
        <v>39204</v>
      </c>
      <c r="X84" s="13">
        <v>1495.920044</v>
      </c>
      <c r="Z84" s="14">
        <v>41494</v>
      </c>
      <c r="AA84" s="13">
        <v>1697.4799800000001</v>
      </c>
      <c r="AC84" s="14">
        <v>41500</v>
      </c>
      <c r="AD84" s="13">
        <v>1685.3900149999999</v>
      </c>
      <c r="AF84" s="14">
        <v>41844</v>
      </c>
      <c r="AG84" s="13">
        <v>1987.9799800000001</v>
      </c>
      <c r="AI84" s="14">
        <v>41933</v>
      </c>
      <c r="AJ84" s="13">
        <v>1941.280029</v>
      </c>
      <c r="AL84" s="14">
        <v>41200</v>
      </c>
      <c r="AM84" s="13">
        <v>1457.339966</v>
      </c>
      <c r="AO84" s="14">
        <v>36923</v>
      </c>
      <c r="AP84" s="13">
        <v>1373.469971</v>
      </c>
      <c r="AR84" s="14">
        <v>40233</v>
      </c>
      <c r="AS84" s="13">
        <v>1105.23999</v>
      </c>
      <c r="AU84" s="14">
        <v>38707</v>
      </c>
      <c r="AV84" s="13">
        <v>1262.790039</v>
      </c>
      <c r="AX84" s="14">
        <v>37897</v>
      </c>
      <c r="AY84" s="13">
        <v>1029.849976</v>
      </c>
      <c r="BA84" s="14">
        <v>40281</v>
      </c>
      <c r="BB84" s="13">
        <v>1197.3000489999999</v>
      </c>
      <c r="BD84" s="14">
        <v>39315</v>
      </c>
      <c r="BE84" s="13">
        <v>1447.119995</v>
      </c>
      <c r="BG84" s="14">
        <v>41481</v>
      </c>
      <c r="BH84" s="13">
        <v>1691.650024</v>
      </c>
      <c r="BJ84" s="14">
        <v>41450</v>
      </c>
      <c r="BK84" s="13">
        <v>1588.030029</v>
      </c>
      <c r="BM84" s="14">
        <v>41850</v>
      </c>
      <c r="BN84" s="13">
        <v>1970.0699460000001</v>
      </c>
      <c r="BP84" s="14">
        <v>41800</v>
      </c>
      <c r="BQ84" s="13">
        <v>1950.790039</v>
      </c>
      <c r="BS84" s="14">
        <v>37921</v>
      </c>
      <c r="BT84" s="13">
        <v>1031.130005</v>
      </c>
      <c r="BV84" s="14">
        <v>40730</v>
      </c>
      <c r="BW84" s="13">
        <v>1339.219971</v>
      </c>
      <c r="BY84" s="14">
        <v>39168</v>
      </c>
      <c r="BZ84" s="13">
        <v>1428.6099850000001</v>
      </c>
      <c r="CB84" s="14">
        <v>41978</v>
      </c>
      <c r="CC84" s="13">
        <v>2075.3701169999999</v>
      </c>
      <c r="CE84" s="14">
        <v>40396</v>
      </c>
      <c r="CF84" s="13">
        <v>1121.6400149999999</v>
      </c>
      <c r="CH84" s="14">
        <v>37855</v>
      </c>
      <c r="CI84" s="13">
        <v>993.05999799999995</v>
      </c>
      <c r="CK84" s="14">
        <v>39568</v>
      </c>
      <c r="CL84" s="13">
        <v>1385.589966</v>
      </c>
    </row>
    <row r="85" spans="1:90">
      <c r="A85" s="14">
        <v>38931</v>
      </c>
      <c r="B85" s="13">
        <v>1277.410034</v>
      </c>
      <c r="C85" s="13">
        <f t="shared" si="1"/>
        <v>5.1065289517143175E-3</v>
      </c>
      <c r="E85" s="14">
        <v>39909</v>
      </c>
      <c r="F85" s="13">
        <v>835.47997999999995</v>
      </c>
      <c r="H85" s="14">
        <v>41467</v>
      </c>
      <c r="I85" s="13">
        <v>1680.1899410000001</v>
      </c>
      <c r="K85" s="14">
        <v>38217</v>
      </c>
      <c r="L85" s="13">
        <v>1095.170044</v>
      </c>
      <c r="N85" s="14">
        <v>40227</v>
      </c>
      <c r="O85" s="13">
        <v>1106.75</v>
      </c>
      <c r="Q85" s="14">
        <v>39241</v>
      </c>
      <c r="R85" s="13">
        <v>1507.670044</v>
      </c>
      <c r="T85" s="14">
        <v>39497</v>
      </c>
      <c r="U85" s="13">
        <v>1348.780029</v>
      </c>
      <c r="W85" s="14">
        <v>39203</v>
      </c>
      <c r="X85" s="13">
        <v>1486.3000489999999</v>
      </c>
      <c r="Z85" s="14">
        <v>41493</v>
      </c>
      <c r="AA85" s="13">
        <v>1690.910034</v>
      </c>
      <c r="AC85" s="14">
        <v>41499</v>
      </c>
      <c r="AD85" s="13">
        <v>1694.160034</v>
      </c>
      <c r="AF85" s="14">
        <v>41843</v>
      </c>
      <c r="AG85" s="13">
        <v>1987.01001</v>
      </c>
      <c r="AI85" s="14">
        <v>41932</v>
      </c>
      <c r="AJ85" s="13">
        <v>1904.01001</v>
      </c>
      <c r="AL85" s="14">
        <v>41199</v>
      </c>
      <c r="AM85" s="13">
        <v>1460.910034</v>
      </c>
      <c r="AO85" s="14">
        <v>36922</v>
      </c>
      <c r="AP85" s="13">
        <v>1366.01001</v>
      </c>
      <c r="AR85" s="14">
        <v>40232</v>
      </c>
      <c r="AS85" s="13">
        <v>1094.599976</v>
      </c>
      <c r="AU85" s="14">
        <v>38706</v>
      </c>
      <c r="AV85" s="13">
        <v>1259.619995</v>
      </c>
      <c r="AX85" s="14">
        <v>37896</v>
      </c>
      <c r="AY85" s="13">
        <v>1020.23999</v>
      </c>
      <c r="BA85" s="14">
        <v>40280</v>
      </c>
      <c r="BB85" s="13">
        <v>1196.4799800000001</v>
      </c>
      <c r="BD85" s="14">
        <v>39314</v>
      </c>
      <c r="BE85" s="13">
        <v>1445.5500489999999</v>
      </c>
      <c r="BG85" s="14">
        <v>41480</v>
      </c>
      <c r="BH85" s="13">
        <v>1690.25</v>
      </c>
      <c r="BJ85" s="14">
        <v>41449</v>
      </c>
      <c r="BK85" s="13">
        <v>1573.089966</v>
      </c>
      <c r="BM85" s="14">
        <v>41849</v>
      </c>
      <c r="BN85" s="13">
        <v>1969.9499510000001</v>
      </c>
      <c r="BP85" s="14">
        <v>41799</v>
      </c>
      <c r="BQ85" s="13">
        <v>1951.2700199999999</v>
      </c>
      <c r="BS85" s="14">
        <v>37918</v>
      </c>
      <c r="BT85" s="13">
        <v>1028.910034</v>
      </c>
      <c r="BV85" s="14">
        <v>40729</v>
      </c>
      <c r="BW85" s="13">
        <v>1337.880005</v>
      </c>
      <c r="BY85" s="14">
        <v>39167</v>
      </c>
      <c r="BZ85" s="13">
        <v>1437.5</v>
      </c>
      <c r="CB85" s="14">
        <v>41977</v>
      </c>
      <c r="CC85" s="13">
        <v>2071.919922</v>
      </c>
      <c r="CE85" s="14">
        <v>40395</v>
      </c>
      <c r="CF85" s="13">
        <v>1125.8100589999999</v>
      </c>
      <c r="CH85" s="14">
        <v>37854</v>
      </c>
      <c r="CI85" s="13">
        <v>1003.27002</v>
      </c>
      <c r="CK85" s="14">
        <v>39567</v>
      </c>
      <c r="CL85" s="13">
        <v>1390.9399410000001</v>
      </c>
    </row>
    <row r="86" spans="1:90">
      <c r="A86" s="14">
        <v>38930</v>
      </c>
      <c r="B86" s="13">
        <v>1270.920044</v>
      </c>
      <c r="C86" s="13" t="e">
        <f t="shared" si="1"/>
        <v>#DIV/0!</v>
      </c>
      <c r="E86" s="14">
        <v>39906</v>
      </c>
      <c r="F86" s="13">
        <v>842.5</v>
      </c>
      <c r="H86" s="14">
        <v>41466</v>
      </c>
      <c r="I86" s="13">
        <v>1675.0200199999999</v>
      </c>
      <c r="K86" s="14">
        <v>38216</v>
      </c>
      <c r="L86" s="13">
        <v>1081.709961</v>
      </c>
      <c r="N86" s="14">
        <v>40226</v>
      </c>
      <c r="O86" s="13">
        <v>1099.51001</v>
      </c>
      <c r="Q86" s="14">
        <v>39240</v>
      </c>
      <c r="R86" s="13">
        <v>1490.719971</v>
      </c>
      <c r="T86" s="14">
        <v>39493</v>
      </c>
      <c r="U86" s="13">
        <v>1349.98999</v>
      </c>
      <c r="W86" s="14">
        <v>39202</v>
      </c>
      <c r="X86" s="13">
        <v>1482.369995</v>
      </c>
      <c r="Z86" s="14">
        <v>41492</v>
      </c>
      <c r="AA86" s="13">
        <v>1697.369995</v>
      </c>
      <c r="AC86" s="14">
        <v>41498</v>
      </c>
      <c r="AD86" s="13">
        <v>1689.469971</v>
      </c>
      <c r="AF86" s="14">
        <v>41842</v>
      </c>
      <c r="AG86" s="13">
        <v>1983.530029</v>
      </c>
      <c r="AI86" s="14">
        <v>41929</v>
      </c>
      <c r="AJ86" s="13">
        <v>1886.76001</v>
      </c>
      <c r="AL86" s="14">
        <v>41198</v>
      </c>
      <c r="AM86" s="13">
        <v>1454.920044</v>
      </c>
      <c r="AO86" s="14">
        <v>36921</v>
      </c>
      <c r="AP86" s="13">
        <v>1373.7299800000001</v>
      </c>
      <c r="AR86" s="14">
        <v>40231</v>
      </c>
      <c r="AS86" s="13">
        <v>1108.01001</v>
      </c>
      <c r="AU86" s="14">
        <v>38705</v>
      </c>
      <c r="AV86" s="13">
        <v>1259.920044</v>
      </c>
      <c r="AX86" s="14">
        <v>37895</v>
      </c>
      <c r="AY86" s="13">
        <v>1018.219971</v>
      </c>
      <c r="BA86" s="14">
        <v>40277</v>
      </c>
      <c r="BB86" s="13">
        <v>1194.369995</v>
      </c>
      <c r="BD86" s="14">
        <v>39311</v>
      </c>
      <c r="BE86" s="13">
        <v>1445.9399410000001</v>
      </c>
      <c r="BG86" s="14">
        <v>41479</v>
      </c>
      <c r="BH86" s="13">
        <v>1685.9399410000001</v>
      </c>
      <c r="BJ86" s="14">
        <v>41446</v>
      </c>
      <c r="BK86" s="13">
        <v>1592.4300539999999</v>
      </c>
      <c r="BM86" s="14">
        <v>41848</v>
      </c>
      <c r="BN86" s="13">
        <v>1978.910034</v>
      </c>
      <c r="BP86" s="14">
        <v>41796</v>
      </c>
      <c r="BQ86" s="13">
        <v>1949.4399410000001</v>
      </c>
      <c r="BS86" s="14">
        <v>37917</v>
      </c>
      <c r="BT86" s="13">
        <v>1033.7700199999999</v>
      </c>
      <c r="BV86" s="14">
        <v>40725</v>
      </c>
      <c r="BW86" s="13">
        <v>1339.670044</v>
      </c>
      <c r="BY86" s="14">
        <v>39164</v>
      </c>
      <c r="BZ86" s="13">
        <v>1436.1099850000001</v>
      </c>
      <c r="CB86" s="14">
        <v>41976</v>
      </c>
      <c r="CC86" s="13">
        <v>2074.330078</v>
      </c>
      <c r="CE86" s="14">
        <v>40394</v>
      </c>
      <c r="CF86" s="13">
        <v>1127.23999</v>
      </c>
      <c r="CH86" s="14">
        <v>37853</v>
      </c>
      <c r="CI86" s="13">
        <v>1000.299988</v>
      </c>
      <c r="CK86" s="14">
        <v>39566</v>
      </c>
      <c r="CL86" s="13">
        <v>1396.369995</v>
      </c>
    </row>
  </sheetData>
  <mergeCells count="1">
    <mergeCell ref="E1:U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B1:CF58"/>
  <sheetViews>
    <sheetView workbookViewId="0">
      <selection activeCell="F15" sqref="F15"/>
    </sheetView>
  </sheetViews>
  <sheetFormatPr baseColWidth="10" defaultRowHeight="15"/>
  <cols>
    <col min="5" max="5" width="11.42578125" customWidth="1"/>
    <col min="7" max="9" width="11.42578125" style="3"/>
    <col min="11" max="12" width="11.42578125" style="3"/>
  </cols>
  <sheetData>
    <row r="1" spans="2:84" s="13" customFormat="1">
      <c r="C1" s="65" t="s">
        <v>212</v>
      </c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7"/>
    </row>
    <row r="2" spans="2:84" s="13" customFormat="1" ht="15.75" thickBot="1">
      <c r="C2" s="68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70"/>
    </row>
    <row r="5" spans="2:84">
      <c r="B5" s="15" t="s">
        <v>47</v>
      </c>
      <c r="P5" s="15" t="s">
        <v>48</v>
      </c>
    </row>
    <row r="6" spans="2:84">
      <c r="B6" t="s">
        <v>42</v>
      </c>
      <c r="C6" t="s">
        <v>49</v>
      </c>
      <c r="D6" s="13" t="s">
        <v>50</v>
      </c>
      <c r="E6" t="s">
        <v>51</v>
      </c>
      <c r="F6" t="s">
        <v>52</v>
      </c>
      <c r="G6" s="3" t="s">
        <v>152</v>
      </c>
      <c r="H6" s="3" t="s">
        <v>145</v>
      </c>
      <c r="I6" s="3" t="s">
        <v>104</v>
      </c>
      <c r="J6" t="s">
        <v>55</v>
      </c>
      <c r="K6" s="3" t="s">
        <v>56</v>
      </c>
      <c r="L6" s="3" t="s">
        <v>57</v>
      </c>
      <c r="M6" s="13" t="s">
        <v>58</v>
      </c>
      <c r="N6" t="s">
        <v>59</v>
      </c>
      <c r="P6" t="s">
        <v>42</v>
      </c>
      <c r="Q6" t="s">
        <v>49</v>
      </c>
      <c r="R6" t="s">
        <v>50</v>
      </c>
      <c r="S6" t="s">
        <v>51</v>
      </c>
      <c r="T6" t="s">
        <v>52</v>
      </c>
      <c r="U6" s="3" t="s">
        <v>152</v>
      </c>
      <c r="V6" s="13" t="s">
        <v>145</v>
      </c>
      <c r="W6" s="13" t="s">
        <v>104</v>
      </c>
      <c r="X6" t="s">
        <v>55</v>
      </c>
      <c r="Y6" t="s">
        <v>56</v>
      </c>
      <c r="Z6" t="s">
        <v>57</v>
      </c>
      <c r="AA6" t="s">
        <v>58</v>
      </c>
      <c r="AB6" t="s">
        <v>59</v>
      </c>
    </row>
    <row r="7" spans="2:84">
      <c r="B7" s="14">
        <v>38715</v>
      </c>
      <c r="C7">
        <v>18566.246999999999</v>
      </c>
      <c r="D7">
        <v>11155.09</v>
      </c>
      <c r="E7">
        <v>2.7130999999999998</v>
      </c>
      <c r="F7">
        <v>22.372900000000001</v>
      </c>
      <c r="G7" s="3">
        <v>18.582100000000001</v>
      </c>
      <c r="H7" s="3">
        <v>0.23100000000000001</v>
      </c>
      <c r="I7" s="3">
        <v>0.86319999999999997</v>
      </c>
      <c r="J7">
        <v>6.9440999999999997</v>
      </c>
      <c r="K7" s="3">
        <v>29071.710899999998</v>
      </c>
      <c r="L7" s="3">
        <v>1.5768</v>
      </c>
      <c r="M7">
        <v>11.2432</v>
      </c>
      <c r="N7">
        <v>21.917000000000002</v>
      </c>
      <c r="P7" s="14">
        <v>38715</v>
      </c>
      <c r="Q7">
        <v>3760.5770000000002</v>
      </c>
      <c r="R7">
        <v>1979.2439999999999</v>
      </c>
      <c r="S7" t="s">
        <v>60</v>
      </c>
      <c r="T7" t="s">
        <v>60</v>
      </c>
      <c r="U7">
        <v>29.892900000000001</v>
      </c>
      <c r="V7">
        <v>0.37890000000000001</v>
      </c>
      <c r="W7">
        <v>0.2331</v>
      </c>
      <c r="X7">
        <v>-13.0161</v>
      </c>
      <c r="Y7" t="s">
        <v>60</v>
      </c>
      <c r="Z7">
        <v>0.81320000000000003</v>
      </c>
      <c r="AA7">
        <v>6.6199000000000003</v>
      </c>
      <c r="AB7" t="s">
        <v>60</v>
      </c>
    </row>
    <row r="10" spans="2:84">
      <c r="B10" s="15" t="s">
        <v>61</v>
      </c>
    </row>
    <row r="11" spans="2:84">
      <c r="B11" t="s">
        <v>42</v>
      </c>
      <c r="C11" t="s">
        <v>49</v>
      </c>
      <c r="D11" t="s">
        <v>50</v>
      </c>
      <c r="E11" t="s">
        <v>51</v>
      </c>
      <c r="F11" t="s">
        <v>52</v>
      </c>
      <c r="G11" s="3" t="s">
        <v>152</v>
      </c>
      <c r="H11" s="3" t="s">
        <v>145</v>
      </c>
      <c r="I11" s="3" t="s">
        <v>104</v>
      </c>
      <c r="J11" t="s">
        <v>55</v>
      </c>
      <c r="K11" s="3" t="s">
        <v>56</v>
      </c>
      <c r="L11" s="3" t="s">
        <v>57</v>
      </c>
      <c r="M11" t="s">
        <v>58</v>
      </c>
      <c r="N11" t="s">
        <v>59</v>
      </c>
    </row>
    <row r="12" spans="2:84">
      <c r="B12" s="14">
        <v>39813</v>
      </c>
      <c r="C12">
        <v>53095</v>
      </c>
      <c r="D12">
        <v>35127</v>
      </c>
      <c r="E12">
        <v>2.7016</v>
      </c>
      <c r="F12">
        <v>17.0458</v>
      </c>
      <c r="G12" s="3">
        <v>3.8590999999999998</v>
      </c>
      <c r="H12" s="3">
        <v>0.17680000000000001</v>
      </c>
      <c r="I12" s="3">
        <v>1.8338000000000001</v>
      </c>
      <c r="J12">
        <v>8.4173000000000009</v>
      </c>
      <c r="K12" s="3">
        <v>112648.8</v>
      </c>
      <c r="L12" s="3">
        <v>0.53939999999999999</v>
      </c>
      <c r="M12">
        <v>16.093</v>
      </c>
      <c r="N12">
        <v>24.413</v>
      </c>
    </row>
    <row r="15" spans="2:84">
      <c r="B15" s="15" t="s">
        <v>62</v>
      </c>
      <c r="P15" s="15" t="s">
        <v>63</v>
      </c>
      <c r="AD15" s="15" t="s">
        <v>64</v>
      </c>
      <c r="AR15" s="15" t="s">
        <v>65</v>
      </c>
      <c r="BF15" s="15" t="s">
        <v>66</v>
      </c>
      <c r="BT15" s="15" t="s">
        <v>67</v>
      </c>
    </row>
    <row r="16" spans="2:84">
      <c r="B16" t="s">
        <v>42</v>
      </c>
      <c r="C16" t="s">
        <v>49</v>
      </c>
      <c r="D16" t="s">
        <v>50</v>
      </c>
      <c r="E16" t="s">
        <v>51</v>
      </c>
      <c r="F16" t="s">
        <v>52</v>
      </c>
      <c r="G16" s="3" t="s">
        <v>152</v>
      </c>
      <c r="H16" s="3" t="s">
        <v>145</v>
      </c>
      <c r="I16" s="3" t="s">
        <v>104</v>
      </c>
      <c r="J16" t="s">
        <v>55</v>
      </c>
      <c r="K16" s="3" t="s">
        <v>56</v>
      </c>
      <c r="L16" s="3" t="s">
        <v>57</v>
      </c>
      <c r="M16" t="s">
        <v>58</v>
      </c>
      <c r="N16" t="s">
        <v>59</v>
      </c>
      <c r="P16" t="s">
        <v>42</v>
      </c>
      <c r="Q16" t="s">
        <v>49</v>
      </c>
      <c r="R16" t="s">
        <v>50</v>
      </c>
      <c r="S16" t="s">
        <v>51</v>
      </c>
      <c r="T16" t="s">
        <v>52</v>
      </c>
      <c r="U16" s="3" t="s">
        <v>152</v>
      </c>
      <c r="V16" s="13" t="s">
        <v>145</v>
      </c>
      <c r="W16" s="13" t="s">
        <v>104</v>
      </c>
      <c r="X16" t="s">
        <v>55</v>
      </c>
      <c r="Y16" t="s">
        <v>56</v>
      </c>
      <c r="Z16" t="s">
        <v>57</v>
      </c>
      <c r="AA16" t="s">
        <v>58</v>
      </c>
      <c r="AB16" t="s">
        <v>59</v>
      </c>
      <c r="AD16" t="s">
        <v>42</v>
      </c>
      <c r="AE16" t="s">
        <v>49</v>
      </c>
      <c r="AF16" t="s">
        <v>50</v>
      </c>
      <c r="AG16" t="s">
        <v>51</v>
      </c>
      <c r="AH16" t="s">
        <v>52</v>
      </c>
      <c r="AI16" s="3" t="s">
        <v>152</v>
      </c>
      <c r="AJ16" s="13" t="s">
        <v>145</v>
      </c>
      <c r="AK16" s="13" t="s">
        <v>104</v>
      </c>
      <c r="AL16" t="s">
        <v>55</v>
      </c>
      <c r="AM16" t="s">
        <v>56</v>
      </c>
      <c r="AN16" t="s">
        <v>57</v>
      </c>
      <c r="AO16" t="s">
        <v>58</v>
      </c>
      <c r="AP16" t="s">
        <v>59</v>
      </c>
      <c r="AR16" t="s">
        <v>42</v>
      </c>
      <c r="AS16" t="s">
        <v>49</v>
      </c>
      <c r="AT16" t="s">
        <v>50</v>
      </c>
      <c r="AU16" t="s">
        <v>51</v>
      </c>
      <c r="AV16" t="s">
        <v>52</v>
      </c>
      <c r="AW16" s="3" t="s">
        <v>152</v>
      </c>
      <c r="AX16" s="13" t="s">
        <v>145</v>
      </c>
      <c r="AY16" s="13" t="s">
        <v>104</v>
      </c>
      <c r="AZ16" t="s">
        <v>55</v>
      </c>
      <c r="BA16" t="s">
        <v>56</v>
      </c>
      <c r="BB16" t="s">
        <v>57</v>
      </c>
      <c r="BC16" t="s">
        <v>58</v>
      </c>
      <c r="BD16" t="s">
        <v>59</v>
      </c>
      <c r="BF16" t="s">
        <v>42</v>
      </c>
      <c r="BG16" t="s">
        <v>49</v>
      </c>
      <c r="BH16" t="s">
        <v>50</v>
      </c>
      <c r="BI16" t="s">
        <v>51</v>
      </c>
      <c r="BJ16" t="s">
        <v>52</v>
      </c>
      <c r="BK16" s="3" t="s">
        <v>152</v>
      </c>
      <c r="BL16" s="13" t="s">
        <v>145</v>
      </c>
      <c r="BM16" s="13" t="s">
        <v>104</v>
      </c>
      <c r="BN16" t="s">
        <v>55</v>
      </c>
      <c r="BO16" t="s">
        <v>56</v>
      </c>
      <c r="BP16" t="s">
        <v>57</v>
      </c>
      <c r="BQ16" t="s">
        <v>58</v>
      </c>
      <c r="BR16" t="s">
        <v>59</v>
      </c>
      <c r="BT16" t="s">
        <v>42</v>
      </c>
      <c r="BU16" t="s">
        <v>49</v>
      </c>
      <c r="BV16" t="s">
        <v>50</v>
      </c>
      <c r="BW16" t="s">
        <v>51</v>
      </c>
      <c r="BX16" t="s">
        <v>52</v>
      </c>
      <c r="BY16" s="3" t="s">
        <v>152</v>
      </c>
      <c r="BZ16" s="13" t="s">
        <v>145</v>
      </c>
      <c r="CA16" s="13" t="s">
        <v>104</v>
      </c>
      <c r="CB16" t="s">
        <v>55</v>
      </c>
      <c r="CC16" t="s">
        <v>56</v>
      </c>
      <c r="CD16" t="s">
        <v>57</v>
      </c>
      <c r="CE16" t="s">
        <v>58</v>
      </c>
      <c r="CF16" t="s">
        <v>59</v>
      </c>
    </row>
    <row r="17" spans="2:84">
      <c r="B17" s="14">
        <v>41639</v>
      </c>
      <c r="C17">
        <v>10488.717000000001</v>
      </c>
      <c r="D17">
        <v>6170.0029999999997</v>
      </c>
      <c r="E17">
        <v>2.2808000000000002</v>
      </c>
      <c r="F17">
        <v>16.749199999999998</v>
      </c>
      <c r="G17" s="3">
        <v>18.928599999999999</v>
      </c>
      <c r="H17" s="3">
        <v>0.1925</v>
      </c>
      <c r="I17" s="3">
        <v>2.3614000000000002</v>
      </c>
      <c r="J17">
        <v>10.0121</v>
      </c>
      <c r="K17" s="3">
        <v>15934.383900000001</v>
      </c>
      <c r="L17" s="3">
        <v>0.94289999999999996</v>
      </c>
      <c r="M17">
        <v>12.0303</v>
      </c>
      <c r="N17">
        <v>25.516999999999999</v>
      </c>
      <c r="P17" s="14">
        <v>41274</v>
      </c>
      <c r="Q17">
        <v>16804.958999999999</v>
      </c>
      <c r="R17">
        <v>4680.38</v>
      </c>
      <c r="S17">
        <v>3.1373000000000002</v>
      </c>
      <c r="T17">
        <v>31.685500000000001</v>
      </c>
      <c r="U17">
        <v>6.6086999999999998</v>
      </c>
      <c r="V17">
        <v>-0.27610000000000001</v>
      </c>
      <c r="W17">
        <v>2.5426000000000002</v>
      </c>
      <c r="X17">
        <v>8.0587</v>
      </c>
      <c r="Y17">
        <v>41024.047500000001</v>
      </c>
      <c r="Z17">
        <v>0.63500000000000001</v>
      </c>
      <c r="AA17">
        <v>21.5471</v>
      </c>
      <c r="AB17">
        <v>27.38</v>
      </c>
      <c r="AD17" s="14">
        <v>41274</v>
      </c>
      <c r="AE17">
        <v>7250.8940000000002</v>
      </c>
      <c r="AF17">
        <v>4130.1620000000003</v>
      </c>
      <c r="AG17">
        <v>2.0419</v>
      </c>
      <c r="AH17">
        <v>15.581300000000001</v>
      </c>
      <c r="AI17">
        <v>18.947700000000001</v>
      </c>
      <c r="AJ17">
        <v>0.40460000000000002</v>
      </c>
      <c r="AK17">
        <v>4.9411000000000005</v>
      </c>
      <c r="AL17">
        <v>6.4405000000000001</v>
      </c>
      <c r="AM17">
        <v>9107.94</v>
      </c>
      <c r="AN17">
        <v>1.556</v>
      </c>
      <c r="AO17">
        <v>32.343400000000003</v>
      </c>
      <c r="AP17">
        <v>21.349</v>
      </c>
      <c r="AR17" s="14">
        <v>41274</v>
      </c>
      <c r="AS17">
        <v>629.56799999999998</v>
      </c>
      <c r="AT17">
        <v>354.947</v>
      </c>
      <c r="AU17" t="s">
        <v>60</v>
      </c>
      <c r="AV17" t="s">
        <v>60</v>
      </c>
      <c r="AW17">
        <v>105.0827</v>
      </c>
      <c r="AX17">
        <v>0.4395</v>
      </c>
      <c r="AY17">
        <v>4.7111999999999998</v>
      </c>
      <c r="AZ17">
        <v>-17.322500000000002</v>
      </c>
      <c r="BA17">
        <v>8157.4829</v>
      </c>
      <c r="BB17">
        <v>1.3333999999999999</v>
      </c>
      <c r="BC17">
        <v>73.373199999999997</v>
      </c>
      <c r="BD17">
        <v>45.753</v>
      </c>
      <c r="BF17" s="14">
        <v>41274</v>
      </c>
      <c r="BG17">
        <v>2249.2170000000001</v>
      </c>
      <c r="BH17">
        <v>548.48500000000001</v>
      </c>
      <c r="BI17">
        <v>7.5259999999999998</v>
      </c>
      <c r="BJ17" t="s">
        <v>60</v>
      </c>
      <c r="BK17">
        <v>29.1464</v>
      </c>
      <c r="BL17">
        <v>-0.2873</v>
      </c>
      <c r="BM17">
        <v>4.2817999999999996</v>
      </c>
      <c r="BN17">
        <v>-9.2390000000000008</v>
      </c>
      <c r="BO17">
        <v>10004.6608</v>
      </c>
      <c r="BP17">
        <v>2.5539000000000001</v>
      </c>
      <c r="BQ17">
        <v>64.683599999999998</v>
      </c>
      <c r="BR17">
        <v>38.234999999999999</v>
      </c>
      <c r="BT17" s="14">
        <v>41639</v>
      </c>
      <c r="BU17">
        <v>19118</v>
      </c>
      <c r="BV17">
        <v>9073</v>
      </c>
      <c r="BW17">
        <v>2.4838</v>
      </c>
      <c r="BX17">
        <v>399.93380000000002</v>
      </c>
      <c r="BY17">
        <v>23.286999999999999</v>
      </c>
      <c r="BZ17">
        <v>0.24249999999999999</v>
      </c>
      <c r="CA17">
        <v>0.75180000000000002</v>
      </c>
      <c r="CB17">
        <v>7.1158999999999999</v>
      </c>
      <c r="CC17">
        <v>22999.486000000001</v>
      </c>
      <c r="CD17">
        <v>0.7228</v>
      </c>
      <c r="CE17">
        <v>10.261200000000001</v>
      </c>
      <c r="CF17">
        <v>35.96</v>
      </c>
    </row>
    <row r="21" spans="2:84">
      <c r="B21" s="15" t="s">
        <v>68</v>
      </c>
      <c r="P21" s="15" t="s">
        <v>69</v>
      </c>
      <c r="AD21" s="15" t="s">
        <v>70</v>
      </c>
    </row>
    <row r="22" spans="2:84">
      <c r="B22" t="s">
        <v>42</v>
      </c>
      <c r="C22" t="s">
        <v>49</v>
      </c>
      <c r="D22" t="s">
        <v>50</v>
      </c>
      <c r="E22" t="s">
        <v>51</v>
      </c>
      <c r="F22" t="s">
        <v>52</v>
      </c>
      <c r="G22" s="3" t="s">
        <v>152</v>
      </c>
      <c r="H22" s="3" t="s">
        <v>145</v>
      </c>
      <c r="I22" s="3" t="s">
        <v>104</v>
      </c>
      <c r="J22" t="s">
        <v>55</v>
      </c>
      <c r="K22" s="3" t="s">
        <v>56</v>
      </c>
      <c r="L22" s="3" t="s">
        <v>57</v>
      </c>
      <c r="M22" t="s">
        <v>58</v>
      </c>
      <c r="N22" t="s">
        <v>59</v>
      </c>
      <c r="P22" t="s">
        <v>42</v>
      </c>
      <c r="Q22" t="s">
        <v>49</v>
      </c>
      <c r="R22" t="s">
        <v>50</v>
      </c>
      <c r="S22" t="s">
        <v>51</v>
      </c>
      <c r="T22" t="s">
        <v>52</v>
      </c>
      <c r="U22" s="3" t="s">
        <v>152</v>
      </c>
      <c r="V22" s="13" t="s">
        <v>145</v>
      </c>
      <c r="W22" s="13" t="s">
        <v>104</v>
      </c>
      <c r="X22" t="s">
        <v>55</v>
      </c>
      <c r="Y22" t="s">
        <v>56</v>
      </c>
      <c r="Z22" t="s">
        <v>57</v>
      </c>
      <c r="AA22" t="s">
        <v>58</v>
      </c>
      <c r="AB22" t="s">
        <v>59</v>
      </c>
      <c r="AD22" t="s">
        <v>42</v>
      </c>
      <c r="AE22" t="s">
        <v>49</v>
      </c>
      <c r="AF22" t="s">
        <v>50</v>
      </c>
      <c r="AG22" t="s">
        <v>51</v>
      </c>
      <c r="AH22" t="s">
        <v>52</v>
      </c>
      <c r="AI22" s="3" t="s">
        <v>152</v>
      </c>
      <c r="AJ22" s="13" t="s">
        <v>145</v>
      </c>
      <c r="AK22" s="13" t="s">
        <v>104</v>
      </c>
      <c r="AL22" t="s">
        <v>55</v>
      </c>
      <c r="AM22" t="s">
        <v>56</v>
      </c>
      <c r="AN22" t="s">
        <v>57</v>
      </c>
      <c r="AO22" t="s">
        <v>58</v>
      </c>
      <c r="AP22" t="s">
        <v>59</v>
      </c>
    </row>
    <row r="24" spans="2:84">
      <c r="B24" s="14">
        <v>37986</v>
      </c>
      <c r="C24">
        <v>311.20499999999998</v>
      </c>
      <c r="D24">
        <v>208.13900000000001</v>
      </c>
      <c r="E24">
        <v>5.3441000000000001</v>
      </c>
      <c r="F24">
        <v>24.983699999999999</v>
      </c>
      <c r="G24" s="3">
        <v>40.648400000000002</v>
      </c>
      <c r="H24" s="3">
        <v>0.33789999999999998</v>
      </c>
      <c r="I24" s="3">
        <v>5.9851999999999999</v>
      </c>
      <c r="J24">
        <v>17.1158</v>
      </c>
      <c r="K24" s="3">
        <v>781.02539999999999</v>
      </c>
      <c r="L24" s="3">
        <v>81.4529</v>
      </c>
      <c r="M24">
        <v>12.0069</v>
      </c>
      <c r="N24">
        <v>56.807000000000002</v>
      </c>
      <c r="P24" s="14">
        <v>37986</v>
      </c>
      <c r="Q24" t="s">
        <v>60</v>
      </c>
      <c r="R24">
        <v>4798.8999000000003</v>
      </c>
      <c r="S24" t="s">
        <v>60</v>
      </c>
      <c r="T24" t="s">
        <v>60</v>
      </c>
      <c r="U24" t="s">
        <v>60</v>
      </c>
      <c r="V24" t="s">
        <v>60</v>
      </c>
      <c r="W24" t="s">
        <v>60</v>
      </c>
      <c r="X24" t="s">
        <v>60</v>
      </c>
      <c r="Y24">
        <v>18643.4967</v>
      </c>
      <c r="Z24" t="s">
        <v>60</v>
      </c>
      <c r="AA24" t="s">
        <v>60</v>
      </c>
      <c r="AB24">
        <v>31.792000000000002</v>
      </c>
      <c r="AD24" s="14">
        <v>37986</v>
      </c>
      <c r="AE24">
        <v>545.45299999999997</v>
      </c>
      <c r="AF24">
        <v>102.717</v>
      </c>
      <c r="AG24">
        <v>24.087499999999999</v>
      </c>
      <c r="AH24" t="s">
        <v>60</v>
      </c>
      <c r="AI24">
        <v>61.4163</v>
      </c>
      <c r="AJ24">
        <v>-0.1618</v>
      </c>
      <c r="AK24">
        <v>2.5518000000000001</v>
      </c>
      <c r="AL24">
        <v>-26.183399999999999</v>
      </c>
      <c r="AM24">
        <v>848.87670000000003</v>
      </c>
      <c r="AN24">
        <v>0.44069999999999998</v>
      </c>
      <c r="AO24">
        <v>187.07910000000001</v>
      </c>
      <c r="AP24">
        <v>45.512999999999998</v>
      </c>
    </row>
    <row r="26" spans="2:84">
      <c r="B26" s="15" t="s">
        <v>71</v>
      </c>
      <c r="P26" s="15" t="s">
        <v>72</v>
      </c>
      <c r="AD26" s="15" t="s">
        <v>73</v>
      </c>
      <c r="AR26" s="15" t="s">
        <v>74</v>
      </c>
    </row>
    <row r="27" spans="2:84">
      <c r="B27" t="s">
        <v>42</v>
      </c>
      <c r="C27" t="s">
        <v>49</v>
      </c>
      <c r="D27" t="s">
        <v>50</v>
      </c>
      <c r="E27" t="s">
        <v>51</v>
      </c>
      <c r="F27" t="s">
        <v>52</v>
      </c>
      <c r="G27" s="3" t="s">
        <v>152</v>
      </c>
      <c r="H27" s="3" t="s">
        <v>145</v>
      </c>
      <c r="I27" s="3" t="s">
        <v>104</v>
      </c>
      <c r="J27" t="s">
        <v>55</v>
      </c>
      <c r="K27" s="3" t="s">
        <v>56</v>
      </c>
      <c r="L27" s="3" t="s">
        <v>57</v>
      </c>
      <c r="M27" t="s">
        <v>58</v>
      </c>
      <c r="N27" t="s">
        <v>59</v>
      </c>
      <c r="P27" t="s">
        <v>42</v>
      </c>
      <c r="Q27" t="s">
        <v>49</v>
      </c>
      <c r="R27" t="s">
        <v>50</v>
      </c>
      <c r="S27" t="s">
        <v>51</v>
      </c>
      <c r="T27" t="s">
        <v>52</v>
      </c>
      <c r="U27" s="3" t="s">
        <v>152</v>
      </c>
      <c r="V27" s="13" t="s">
        <v>145</v>
      </c>
      <c r="W27" s="13" t="s">
        <v>104</v>
      </c>
      <c r="X27" t="s">
        <v>55</v>
      </c>
      <c r="Y27" t="s">
        <v>56</v>
      </c>
      <c r="Z27" t="s">
        <v>57</v>
      </c>
      <c r="AA27" t="s">
        <v>58</v>
      </c>
      <c r="AB27" t="s">
        <v>59</v>
      </c>
      <c r="AD27" t="s">
        <v>42</v>
      </c>
      <c r="AE27" t="s">
        <v>49</v>
      </c>
      <c r="AF27" t="s">
        <v>50</v>
      </c>
      <c r="AG27" t="s">
        <v>51</v>
      </c>
      <c r="AH27" t="s">
        <v>52</v>
      </c>
      <c r="AI27" s="3" t="s">
        <v>152</v>
      </c>
      <c r="AJ27" s="13" t="s">
        <v>145</v>
      </c>
      <c r="AK27" s="13" t="s">
        <v>104</v>
      </c>
      <c r="AL27" t="s">
        <v>55</v>
      </c>
      <c r="AM27" t="s">
        <v>56</v>
      </c>
      <c r="AN27" t="s">
        <v>57</v>
      </c>
      <c r="AO27" t="s">
        <v>58</v>
      </c>
      <c r="AP27" t="s">
        <v>59</v>
      </c>
      <c r="AR27" t="s">
        <v>42</v>
      </c>
      <c r="AS27" t="s">
        <v>49</v>
      </c>
      <c r="AT27" t="s">
        <v>50</v>
      </c>
      <c r="AU27" t="s">
        <v>51</v>
      </c>
      <c r="AV27" t="s">
        <v>52</v>
      </c>
      <c r="AW27" s="3" t="s">
        <v>152</v>
      </c>
      <c r="AX27" s="13" t="s">
        <v>145</v>
      </c>
      <c r="AY27" s="13" t="s">
        <v>104</v>
      </c>
      <c r="AZ27" t="s">
        <v>55</v>
      </c>
      <c r="BA27" t="s">
        <v>56</v>
      </c>
      <c r="BB27" t="s">
        <v>57</v>
      </c>
      <c r="BC27" t="s">
        <v>58</v>
      </c>
      <c r="BD27" t="s">
        <v>59</v>
      </c>
    </row>
    <row r="28" spans="2:84">
      <c r="B28" s="14">
        <v>40178</v>
      </c>
      <c r="C28">
        <v>4140.8500000000004</v>
      </c>
      <c r="D28">
        <v>2369.4450000000002</v>
      </c>
      <c r="E28">
        <v>3.1757</v>
      </c>
      <c r="F28">
        <v>11.928900000000001</v>
      </c>
      <c r="G28" s="3">
        <v>22.611000000000001</v>
      </c>
      <c r="H28" s="3">
        <v>0.24690000000000001</v>
      </c>
      <c r="I28" s="3">
        <v>5.2328000000000001</v>
      </c>
      <c r="J28">
        <v>17.525200000000002</v>
      </c>
      <c r="K28" s="3">
        <v>7509.1904000000004</v>
      </c>
      <c r="L28" s="3">
        <v>1.2892999999999999</v>
      </c>
      <c r="M28">
        <v>16.564299999999999</v>
      </c>
      <c r="N28">
        <v>24.041</v>
      </c>
      <c r="P28" s="14">
        <v>40178</v>
      </c>
      <c r="Q28">
        <v>108704</v>
      </c>
      <c r="R28">
        <v>69943</v>
      </c>
      <c r="S28">
        <v>4.0952999999999999</v>
      </c>
      <c r="T28">
        <v>10.6968</v>
      </c>
      <c r="U28">
        <v>10.9665</v>
      </c>
      <c r="V28">
        <v>0.218</v>
      </c>
      <c r="W28">
        <v>1.8340000000000001</v>
      </c>
      <c r="X28">
        <v>23.765899999999998</v>
      </c>
      <c r="Y28">
        <v>238784.65909999999</v>
      </c>
      <c r="Z28">
        <v>1.1775</v>
      </c>
      <c r="AA28">
        <v>12.9291</v>
      </c>
      <c r="AB28">
        <v>19.821999999999999</v>
      </c>
      <c r="AD28" s="14">
        <v>40178</v>
      </c>
      <c r="AE28">
        <v>11592.63</v>
      </c>
      <c r="AF28">
        <v>7949.42</v>
      </c>
      <c r="AG28">
        <v>4.9565999999999999</v>
      </c>
      <c r="AH28">
        <v>10.5176</v>
      </c>
      <c r="AI28">
        <v>24.486000000000001</v>
      </c>
      <c r="AJ28">
        <v>0.44669999999999999</v>
      </c>
      <c r="AK28">
        <v>0.85140000000000005</v>
      </c>
      <c r="AL28">
        <v>27.2531</v>
      </c>
      <c r="AM28">
        <v>29422.084599999998</v>
      </c>
      <c r="AN28">
        <v>0.92030000000000001</v>
      </c>
      <c r="AO28">
        <v>13.497</v>
      </c>
      <c r="AP28">
        <v>22.608000000000001</v>
      </c>
      <c r="AR28" s="14">
        <v>40908</v>
      </c>
      <c r="AS28">
        <v>1389.0350000000001</v>
      </c>
      <c r="AT28">
        <v>330.22500000000002</v>
      </c>
      <c r="AU28">
        <v>1.5434999999999999</v>
      </c>
      <c r="AV28">
        <v>395.79570000000001</v>
      </c>
      <c r="AW28">
        <v>21.287800000000001</v>
      </c>
      <c r="AX28">
        <v>-0.25019999999999998</v>
      </c>
      <c r="AY28">
        <v>0.33850000000000002</v>
      </c>
      <c r="AZ28">
        <v>0.47089999999999999</v>
      </c>
      <c r="BA28">
        <v>989.19079999999997</v>
      </c>
      <c r="BB28">
        <v>42.7699</v>
      </c>
      <c r="BC28">
        <v>0</v>
      </c>
      <c r="BD28">
        <v>42.901000000000003</v>
      </c>
    </row>
    <row r="30" spans="2:84">
      <c r="B30" s="15" t="s">
        <v>75</v>
      </c>
      <c r="P30" s="15" t="s">
        <v>76</v>
      </c>
      <c r="AD30" s="15" t="s">
        <v>77</v>
      </c>
      <c r="AR30" s="15" t="s">
        <v>78</v>
      </c>
    </row>
    <row r="31" spans="2:84">
      <c r="B31" t="s">
        <v>42</v>
      </c>
      <c r="C31" t="s">
        <v>49</v>
      </c>
      <c r="D31" t="s">
        <v>50</v>
      </c>
      <c r="E31" t="s">
        <v>51</v>
      </c>
      <c r="F31" t="s">
        <v>52</v>
      </c>
      <c r="G31" s="3" t="s">
        <v>152</v>
      </c>
      <c r="H31" s="3" t="s">
        <v>145</v>
      </c>
      <c r="I31" s="3" t="s">
        <v>104</v>
      </c>
      <c r="J31" t="s">
        <v>55</v>
      </c>
      <c r="K31" s="3" t="s">
        <v>56</v>
      </c>
      <c r="L31" s="3" t="s">
        <v>57</v>
      </c>
      <c r="M31" t="s">
        <v>58</v>
      </c>
      <c r="N31" t="s">
        <v>59</v>
      </c>
      <c r="P31" t="s">
        <v>42</v>
      </c>
      <c r="Q31" t="s">
        <v>49</v>
      </c>
      <c r="R31" t="s">
        <v>50</v>
      </c>
      <c r="S31" t="s">
        <v>51</v>
      </c>
      <c r="T31" t="s">
        <v>52</v>
      </c>
      <c r="U31" s="3" t="s">
        <v>152</v>
      </c>
      <c r="V31" s="13" t="s">
        <v>145</v>
      </c>
      <c r="W31" s="13" t="s">
        <v>104</v>
      </c>
      <c r="X31" t="s">
        <v>55</v>
      </c>
      <c r="Y31" t="s">
        <v>56</v>
      </c>
      <c r="Z31" t="s">
        <v>57</v>
      </c>
      <c r="AA31" t="s">
        <v>58</v>
      </c>
      <c r="AB31" t="s">
        <v>59</v>
      </c>
      <c r="AD31" t="s">
        <v>42</v>
      </c>
      <c r="AE31" t="s">
        <v>49</v>
      </c>
      <c r="AF31" t="s">
        <v>50</v>
      </c>
      <c r="AG31" t="s">
        <v>51</v>
      </c>
      <c r="AH31" t="s">
        <v>52</v>
      </c>
      <c r="AI31" s="3" t="s">
        <v>152</v>
      </c>
      <c r="AJ31" s="13" t="s">
        <v>145</v>
      </c>
      <c r="AK31" s="13" t="s">
        <v>104</v>
      </c>
      <c r="AL31" t="s">
        <v>55</v>
      </c>
      <c r="AM31" t="s">
        <v>56</v>
      </c>
      <c r="AN31" t="s">
        <v>57</v>
      </c>
      <c r="AO31" t="s">
        <v>58</v>
      </c>
      <c r="AP31" t="s">
        <v>59</v>
      </c>
      <c r="AR31" t="s">
        <v>42</v>
      </c>
      <c r="AS31" t="s">
        <v>49</v>
      </c>
      <c r="AT31" t="s">
        <v>50</v>
      </c>
      <c r="AU31" t="s">
        <v>51</v>
      </c>
      <c r="AV31" t="s">
        <v>52</v>
      </c>
      <c r="AW31" s="3" t="s">
        <v>152</v>
      </c>
      <c r="AX31" s="13" t="s">
        <v>145</v>
      </c>
      <c r="AY31" s="13" t="s">
        <v>104</v>
      </c>
      <c r="AZ31" t="s">
        <v>55</v>
      </c>
      <c r="BA31" t="s">
        <v>56</v>
      </c>
      <c r="BB31" t="s">
        <v>57</v>
      </c>
      <c r="BC31" t="s">
        <v>58</v>
      </c>
      <c r="BD31" t="s">
        <v>59</v>
      </c>
    </row>
    <row r="33" spans="2:56">
      <c r="B33" s="14">
        <v>39082</v>
      </c>
      <c r="C33">
        <v>2181.8679999999999</v>
      </c>
      <c r="D33">
        <v>419.44200000000001</v>
      </c>
      <c r="E33">
        <v>4.5372000000000003</v>
      </c>
      <c r="F33" t="s">
        <v>60</v>
      </c>
      <c r="G33" s="3">
        <v>49.762599999999999</v>
      </c>
      <c r="H33" s="3">
        <v>-0.28399999999999997</v>
      </c>
      <c r="I33" s="3">
        <v>1.8486</v>
      </c>
      <c r="J33">
        <v>-0.3513</v>
      </c>
      <c r="K33" s="3">
        <v>3668.1639</v>
      </c>
      <c r="L33" s="3">
        <v>4.2580999999999998</v>
      </c>
      <c r="M33" t="s">
        <v>60</v>
      </c>
      <c r="N33">
        <v>52.853999999999999</v>
      </c>
      <c r="P33" s="14">
        <v>39082</v>
      </c>
      <c r="Q33">
        <v>4036.9549999999999</v>
      </c>
      <c r="R33">
        <v>847.45699999999999</v>
      </c>
      <c r="S33">
        <v>5.6002999999999998</v>
      </c>
      <c r="T33">
        <v>101.6486</v>
      </c>
      <c r="U33">
        <v>31.3428</v>
      </c>
      <c r="V33">
        <v>-0.21160000000000001</v>
      </c>
      <c r="W33">
        <v>1.3976999999999999</v>
      </c>
      <c r="X33">
        <v>-3.7279999999999998</v>
      </c>
      <c r="Y33">
        <v>8310.0573999999997</v>
      </c>
      <c r="Z33">
        <v>1.3252999999999999</v>
      </c>
      <c r="AA33">
        <v>11.825099999999999</v>
      </c>
      <c r="AB33">
        <v>32.53</v>
      </c>
      <c r="AD33" s="14">
        <v>39813</v>
      </c>
      <c r="AE33">
        <v>1066.3489999999999</v>
      </c>
      <c r="AF33">
        <v>738.36800000000005</v>
      </c>
      <c r="AG33">
        <v>4.6890999999999998</v>
      </c>
      <c r="AH33">
        <v>72.252600000000001</v>
      </c>
      <c r="AI33">
        <v>0.86480000000000001</v>
      </c>
      <c r="AJ33">
        <v>0.2681</v>
      </c>
      <c r="AK33">
        <v>0.56210000000000004</v>
      </c>
      <c r="AL33">
        <v>9.8387999999999991</v>
      </c>
      <c r="AM33">
        <v>8603.4472999999998</v>
      </c>
      <c r="AN33">
        <v>1.5981999999999998</v>
      </c>
      <c r="AO33">
        <v>6.0106999999999999</v>
      </c>
      <c r="AP33">
        <v>27.048999999999999</v>
      </c>
      <c r="AR33" s="14">
        <v>39813</v>
      </c>
      <c r="AS33">
        <v>15598</v>
      </c>
      <c r="AT33">
        <v>5526</v>
      </c>
      <c r="AU33">
        <v>2.9306000000000001</v>
      </c>
      <c r="AV33">
        <v>101.72920000000001</v>
      </c>
      <c r="AW33">
        <v>17.200900000000001</v>
      </c>
      <c r="AX33">
        <v>0.35420000000000001</v>
      </c>
      <c r="AY33">
        <v>0.86129999999999995</v>
      </c>
      <c r="AZ33">
        <v>-12.0901</v>
      </c>
      <c r="BA33">
        <v>22471.101900000001</v>
      </c>
      <c r="BB33" t="s">
        <v>60</v>
      </c>
      <c r="BC33">
        <v>1.1219999999999999</v>
      </c>
      <c r="BD33">
        <v>38.947000000000003</v>
      </c>
    </row>
    <row r="35" spans="2:56">
      <c r="B35" s="15" t="s">
        <v>79</v>
      </c>
      <c r="P35" s="15" t="s">
        <v>80</v>
      </c>
    </row>
    <row r="36" spans="2:56">
      <c r="B36" t="s">
        <v>42</v>
      </c>
      <c r="C36" t="s">
        <v>49</v>
      </c>
      <c r="D36" t="s">
        <v>50</v>
      </c>
      <c r="E36" t="s">
        <v>51</v>
      </c>
      <c r="F36" t="s">
        <v>52</v>
      </c>
      <c r="G36" s="3" t="s">
        <v>152</v>
      </c>
      <c r="H36" s="3" t="s">
        <v>145</v>
      </c>
      <c r="I36" s="3" t="s">
        <v>104</v>
      </c>
      <c r="J36" t="s">
        <v>55</v>
      </c>
      <c r="K36" s="3" t="s">
        <v>56</v>
      </c>
      <c r="L36" s="3" t="s">
        <v>57</v>
      </c>
      <c r="M36" t="s">
        <v>58</v>
      </c>
      <c r="N36" t="s">
        <v>59</v>
      </c>
      <c r="P36" t="s">
        <v>42</v>
      </c>
      <c r="Q36" t="s">
        <v>49</v>
      </c>
      <c r="R36" t="s">
        <v>50</v>
      </c>
      <c r="S36" t="s">
        <v>51</v>
      </c>
      <c r="T36" t="s">
        <v>52</v>
      </c>
      <c r="U36" s="3" t="s">
        <v>152</v>
      </c>
      <c r="V36" s="13" t="s">
        <v>145</v>
      </c>
      <c r="W36" s="13" t="s">
        <v>104</v>
      </c>
      <c r="X36" t="s">
        <v>55</v>
      </c>
      <c r="Y36" t="s">
        <v>56</v>
      </c>
      <c r="Z36" t="s">
        <v>57</v>
      </c>
      <c r="AA36" t="s">
        <v>58</v>
      </c>
      <c r="AB36" t="s">
        <v>59</v>
      </c>
    </row>
    <row r="38" spans="2:56">
      <c r="B38" s="14">
        <v>39447</v>
      </c>
      <c r="C38">
        <v>5384.4</v>
      </c>
      <c r="D38">
        <v>3406.4</v>
      </c>
      <c r="E38">
        <v>2.6019000000000001</v>
      </c>
      <c r="F38">
        <v>34.553899999999999</v>
      </c>
      <c r="G38" s="3">
        <v>19.588100000000001</v>
      </c>
      <c r="H38" s="3">
        <v>0.42049999999999998</v>
      </c>
      <c r="I38" s="3">
        <v>1.5508</v>
      </c>
      <c r="J38">
        <v>1.3664000000000001</v>
      </c>
      <c r="K38" s="3">
        <v>4612.3744999999999</v>
      </c>
      <c r="L38" s="3" t="s">
        <v>60</v>
      </c>
      <c r="M38">
        <v>14.6342</v>
      </c>
      <c r="N38">
        <v>86.201999999999998</v>
      </c>
      <c r="P38" s="14">
        <v>39447</v>
      </c>
      <c r="Q38">
        <v>7279.1840000000002</v>
      </c>
      <c r="R38">
        <v>5458.31</v>
      </c>
      <c r="S38">
        <v>1.0537000000000001</v>
      </c>
      <c r="T38">
        <v>30.933800000000002</v>
      </c>
      <c r="U38">
        <v>21.054600000000001</v>
      </c>
      <c r="V38">
        <v>0.42130000000000001</v>
      </c>
      <c r="W38">
        <v>2.2561</v>
      </c>
      <c r="X38">
        <v>8.0856999999999992</v>
      </c>
      <c r="Y38">
        <v>733.67060000000004</v>
      </c>
      <c r="Z38">
        <v>9.2813999999999997</v>
      </c>
      <c r="AA38">
        <v>0.52229999999999999</v>
      </c>
      <c r="AB38">
        <v>192.23500000000001</v>
      </c>
    </row>
    <row r="40" spans="2:56">
      <c r="B40" s="15" t="s">
        <v>81</v>
      </c>
      <c r="P40" s="15" t="s">
        <v>82</v>
      </c>
      <c r="AD40" s="15" t="s">
        <v>83</v>
      </c>
    </row>
    <row r="41" spans="2:56">
      <c r="B41" t="s">
        <v>42</v>
      </c>
      <c r="C41" t="s">
        <v>49</v>
      </c>
      <c r="D41" t="s">
        <v>50</v>
      </c>
      <c r="E41" t="s">
        <v>51</v>
      </c>
      <c r="F41" t="s">
        <v>52</v>
      </c>
      <c r="G41" s="3" t="s">
        <v>152</v>
      </c>
      <c r="H41" s="3" t="s">
        <v>145</v>
      </c>
      <c r="I41" s="3" t="s">
        <v>104</v>
      </c>
      <c r="J41" t="s">
        <v>55</v>
      </c>
      <c r="K41" s="3" t="s">
        <v>56</v>
      </c>
      <c r="L41" s="3" t="s">
        <v>57</v>
      </c>
      <c r="M41" t="s">
        <v>58</v>
      </c>
      <c r="N41" t="s">
        <v>59</v>
      </c>
      <c r="P41" t="s">
        <v>42</v>
      </c>
      <c r="Q41" t="s">
        <v>49</v>
      </c>
      <c r="R41" t="s">
        <v>50</v>
      </c>
      <c r="S41" t="s">
        <v>51</v>
      </c>
      <c r="T41" t="s">
        <v>52</v>
      </c>
      <c r="U41" s="3" t="s">
        <v>152</v>
      </c>
      <c r="V41" s="13" t="s">
        <v>145</v>
      </c>
      <c r="W41" s="13" t="s">
        <v>104</v>
      </c>
      <c r="X41" t="s">
        <v>55</v>
      </c>
      <c r="Y41" t="s">
        <v>56</v>
      </c>
      <c r="Z41" t="s">
        <v>57</v>
      </c>
      <c r="AA41" t="s">
        <v>58</v>
      </c>
      <c r="AB41" t="s">
        <v>59</v>
      </c>
      <c r="AD41" t="s">
        <v>42</v>
      </c>
      <c r="AE41" t="s">
        <v>49</v>
      </c>
      <c r="AF41" t="s">
        <v>50</v>
      </c>
      <c r="AG41" t="s">
        <v>51</v>
      </c>
      <c r="AH41" t="s">
        <v>52</v>
      </c>
      <c r="AI41" s="3" t="s">
        <v>152</v>
      </c>
      <c r="AJ41" s="13" t="s">
        <v>145</v>
      </c>
      <c r="AK41" s="13" t="s">
        <v>104</v>
      </c>
      <c r="AL41" t="s">
        <v>55</v>
      </c>
      <c r="AM41" t="s">
        <v>56</v>
      </c>
      <c r="AN41" t="s">
        <v>57</v>
      </c>
      <c r="AO41" t="s">
        <v>58</v>
      </c>
      <c r="AP41" t="s">
        <v>59</v>
      </c>
    </row>
    <row r="43" spans="2:56">
      <c r="B43" s="14">
        <v>41274</v>
      </c>
      <c r="C43">
        <v>5427.2569999999996</v>
      </c>
      <c r="D43">
        <v>2218.7669999999998</v>
      </c>
      <c r="E43">
        <v>8.6375999999999991</v>
      </c>
      <c r="F43">
        <v>1014.6704</v>
      </c>
      <c r="G43" s="3">
        <v>19.9282</v>
      </c>
      <c r="H43" s="3">
        <v>0.3054</v>
      </c>
      <c r="I43" s="3">
        <v>3.9005000000000001</v>
      </c>
      <c r="J43">
        <v>-0.35870000000000002</v>
      </c>
      <c r="K43" s="3">
        <v>28524.626799999998</v>
      </c>
      <c r="L43" s="3">
        <v>2.7069999999999999</v>
      </c>
      <c r="M43">
        <v>24.165900000000001</v>
      </c>
      <c r="N43">
        <v>40.844999999999999</v>
      </c>
      <c r="P43" s="14">
        <v>41639</v>
      </c>
      <c r="Q43">
        <v>955.80899999999997</v>
      </c>
      <c r="R43">
        <v>214.161</v>
      </c>
      <c r="S43" t="s">
        <v>60</v>
      </c>
      <c r="T43" t="s">
        <v>60</v>
      </c>
      <c r="U43">
        <v>47.593200000000003</v>
      </c>
      <c r="V43">
        <v>0.23760000000000001</v>
      </c>
      <c r="W43">
        <v>6.3193999999999999</v>
      </c>
      <c r="X43">
        <v>-4.3243999999999998</v>
      </c>
      <c r="Y43" t="s">
        <v>60</v>
      </c>
      <c r="Z43">
        <v>1.1783999999999999</v>
      </c>
      <c r="AA43">
        <v>112.8828</v>
      </c>
      <c r="AB43" t="s">
        <v>60</v>
      </c>
      <c r="AD43" s="14">
        <v>41639</v>
      </c>
      <c r="AE43">
        <v>263.90199999999999</v>
      </c>
      <c r="AF43">
        <v>0</v>
      </c>
      <c r="AG43">
        <v>10.825200000000001</v>
      </c>
      <c r="AH43" t="s">
        <v>60</v>
      </c>
      <c r="AI43">
        <v>43.759</v>
      </c>
      <c r="AJ43">
        <v>0</v>
      </c>
      <c r="AK43">
        <v>10.542199999999999</v>
      </c>
      <c r="AL43">
        <v>-85.6173</v>
      </c>
      <c r="AM43">
        <v>1341.1305</v>
      </c>
      <c r="AN43">
        <v>2.8967999999999998</v>
      </c>
      <c r="AO43" t="s">
        <v>60</v>
      </c>
      <c r="AP43">
        <v>52.375</v>
      </c>
    </row>
    <row r="45" spans="2:56">
      <c r="B45" s="15" t="s">
        <v>84</v>
      </c>
      <c r="P45" s="15" t="s">
        <v>85</v>
      </c>
    </row>
    <row r="46" spans="2:56">
      <c r="B46" t="s">
        <v>42</v>
      </c>
      <c r="C46" t="s">
        <v>49</v>
      </c>
      <c r="D46" t="s">
        <v>50</v>
      </c>
      <c r="E46" t="s">
        <v>51</v>
      </c>
      <c r="F46" t="s">
        <v>52</v>
      </c>
      <c r="G46" s="3" t="s">
        <v>152</v>
      </c>
      <c r="H46" s="3" t="s">
        <v>145</v>
      </c>
      <c r="I46" s="3" t="s">
        <v>104</v>
      </c>
      <c r="J46" t="s">
        <v>55</v>
      </c>
      <c r="K46" s="3" t="s">
        <v>56</v>
      </c>
      <c r="L46" s="3" t="s">
        <v>57</v>
      </c>
      <c r="M46" t="s">
        <v>58</v>
      </c>
      <c r="N46" t="s">
        <v>59</v>
      </c>
      <c r="P46" t="s">
        <v>42</v>
      </c>
      <c r="Q46" t="s">
        <v>49</v>
      </c>
      <c r="R46" t="s">
        <v>50</v>
      </c>
      <c r="S46" t="s">
        <v>51</v>
      </c>
      <c r="T46" t="s">
        <v>52</v>
      </c>
      <c r="U46" s="3" t="s">
        <v>152</v>
      </c>
      <c r="V46" s="13" t="s">
        <v>145</v>
      </c>
      <c r="W46" s="13" t="s">
        <v>104</v>
      </c>
      <c r="X46" t="s">
        <v>55</v>
      </c>
      <c r="Y46" t="s">
        <v>56</v>
      </c>
      <c r="Z46" t="s">
        <v>57</v>
      </c>
      <c r="AA46" t="s">
        <v>58</v>
      </c>
      <c r="AB46" t="s">
        <v>59</v>
      </c>
    </row>
    <row r="48" spans="2:56">
      <c r="B48" s="14">
        <v>42004</v>
      </c>
      <c r="C48" t="s">
        <v>60</v>
      </c>
      <c r="D48" t="s">
        <v>60</v>
      </c>
      <c r="E48">
        <v>4.5997000000000003</v>
      </c>
      <c r="F48">
        <v>27.525200000000002</v>
      </c>
      <c r="G48" s="3" t="s">
        <v>60</v>
      </c>
      <c r="H48" s="3" t="s">
        <v>60</v>
      </c>
      <c r="I48" s="3" t="s">
        <v>60</v>
      </c>
      <c r="J48" t="s">
        <v>60</v>
      </c>
      <c r="K48" s="3">
        <v>9453.3132000000005</v>
      </c>
      <c r="L48" s="3" t="s">
        <v>60</v>
      </c>
      <c r="M48" t="s">
        <v>60</v>
      </c>
      <c r="N48">
        <v>31.058</v>
      </c>
      <c r="P48" s="14">
        <v>42004</v>
      </c>
      <c r="Q48">
        <v>11389.084999999999</v>
      </c>
      <c r="R48">
        <v>2092.482</v>
      </c>
      <c r="S48">
        <v>0.40570000000000001</v>
      </c>
      <c r="T48">
        <v>2.0059</v>
      </c>
      <c r="U48">
        <v>45.637599999999999</v>
      </c>
      <c r="V48">
        <v>-0.16489999999999999</v>
      </c>
      <c r="W48">
        <v>2.6800000000000001E-2</v>
      </c>
      <c r="X48">
        <v>-17.4861</v>
      </c>
      <c r="Y48">
        <v>1927.1074000000001</v>
      </c>
      <c r="Z48">
        <v>258.37470000000002</v>
      </c>
      <c r="AA48">
        <v>0</v>
      </c>
      <c r="AB48">
        <v>98.102999999999994</v>
      </c>
    </row>
    <row r="50" spans="2:42">
      <c r="B50" s="15" t="s">
        <v>86</v>
      </c>
    </row>
    <row r="51" spans="2:42">
      <c r="B51" t="s">
        <v>42</v>
      </c>
      <c r="C51" t="s">
        <v>49</v>
      </c>
      <c r="D51" t="s">
        <v>50</v>
      </c>
      <c r="E51" t="s">
        <v>51</v>
      </c>
      <c r="F51" t="s">
        <v>52</v>
      </c>
      <c r="G51" s="3" t="s">
        <v>152</v>
      </c>
      <c r="H51" s="3" t="s">
        <v>145</v>
      </c>
      <c r="I51" s="3" t="s">
        <v>104</v>
      </c>
      <c r="J51" t="s">
        <v>55</v>
      </c>
      <c r="K51" s="3" t="s">
        <v>56</v>
      </c>
      <c r="L51" s="3" t="s">
        <v>57</v>
      </c>
      <c r="M51" t="s">
        <v>58</v>
      </c>
      <c r="N51" t="s">
        <v>59</v>
      </c>
    </row>
    <row r="53" spans="2:42">
      <c r="B53" s="14">
        <v>36891</v>
      </c>
      <c r="C53">
        <v>1632.2909999999999</v>
      </c>
      <c r="D53">
        <v>943.11400000000003</v>
      </c>
      <c r="E53">
        <v>4.4020999999999999</v>
      </c>
      <c r="F53">
        <v>211.0909</v>
      </c>
      <c r="G53" s="3">
        <v>22.036000000000001</v>
      </c>
      <c r="H53" s="3">
        <v>-0.23830000000000001</v>
      </c>
      <c r="I53" s="3">
        <v>1.4630000000000001</v>
      </c>
      <c r="J53">
        <v>-5.1398000000000001</v>
      </c>
      <c r="K53" s="3">
        <v>2912.9861000000001</v>
      </c>
      <c r="L53" s="3">
        <v>0.1837</v>
      </c>
      <c r="M53">
        <v>19.002700000000001</v>
      </c>
      <c r="N53">
        <v>77.863</v>
      </c>
    </row>
    <row r="55" spans="2:42">
      <c r="P55" s="15" t="s">
        <v>87</v>
      </c>
      <c r="AD55" s="15" t="s">
        <v>88</v>
      </c>
    </row>
    <row r="56" spans="2:42">
      <c r="P56" t="s">
        <v>42</v>
      </c>
      <c r="Q56" t="s">
        <v>49</v>
      </c>
      <c r="R56" t="s">
        <v>50</v>
      </c>
      <c r="S56" t="s">
        <v>51</v>
      </c>
      <c r="T56" t="s">
        <v>52</v>
      </c>
      <c r="U56" t="s">
        <v>53</v>
      </c>
      <c r="V56" s="13" t="s">
        <v>145</v>
      </c>
      <c r="W56" s="13" t="s">
        <v>104</v>
      </c>
      <c r="X56" t="s">
        <v>55</v>
      </c>
      <c r="Y56" t="s">
        <v>56</v>
      </c>
      <c r="Z56" t="s">
        <v>57</v>
      </c>
      <c r="AA56" t="s">
        <v>58</v>
      </c>
      <c r="AB56" t="s">
        <v>59</v>
      </c>
      <c r="AD56" t="s">
        <v>42</v>
      </c>
      <c r="AE56" t="s">
        <v>49</v>
      </c>
      <c r="AF56" t="s">
        <v>50</v>
      </c>
      <c r="AG56" t="s">
        <v>51</v>
      </c>
      <c r="AH56" t="s">
        <v>52</v>
      </c>
      <c r="AI56" s="3" t="s">
        <v>152</v>
      </c>
      <c r="AJ56" s="13" t="s">
        <v>145</v>
      </c>
      <c r="AK56" s="13" t="s">
        <v>104</v>
      </c>
      <c r="AL56" t="s">
        <v>55</v>
      </c>
      <c r="AM56" t="s">
        <v>56</v>
      </c>
      <c r="AN56" t="s">
        <v>57</v>
      </c>
      <c r="AO56" t="s">
        <v>58</v>
      </c>
      <c r="AP56" t="s">
        <v>59</v>
      </c>
    </row>
    <row r="58" spans="2:42">
      <c r="P58" s="14">
        <v>40542</v>
      </c>
      <c r="Q58">
        <v>1323.5830000000001</v>
      </c>
      <c r="R58">
        <v>445.82400000000001</v>
      </c>
      <c r="S58">
        <v>10.590199999999999</v>
      </c>
      <c r="T58" t="s">
        <v>60</v>
      </c>
      <c r="U58">
        <v>20.778400000000001</v>
      </c>
      <c r="V58">
        <v>0.3695</v>
      </c>
      <c r="W58">
        <v>3.5539000000000001</v>
      </c>
      <c r="X58">
        <v>-18.380299999999998</v>
      </c>
      <c r="Y58">
        <v>5131.4710999999998</v>
      </c>
      <c r="Z58" t="s">
        <v>60</v>
      </c>
      <c r="AA58">
        <v>118.7702</v>
      </c>
      <c r="AB58">
        <v>58.084000000000003</v>
      </c>
      <c r="AD58" s="14">
        <v>37985</v>
      </c>
      <c r="AE58">
        <v>45614</v>
      </c>
      <c r="AF58">
        <v>14379</v>
      </c>
      <c r="AG58">
        <v>2.6433</v>
      </c>
      <c r="AH58">
        <v>17.292400000000001</v>
      </c>
      <c r="AI58">
        <v>38.133000000000003</v>
      </c>
      <c r="AJ58">
        <v>0.32519999999999999</v>
      </c>
      <c r="AK58">
        <v>1.47E-2</v>
      </c>
      <c r="AL58">
        <v>3.1844000000000001</v>
      </c>
      <c r="AM58">
        <v>30234.953099999999</v>
      </c>
      <c r="AN58">
        <v>3.4163000000000001</v>
      </c>
      <c r="AO58" t="s">
        <v>60</v>
      </c>
      <c r="AP58">
        <v>18.707999999999998</v>
      </c>
    </row>
  </sheetData>
  <mergeCells count="1">
    <mergeCell ref="C1:V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P13"/>
  <sheetViews>
    <sheetView workbookViewId="0">
      <selection activeCell="L30" sqref="L30"/>
    </sheetView>
  </sheetViews>
  <sheetFormatPr baseColWidth="10" defaultRowHeight="15"/>
  <sheetData>
    <row r="1" spans="1:16" s="13" customFormat="1">
      <c r="B1" s="65" t="s">
        <v>215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7"/>
    </row>
    <row r="2" spans="1:16" s="13" customFormat="1" ht="15.75" thickBot="1">
      <c r="B2" s="68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70"/>
    </row>
    <row r="3" spans="1:16" s="13" customFormat="1"/>
    <row r="4" spans="1:16" s="13" customFormat="1">
      <c r="A4" s="3" t="s">
        <v>0</v>
      </c>
      <c r="B4" s="3" t="s">
        <v>89</v>
      </c>
      <c r="C4" s="3" t="s">
        <v>97</v>
      </c>
      <c r="D4" s="3" t="s">
        <v>90</v>
      </c>
      <c r="E4" s="3" t="s">
        <v>151</v>
      </c>
      <c r="F4" s="3" t="s">
        <v>144</v>
      </c>
      <c r="G4" s="3" t="s">
        <v>103</v>
      </c>
      <c r="H4" s="3" t="s">
        <v>91</v>
      </c>
      <c r="I4" s="3" t="s">
        <v>92</v>
      </c>
      <c r="J4" s="3" t="s">
        <v>93</v>
      </c>
      <c r="K4" s="3" t="s">
        <v>94</v>
      </c>
      <c r="L4" s="3" t="s">
        <v>33</v>
      </c>
      <c r="M4" s="3" t="s">
        <v>95</v>
      </c>
      <c r="N4" s="3" t="s">
        <v>96</v>
      </c>
      <c r="O4" s="3" t="s">
        <v>100</v>
      </c>
      <c r="P4" s="3" t="s">
        <v>153</v>
      </c>
    </row>
    <row r="5" spans="1:16" s="13" customFormat="1">
      <c r="A5" s="3" t="s">
        <v>1</v>
      </c>
      <c r="B5" s="24">
        <v>1.1551155115511599E-2</v>
      </c>
      <c r="C5" s="3">
        <v>1.6730999999999998</v>
      </c>
      <c r="D5" s="3">
        <v>-2.7137999999999991</v>
      </c>
      <c r="E5" s="3">
        <v>-122.64170999999999</v>
      </c>
      <c r="F5" s="3">
        <v>-1.099</v>
      </c>
      <c r="G5" s="3">
        <v>-0.19680000000000009</v>
      </c>
      <c r="H5" s="3">
        <v>24741.710899999998</v>
      </c>
      <c r="I5" s="3">
        <v>1.5768</v>
      </c>
      <c r="J5" s="3">
        <v>-42.707589999999996</v>
      </c>
      <c r="K5" s="3">
        <v>0.37492632747479904</v>
      </c>
      <c r="L5" s="3">
        <v>1</v>
      </c>
      <c r="M5" s="3">
        <v>0.24713503272725465</v>
      </c>
      <c r="N5" s="3">
        <v>0.30555542987083412</v>
      </c>
      <c r="O5" s="3">
        <v>9.6229442266944076E-2</v>
      </c>
      <c r="P5" s="3">
        <v>1</v>
      </c>
    </row>
    <row r="6" spans="1:16" s="13" customFormat="1">
      <c r="A6" s="3" t="s">
        <v>2</v>
      </c>
      <c r="B6" s="24">
        <v>4.6296296296296485E-3</v>
      </c>
      <c r="C6" s="3">
        <v>1.6616</v>
      </c>
      <c r="D6" s="3">
        <v>-8.0409000000000006</v>
      </c>
      <c r="E6" s="3">
        <v>-137.36470999999997</v>
      </c>
      <c r="F6" s="3">
        <v>-1.1532</v>
      </c>
      <c r="G6" s="3">
        <v>0.77380000000000004</v>
      </c>
      <c r="H6" s="3">
        <v>108318.8</v>
      </c>
      <c r="I6" s="3">
        <v>0.53939999999999999</v>
      </c>
      <c r="J6" s="3">
        <v>-37.857789999999994</v>
      </c>
      <c r="K6" s="3">
        <v>0.43568772012430501</v>
      </c>
      <c r="L6" s="3">
        <v>1</v>
      </c>
      <c r="M6" s="3">
        <v>0.33670591954818713</v>
      </c>
      <c r="N6" s="25">
        <v>0.19499493834388429</v>
      </c>
      <c r="O6" s="3">
        <v>0.13303266112759643</v>
      </c>
      <c r="P6" s="3">
        <v>1</v>
      </c>
    </row>
    <row r="7" spans="1:16" s="13" customFormat="1">
      <c r="A7" s="3" t="s">
        <v>3</v>
      </c>
      <c r="B7" s="24">
        <v>1.1715853477680439E-2</v>
      </c>
      <c r="C7" s="3">
        <v>1.2408000000000001</v>
      </c>
      <c r="D7" s="3">
        <v>-8.3375000000000021</v>
      </c>
      <c r="E7" s="3">
        <v>-122.29520999999998</v>
      </c>
      <c r="F7" s="3">
        <v>-1.1375000000000002</v>
      </c>
      <c r="G7" s="3">
        <v>1.3014000000000001</v>
      </c>
      <c r="H7" s="3">
        <v>11604.383900000001</v>
      </c>
      <c r="I7" s="3">
        <v>0.94289999999999996</v>
      </c>
      <c r="J7" s="3">
        <v>-41.920490000000001</v>
      </c>
      <c r="K7" s="3">
        <v>0.36235145153596904</v>
      </c>
      <c r="L7" s="3">
        <v>1</v>
      </c>
      <c r="M7" s="3">
        <v>0.32490716913929951</v>
      </c>
      <c r="N7" s="3">
        <v>0.14651095408160328</v>
      </c>
      <c r="O7" s="3">
        <v>4.5999406025009862E-2</v>
      </c>
      <c r="P7" s="3">
        <v>1</v>
      </c>
    </row>
    <row r="8" spans="1:16" s="13" customFormat="1">
      <c r="A8" s="3" t="s">
        <v>5</v>
      </c>
      <c r="B8" s="24">
        <v>-3.7693006357856419E-2</v>
      </c>
      <c r="C8" s="3">
        <v>2.1356999999999999</v>
      </c>
      <c r="D8" s="3">
        <v>-13.1578</v>
      </c>
      <c r="E8" s="3">
        <v>-118.61280999999998</v>
      </c>
      <c r="F8" s="3">
        <v>-1.0831</v>
      </c>
      <c r="G8" s="3">
        <v>4.1728000000000005</v>
      </c>
      <c r="H8" s="3">
        <v>3179.1904000000004</v>
      </c>
      <c r="I8" s="3">
        <v>1.2892999999999999</v>
      </c>
      <c r="J8" s="3">
        <v>-37.386489999999995</v>
      </c>
      <c r="K8" s="3">
        <v>0.34631222695823305</v>
      </c>
      <c r="L8" s="3">
        <v>1</v>
      </c>
      <c r="M8" s="3">
        <v>0.30903443195622693</v>
      </c>
      <c r="N8" s="3">
        <v>1.2312383660874305E-2</v>
      </c>
      <c r="O8" s="3">
        <v>3.0194777399071364E-3</v>
      </c>
      <c r="P8" s="3">
        <v>1</v>
      </c>
    </row>
    <row r="9" spans="1:16" s="13" customFormat="1">
      <c r="A9" s="3" t="s">
        <v>32</v>
      </c>
      <c r="B9" s="24">
        <v>6.5905096660807804E-3</v>
      </c>
      <c r="C9" s="3">
        <v>1.5619000000000001</v>
      </c>
      <c r="D9" s="3">
        <v>9.4671999999999983</v>
      </c>
      <c r="E9" s="3">
        <v>-121.63570999999999</v>
      </c>
      <c r="F9" s="3">
        <v>-0.90950000000000009</v>
      </c>
      <c r="G9" s="3">
        <v>0.4907999999999999</v>
      </c>
      <c r="H9" s="3">
        <v>4612.3744999999999</v>
      </c>
      <c r="I9" s="3"/>
      <c r="J9" s="3">
        <v>-39.316589999999998</v>
      </c>
      <c r="K9" s="3">
        <v>0.40674244855508501</v>
      </c>
      <c r="L9" s="3">
        <v>1</v>
      </c>
      <c r="M9" s="3">
        <v>0.40758989677841662</v>
      </c>
      <c r="N9" s="3">
        <v>0.11962615397103789</v>
      </c>
      <c r="O9" s="3">
        <v>2.0489065996704164E-2</v>
      </c>
      <c r="P9" s="3">
        <v>1</v>
      </c>
    </row>
    <row r="10" spans="1:16" s="13" customFormat="1">
      <c r="A10" s="3" t="s">
        <v>7</v>
      </c>
      <c r="B10" s="24">
        <v>1.9736842105263174E-2</v>
      </c>
      <c r="C10" s="3">
        <v>4.5602999999999998</v>
      </c>
      <c r="D10" s="3">
        <v>76.561900000000009</v>
      </c>
      <c r="E10" s="3">
        <v>-109.88100999999999</v>
      </c>
      <c r="F10" s="3">
        <v>-1.5416000000000001</v>
      </c>
      <c r="G10" s="3">
        <v>6.7699999999999871E-2</v>
      </c>
      <c r="H10" s="3">
        <v>3980.0573999999997</v>
      </c>
      <c r="I10" s="3">
        <v>1.3252999999999999</v>
      </c>
      <c r="J10" s="3">
        <v>-42.125689999999999</v>
      </c>
      <c r="K10" s="3">
        <v>-1.5975192812403977E-2</v>
      </c>
      <c r="L10" s="3">
        <v>1</v>
      </c>
      <c r="M10" s="3">
        <v>0.29657792745520178</v>
      </c>
      <c r="N10" s="3">
        <v>4.7166323591833842E-2</v>
      </c>
      <c r="O10" s="3">
        <v>-3.7662632263411426E-2</v>
      </c>
      <c r="P10" s="3">
        <v>0</v>
      </c>
    </row>
    <row r="11" spans="1:16" s="13" customFormat="1">
      <c r="A11" s="3" t="s">
        <v>8</v>
      </c>
      <c r="B11" s="24">
        <v>4.822408316488578E-2</v>
      </c>
      <c r="C11" s="3">
        <v>2.0973000000000002</v>
      </c>
      <c r="D11" s="3">
        <v>6.5988000000000007</v>
      </c>
      <c r="E11" s="3">
        <v>-134.61510999999999</v>
      </c>
      <c r="F11" s="3">
        <v>-1.6061000000000001</v>
      </c>
      <c r="G11" s="3">
        <v>1.4826000000000001</v>
      </c>
      <c r="H11" s="3">
        <v>36694.047500000001</v>
      </c>
      <c r="I11" s="3">
        <v>0.63500000000000001</v>
      </c>
      <c r="J11" s="3">
        <v>-32.403689999999997</v>
      </c>
      <c r="K11" s="3">
        <v>5.2611836892907993E-2</v>
      </c>
      <c r="L11" s="3">
        <v>1</v>
      </c>
      <c r="M11" s="3">
        <v>0.28272560534782121</v>
      </c>
      <c r="N11" s="3">
        <v>0.26756958272327963</v>
      </c>
      <c r="O11" s="3">
        <v>5.3317780016489569E-2</v>
      </c>
      <c r="P11" s="3">
        <v>1</v>
      </c>
    </row>
    <row r="12" spans="1:16" s="13" customFormat="1">
      <c r="A12" s="3" t="s">
        <v>9</v>
      </c>
      <c r="B12" s="24">
        <v>1.2726054922973845E-2</v>
      </c>
      <c r="C12" s="3">
        <v>1.0019</v>
      </c>
      <c r="D12" s="3">
        <v>-9.5053999999999998</v>
      </c>
      <c r="E12" s="3">
        <v>-122.27610999999999</v>
      </c>
      <c r="F12" s="3">
        <v>-0.9254</v>
      </c>
      <c r="G12" s="3">
        <v>3.8811000000000004</v>
      </c>
      <c r="H12" s="3">
        <v>4777.9400000000005</v>
      </c>
      <c r="I12" s="3">
        <v>1.556</v>
      </c>
      <c r="J12" s="3">
        <v>-21.607389999999995</v>
      </c>
      <c r="K12" s="3">
        <v>0.34370727877141805</v>
      </c>
      <c r="L12" s="3">
        <v>1</v>
      </c>
      <c r="M12" s="3">
        <v>0.22282824616054911</v>
      </c>
      <c r="N12" s="3">
        <v>9.064891245185791E-2</v>
      </c>
      <c r="O12" s="3">
        <v>6.6890806548700762E-2</v>
      </c>
      <c r="P12" s="3">
        <v>1</v>
      </c>
    </row>
    <row r="13" spans="1:16" s="13" customFormat="1">
      <c r="A13" s="3" t="s">
        <v>17</v>
      </c>
      <c r="B13" s="24">
        <v>6.0606060606070082E-4</v>
      </c>
      <c r="C13" s="3">
        <v>-8.7333999999999996</v>
      </c>
      <c r="D13" s="3">
        <v>-55.210660000000004</v>
      </c>
      <c r="E13" s="3">
        <v>-47.041489999999996</v>
      </c>
      <c r="F13" s="3">
        <v>-3.3299999999999996E-2</v>
      </c>
      <c r="G13" s="3">
        <v>-2.7686000000000002</v>
      </c>
      <c r="H13" s="3">
        <v>26112.084599999998</v>
      </c>
      <c r="I13" s="3">
        <v>0.92030000000000001</v>
      </c>
      <c r="J13" s="3">
        <v>-2967.163</v>
      </c>
      <c r="K13" s="3">
        <v>0.40773050291435198</v>
      </c>
      <c r="L13" s="3">
        <v>1</v>
      </c>
      <c r="M13" s="3">
        <v>0.37195171149482142</v>
      </c>
      <c r="N13" s="3">
        <v>-0.27096071012003092</v>
      </c>
      <c r="O13" s="3">
        <v>-6.6445059179504967E-2</v>
      </c>
      <c r="P13" s="3">
        <v>1</v>
      </c>
    </row>
  </sheetData>
  <mergeCells count="1">
    <mergeCell ref="B1:O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P25"/>
  <sheetViews>
    <sheetView workbookViewId="0">
      <selection activeCell="P8" sqref="P8"/>
    </sheetView>
  </sheetViews>
  <sheetFormatPr baseColWidth="10" defaultRowHeight="15"/>
  <sheetData>
    <row r="1" spans="1:16" s="13" customFormat="1">
      <c r="C1" s="65" t="s">
        <v>214</v>
      </c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7"/>
    </row>
    <row r="2" spans="1:16" s="13" customFormat="1" ht="15.75" thickBot="1">
      <c r="C2" s="68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70"/>
    </row>
    <row r="3" spans="1:16" s="13" customFormat="1"/>
    <row r="4" spans="1:16">
      <c r="A4" s="3" t="s">
        <v>0</v>
      </c>
      <c r="B4" s="3" t="s">
        <v>89</v>
      </c>
      <c r="C4" s="3" t="s">
        <v>97</v>
      </c>
      <c r="D4" s="3" t="s">
        <v>90</v>
      </c>
      <c r="E4" s="3" t="s">
        <v>151</v>
      </c>
      <c r="F4" s="3" t="s">
        <v>144</v>
      </c>
      <c r="G4" s="3" t="s">
        <v>103</v>
      </c>
      <c r="H4" s="3" t="s">
        <v>91</v>
      </c>
      <c r="I4" s="3" t="s">
        <v>92</v>
      </c>
      <c r="J4" s="3" t="s">
        <v>93</v>
      </c>
      <c r="K4" s="3" t="s">
        <v>94</v>
      </c>
      <c r="L4" s="3" t="s">
        <v>33</v>
      </c>
      <c r="M4" s="3" t="s">
        <v>95</v>
      </c>
      <c r="N4" s="3" t="s">
        <v>96</v>
      </c>
      <c r="O4" s="3" t="s">
        <v>100</v>
      </c>
      <c r="P4" s="3" t="s">
        <v>153</v>
      </c>
    </row>
    <row r="5" spans="1:16">
      <c r="A5" s="3" t="s">
        <v>4</v>
      </c>
      <c r="B5" s="24">
        <v>-3.906899418121354E-2</v>
      </c>
      <c r="C5" s="3">
        <f>'H3 data'!E24-'Sector average 2001-2015'!I5</f>
        <v>4.3041</v>
      </c>
      <c r="D5" s="3">
        <f>'H3 data'!F24-'Sector average 2001-2015'!C5</f>
        <v>-0.10300000000000153</v>
      </c>
      <c r="E5" s="3">
        <f>'H3 data'!G24-'Sector average 2001-2015'!E5</f>
        <v>-100.57540999999998</v>
      </c>
      <c r="F5" s="3">
        <f>'H3 data'!H24-'Sector average 2001-2015'!J5</f>
        <v>-0.99210000000000009</v>
      </c>
      <c r="G5" s="3">
        <f>'H3 data'!I24-'Sector average 2001-2015'!K5</f>
        <v>4.9252000000000002</v>
      </c>
      <c r="H5" s="3">
        <f>'H3 data'!K24-'Sector average 2001-2015'!B5</f>
        <v>-3548.9746</v>
      </c>
      <c r="I5" s="3">
        <f>'H3 data'!L24</f>
        <v>81.4529</v>
      </c>
      <c r="J5" s="3">
        <f>'H3 data'!M24-'Sector average 2001-2015'!H5</f>
        <v>-41.943889999999996</v>
      </c>
      <c r="K5" s="3">
        <f>0.668816375058241-'Sector average 2001-2015'!L5</f>
        <v>0.442916375058241</v>
      </c>
      <c r="L5" s="3">
        <v>0</v>
      </c>
      <c r="M5" s="3">
        <f>'H3 Volatility,preissue run up '!O5</f>
        <v>0.57854315843383974</v>
      </c>
      <c r="N5" s="3">
        <f>'H3 Volatility,preissue run up '!O4</f>
        <v>1.279849014481685</v>
      </c>
      <c r="O5" s="3">
        <f>'H3 Market run up'!L7</f>
        <v>0.10137655929379021</v>
      </c>
      <c r="P5" s="3">
        <v>1</v>
      </c>
    </row>
    <row r="6" spans="1:16">
      <c r="A6" s="3" t="s">
        <v>6</v>
      </c>
      <c r="B6" s="24">
        <v>4.4177231734413742E-2</v>
      </c>
      <c r="C6" s="3">
        <f>'H3 data'!E33-'Sector average 2001-2015'!I5</f>
        <v>3.4972000000000003</v>
      </c>
      <c r="D6" s="3"/>
      <c r="E6" s="3">
        <f>'H3 data'!G33-'Sector average 2001-2015'!E5</f>
        <v>-91.461209999999994</v>
      </c>
      <c r="F6" s="3">
        <f>'H3 data'!H33-'Sector average 2001-2015'!J5</f>
        <v>-1.6140000000000001</v>
      </c>
      <c r="G6" s="3">
        <f>'H3 data'!I33-'Sector average 2001-2015'!K5</f>
        <v>0.78859999999999997</v>
      </c>
      <c r="H6" s="3">
        <f>'H3 data'!K33-'Sector average 2001-2015'!B5</f>
        <v>-661.83609999999999</v>
      </c>
      <c r="I6" s="3">
        <f>'H3 data'!L33</f>
        <v>4.2580999999999998</v>
      </c>
      <c r="J6" s="3"/>
      <c r="K6" s="3">
        <f>0.192239860523185-'Sector average 2001-2015'!L5</f>
        <v>-3.3660139476814982E-2</v>
      </c>
      <c r="L6" s="3">
        <v>0</v>
      </c>
      <c r="M6" s="3">
        <f>'H3 Volatility,preissue run up '!W5</f>
        <v>0.35490463239975534</v>
      </c>
      <c r="N6" s="3">
        <f>'H3 Volatility,preissue run up '!W4</f>
        <v>-3.3874674152099883E-3</v>
      </c>
      <c r="O6" s="3">
        <f>'H3 Market run up'!R7</f>
        <v>2.3498731942593672E-2</v>
      </c>
      <c r="P6" s="3">
        <v>0</v>
      </c>
    </row>
    <row r="7" spans="1:16">
      <c r="A7" s="3" t="s">
        <v>10</v>
      </c>
      <c r="B7" s="24">
        <v>-5.7794740594723823E-2</v>
      </c>
      <c r="C7" s="3">
        <f>'H3 data'!E43-'Sector average 2001-2015'!I5</f>
        <v>7.597599999999999</v>
      </c>
      <c r="D7" s="3">
        <f>'H3 data'!F43-'Sector average 2001-2015'!C5</f>
        <v>989.58370000000002</v>
      </c>
      <c r="E7" s="3">
        <f>'H3 data'!G43-'Sector average 2001-2015'!E5</f>
        <v>-121.29560999999998</v>
      </c>
      <c r="F7" s="3">
        <f>'H3 data'!H43-'Sector average 2001-2015'!J5</f>
        <v>-1.0246</v>
      </c>
      <c r="G7" s="3">
        <f>'H3 data'!I43-'Sector average 2001-2015'!K5</f>
        <v>2.8405</v>
      </c>
      <c r="H7" s="3">
        <f>'H3 data'!K43-'Sector average 2001-2015'!B5</f>
        <v>24194.626799999998</v>
      </c>
      <c r="I7" s="3">
        <f>'H3 data'!L43</f>
        <v>2.7069999999999999</v>
      </c>
      <c r="J7" s="3">
        <f>'H3 data'!M43-'Sector average 2001-2015'!H5</f>
        <v>-29.784889999999997</v>
      </c>
      <c r="K7" s="3">
        <f>0.408819224886531-'Sector average 2001-2015'!L5</f>
        <v>0.18291922488653101</v>
      </c>
      <c r="L7" s="3">
        <v>0</v>
      </c>
      <c r="M7" s="3">
        <f>'H3 Volatility,preissue run up '!AQ5</f>
        <v>0.44775425228056831</v>
      </c>
      <c r="N7" s="3">
        <f>'H3 Volatility,preissue run up '!AQ4</f>
        <v>0.44066461027190329</v>
      </c>
      <c r="O7" s="3">
        <f>'H3 Market run up'!AG7</f>
        <v>1.4403586828682167E-2</v>
      </c>
      <c r="P7" s="3">
        <v>1</v>
      </c>
    </row>
    <row r="8" spans="1:16">
      <c r="A8" s="3" t="s">
        <v>11</v>
      </c>
      <c r="B8" s="24">
        <v>4.9809288759255076E-2</v>
      </c>
      <c r="C8" s="3">
        <f>'H3 data'!E48-'Sector average 2001-2015'!I5</f>
        <v>3.5597000000000003</v>
      </c>
      <c r="D8" s="3">
        <f>'H3 data'!F48-'Sector average 2001-2015'!C5</f>
        <v>2.4385000000000012</v>
      </c>
      <c r="E8" s="3"/>
      <c r="F8" s="3"/>
      <c r="G8" s="3"/>
      <c r="H8" s="3"/>
      <c r="I8" s="3"/>
      <c r="J8" s="3"/>
      <c r="K8" s="3"/>
      <c r="L8" s="3">
        <v>0</v>
      </c>
      <c r="M8" s="3">
        <f>'H3 Volatility,preissue run up '!AU5</f>
        <v>0.2444608652380639</v>
      </c>
      <c r="N8" s="3">
        <f>'H3 Volatility,preissue run up '!AU4</f>
        <v>0.21668987249220734</v>
      </c>
      <c r="O8" s="3">
        <f>'H3 Market run up'!AJ7</f>
        <v>8.2018910290556774E-2</v>
      </c>
      <c r="P8" s="3"/>
    </row>
    <row r="9" spans="1:16">
      <c r="A9" s="3" t="s">
        <v>12</v>
      </c>
      <c r="B9" s="24">
        <v>-1.7789072426937697E-2</v>
      </c>
      <c r="C9" s="3">
        <f>'H3 data'!BW17-'Sector average 2001-2015'!I5</f>
        <v>1.4438</v>
      </c>
      <c r="D9" s="3">
        <f>'H3 data'!BX17-'Sector average 2001-2015'!C5</f>
        <v>374.84710000000001</v>
      </c>
      <c r="E9" s="3">
        <f>'H3 data'!BY17-'Sector average 2001-2015'!E5</f>
        <v>-117.93680999999998</v>
      </c>
      <c r="F9" s="3">
        <f>'H3 data'!BZ17-'Sector average 2001-2015'!J5</f>
        <v>-1.0875000000000001</v>
      </c>
      <c r="G9" s="3">
        <f>'H3 data'!CA17-'Sector average 2001-2015'!K5</f>
        <v>-0.30820000000000003</v>
      </c>
      <c r="H9" s="3">
        <f>'H3 data'!CC17-'Sector average 2001-2015'!B5</f>
        <v>18669.486000000001</v>
      </c>
      <c r="I9" s="3">
        <f>'H3 data'!CD17</f>
        <v>0.7228</v>
      </c>
      <c r="J9" s="3">
        <f>'H3 data'!CE17-'Sector average 2001-2015'!H5</f>
        <v>-43.689589999999995</v>
      </c>
      <c r="K9" s="3">
        <f>0.474578930850507-'Sector average 2001-2015'!L5</f>
        <v>0.24867893085050702</v>
      </c>
      <c r="L9" s="3">
        <v>0</v>
      </c>
      <c r="M9" s="3">
        <f>'H3 Volatility,preissue run up '!AY5</f>
        <v>0.41103378955301828</v>
      </c>
      <c r="N9" s="3">
        <f>'H3 Volatility,preissue run up '!AY4</f>
        <v>0.36159169550173004</v>
      </c>
      <c r="O9" s="3">
        <f>'H3 Market run up'!AM7</f>
        <v>3.8744393709102008E-2</v>
      </c>
      <c r="P9" s="3">
        <v>1</v>
      </c>
    </row>
    <row r="10" spans="1:16">
      <c r="A10" s="3" t="s">
        <v>13</v>
      </c>
      <c r="B10" s="24">
        <v>-1.7498379779650006E-2</v>
      </c>
      <c r="C10" s="3">
        <f>'H3 data'!E53-'Sector average 2001-2015'!I5</f>
        <v>3.3620999999999999</v>
      </c>
      <c r="D10" s="3">
        <f>'H3 data'!F53-'Sector average 2001-2015'!C5</f>
        <v>186.0042</v>
      </c>
      <c r="E10" s="3">
        <f>'H3 data'!G53-'Sector average 2001-2015'!E5</f>
        <v>-119.18780999999998</v>
      </c>
      <c r="F10" s="3">
        <f>'H3 data'!H53-'Sector average 2001-2015'!J5</f>
        <v>-1.5683</v>
      </c>
      <c r="G10" s="3">
        <f>'H3 data'!I53-'Sector average 2001-2015'!K5</f>
        <v>0.40300000000000002</v>
      </c>
      <c r="H10" s="3">
        <f>'H3 data'!K53-'Sector average 2001-2015'!B5</f>
        <v>-1417.0138999999999</v>
      </c>
      <c r="I10" s="3">
        <f>'H3 data'!L53</f>
        <v>0.1837</v>
      </c>
      <c r="J10" s="3">
        <f>'H3 data'!M53-'Sector average 2001-2015'!H5</f>
        <v>-34.948089999999993</v>
      </c>
      <c r="K10" s="3">
        <f>0.577785456147219-'Sector average 2001-2015'!L5</f>
        <v>0.351885456147219</v>
      </c>
      <c r="L10" s="3">
        <v>0</v>
      </c>
      <c r="M10" s="3">
        <f>'H3 Volatility,preissue run up '!BC5</f>
        <v>0.92148598521846536</v>
      </c>
      <c r="N10" s="3">
        <f>'H3 Volatility,preissue run up '!BC4</f>
        <v>0.23814179061178659</v>
      </c>
      <c r="O10" s="3">
        <f>'H3 Market run up'!AP7</f>
        <v>-6.459784039946484E-2</v>
      </c>
      <c r="P10" s="3">
        <v>0</v>
      </c>
    </row>
    <row r="11" spans="1:16">
      <c r="A11" s="3" t="s">
        <v>14</v>
      </c>
      <c r="B11" s="24">
        <v>-4.1918956683744697E-3</v>
      </c>
      <c r="C11" s="3">
        <f>'H3 data'!S28-'Sector average 2001-2015'!I5</f>
        <v>3.0552999999999999</v>
      </c>
      <c r="D11" s="3">
        <f>'H3 data'!T28-'Sector average 2001-2015'!C5</f>
        <v>-14.389900000000001</v>
      </c>
      <c r="E11" s="3">
        <f>'H3 data'!U28-'Sector average 2001-2015'!E5</f>
        <v>-130.25730999999999</v>
      </c>
      <c r="F11" s="3">
        <f>'H3 data'!V28-'Sector average 2001-2015'!J5</f>
        <v>-1.1120000000000001</v>
      </c>
      <c r="G11" s="3">
        <f>'H3 data'!W28-'Sector average 2001-2015'!K5</f>
        <v>0.77400000000000002</v>
      </c>
      <c r="H11" s="3">
        <f>'H3 data'!Y28-'Sector average 2001-2015'!B5</f>
        <v>234454.65909999999</v>
      </c>
      <c r="I11" s="3">
        <f>'H3 data'!Z28</f>
        <v>1.1775</v>
      </c>
      <c r="J11" s="3">
        <f>'H3 data'!AA28-'Sector average 2001-2015'!H5</f>
        <v>-41.02169</v>
      </c>
      <c r="K11" s="3">
        <f>0.643426184869002-'Sector average 2001-2015'!L5</f>
        <v>0.41752618486900206</v>
      </c>
      <c r="L11" s="3">
        <v>0</v>
      </c>
      <c r="M11" s="3">
        <f>'H3 Volatility,preissue run up '!BG5</f>
        <v>0.2273453168200634</v>
      </c>
      <c r="N11" s="3">
        <f>'H3 Volatility,preissue run up '!BG4</f>
        <v>-0.12205689548602319</v>
      </c>
      <c r="O11" s="3">
        <f>'H3 Market run up'!AS7</f>
        <v>-4.1524904635112429E-2</v>
      </c>
      <c r="P11" s="3">
        <v>1</v>
      </c>
    </row>
    <row r="12" spans="1:16">
      <c r="A12" s="3" t="s">
        <v>15</v>
      </c>
      <c r="B12" s="24">
        <v>-3.0239099859353129E-2</v>
      </c>
      <c r="C12" s="3"/>
      <c r="D12" s="3"/>
      <c r="E12" s="3">
        <f>'H3 data'!U7-'Sector average 2001-2015'!E6</f>
        <v>-41.634590000000003</v>
      </c>
      <c r="F12" s="3">
        <f>'H3 data'!V7-'Sector average 2001-2015'!J6</f>
        <v>-0.10109999999999997</v>
      </c>
      <c r="G12" s="3">
        <f>'H3 data'!W7-'Sector average 2001-2015'!K6</f>
        <v>-3.3869000000000002</v>
      </c>
      <c r="H12" s="3"/>
      <c r="I12" s="3">
        <f>'H3 data'!Z7</f>
        <v>0.81320000000000003</v>
      </c>
      <c r="J12" s="3">
        <f>'H3 data'!AA7-'Sector average 2001-2015'!H6</f>
        <v>-2974.0400999999997</v>
      </c>
      <c r="K12" s="3">
        <f>0.526313914061592-'Sector average 2001-2015'!L6</f>
        <v>0.24831391406159198</v>
      </c>
      <c r="L12" s="3">
        <v>0</v>
      </c>
      <c r="M12" s="3">
        <f>'H3 Volatility,preissue run up '!BK5</f>
        <v>0.19484404640076522</v>
      </c>
      <c r="N12" s="3">
        <f>'H3 Volatility,preissue run up '!BK4</f>
        <v>-0.12330450441752484</v>
      </c>
      <c r="O12" s="3">
        <f>'H3 Market run up'!AV7</f>
        <v>3.8986596993927987E-2</v>
      </c>
      <c r="P12" s="3">
        <v>1</v>
      </c>
    </row>
    <row r="13" spans="1:16">
      <c r="A13" s="3" t="s">
        <v>16</v>
      </c>
      <c r="B13" s="24">
        <v>-9.504132231404977E-3</v>
      </c>
      <c r="C13" s="3"/>
      <c r="D13" s="3"/>
      <c r="E13" s="3"/>
      <c r="F13" s="3"/>
      <c r="G13" s="3"/>
      <c r="H13" s="3">
        <f>'H3 data'!Y24-'Sector average 2001-2015'!B6</f>
        <v>15333.4967</v>
      </c>
      <c r="I13" s="3"/>
      <c r="J13" s="3"/>
      <c r="K13" s="3"/>
      <c r="L13" s="3">
        <v>0</v>
      </c>
      <c r="M13" s="3">
        <f>'H3 Volatility,preissue run up '!BO5</f>
        <v>0.25865129280913168</v>
      </c>
      <c r="N13" s="3">
        <f>'H3 Volatility,preissue run up '!BO4</f>
        <v>1.7385923481503359E-2</v>
      </c>
      <c r="O13" s="3">
        <f>'H3 Market run up'!AY7</f>
        <v>0.11943390275538021</v>
      </c>
      <c r="P13" s="3"/>
    </row>
    <row r="14" spans="1:16">
      <c r="A14" s="3" t="s">
        <v>19</v>
      </c>
      <c r="B14" s="24">
        <v>-4.2901234567901146E-2</v>
      </c>
      <c r="C14" s="3">
        <f>'H3 data'!AG33-'Sector average 2001-2015'!I6</f>
        <v>-9.0008999999999997</v>
      </c>
      <c r="D14" s="3">
        <f>'H3 data'!AH33-'Sector average 2001-2015'!C6</f>
        <v>6.5243399999999951</v>
      </c>
      <c r="E14" s="3">
        <f>'H3 data'!AI33-'Sector average 2001-2015'!E6</f>
        <v>-70.662689999999998</v>
      </c>
      <c r="F14" s="3">
        <f>'H3 data'!AJ33-'Sector average 2001-2015'!J6</f>
        <v>-0.21189999999999998</v>
      </c>
      <c r="G14" s="3">
        <f>'H3 data'!AK33-'Sector average 2001-2015'!K6</f>
        <v>-3.0579000000000001</v>
      </c>
      <c r="H14" s="3">
        <f>'H3 data'!AM33-'Sector average 2001-2015'!B6</f>
        <v>5293.4472999999998</v>
      </c>
      <c r="I14" s="3">
        <f>'H3 data'!AN33</f>
        <v>1.5981999999999998</v>
      </c>
      <c r="J14" s="3">
        <f>'H3 data'!AO33-'Sector average 2001-2015'!H6</f>
        <v>-2974.6493</v>
      </c>
      <c r="K14" s="3">
        <f>0.692426213181613-'Sector average 2001-2015'!L6</f>
        <v>0.41442621318161299</v>
      </c>
      <c r="L14" s="3">
        <v>0</v>
      </c>
      <c r="M14" s="3">
        <f>'H3 Volatility,preissue run up '!BW5</f>
        <v>0.26594997120691094</v>
      </c>
      <c r="N14" s="3">
        <f>'H3 Volatility,preissue run up '!BW4</f>
        <v>0.29574098363291274</v>
      </c>
      <c r="O14" s="3">
        <f>'H3 Market run up'!BE7</f>
        <v>1.8313418316452654E-2</v>
      </c>
      <c r="P14" s="3">
        <v>1</v>
      </c>
    </row>
    <row r="15" spans="1:16">
      <c r="A15" s="3" t="s">
        <v>20</v>
      </c>
      <c r="B15" s="24">
        <v>1.6000000000000606E-3</v>
      </c>
      <c r="C15" s="3"/>
      <c r="D15" s="3"/>
      <c r="E15" s="3">
        <f>'H3 data'!AW17-'Sector average 2001-2015'!E6</f>
        <v>33.555210000000002</v>
      </c>
      <c r="F15" s="3">
        <f>'H3 data'!AX17-'Sector average 2001-2015'!J6</f>
        <v>-4.049999999999998E-2</v>
      </c>
      <c r="G15" s="3">
        <f>'H3 data'!AY17-'Sector average 2001-2015'!K6</f>
        <v>1.0911999999999997</v>
      </c>
      <c r="H15" s="3">
        <f>'H3 data'!BA17</f>
        <v>8157.4829</v>
      </c>
      <c r="I15" s="3">
        <f>'H3 data'!BB17</f>
        <v>1.3333999999999999</v>
      </c>
      <c r="J15" s="3">
        <f>'H3 data'!BC17-'Sector average 2001-2015'!H6</f>
        <v>-2907.2867999999999</v>
      </c>
      <c r="K15" s="3">
        <f>0.563794538477178-'Sector average 2001-2015'!L6</f>
        <v>0.28579453847717795</v>
      </c>
      <c r="L15" s="3">
        <v>0</v>
      </c>
      <c r="M15" s="3">
        <f>'H3 Volatility,preissue run up '!CA5</f>
        <v>0.77067052855276341</v>
      </c>
      <c r="N15" s="3">
        <f>'H3 Volatility,preissue run up '!CA4</f>
        <v>0.63256428526618558</v>
      </c>
      <c r="O15" s="3">
        <f>'H3 Market run up'!BH7</f>
        <v>5.0150095471283421E-2</v>
      </c>
      <c r="P15" s="3">
        <v>1</v>
      </c>
    </row>
    <row r="16" spans="1:16">
      <c r="A16" s="3" t="s">
        <v>21</v>
      </c>
      <c r="B16" s="24">
        <v>-0.14281764136596153</v>
      </c>
      <c r="C16" s="3">
        <f>'H3 data'!BI17-'Sector average 2001-2015'!I6</f>
        <v>-6.1639999999999997</v>
      </c>
      <c r="D16" s="3"/>
      <c r="E16" s="3">
        <f>'H3 data'!BK17-'Sector average 2001-2015'!E6</f>
        <v>-42.38109</v>
      </c>
      <c r="F16" s="3">
        <f>'H3 data'!BL17-'Sector average 2001-2015'!J6</f>
        <v>-0.76729999999999998</v>
      </c>
      <c r="G16" s="3">
        <f>'H3 data'!BM17-'Sector average 2001-2015'!K6</f>
        <v>0.6617999999999995</v>
      </c>
      <c r="H16" s="3">
        <f>'H3 data'!BO17-'Sector average 2001-2015'!B6</f>
        <v>6694.6607999999997</v>
      </c>
      <c r="I16" s="3">
        <f>'H3 data'!BP17</f>
        <v>2.5539000000000001</v>
      </c>
      <c r="J16" s="3">
        <f>'H3 data'!BQ17-'Sector average 2001-2015'!H6</f>
        <v>-2915.9764</v>
      </c>
      <c r="K16" s="3">
        <f>0.243855972989712-'Sector average 2001-2015'!L6</f>
        <v>-3.4144027010288014E-2</v>
      </c>
      <c r="L16" s="3">
        <v>0</v>
      </c>
      <c r="M16" s="3">
        <f>'H3 Volatility,preissue run up '!CE5</f>
        <v>0.3518563063191677</v>
      </c>
      <c r="N16" s="3">
        <f>'H3 Volatility,preissue run up '!CE4</f>
        <v>0.30089936334170359</v>
      </c>
      <c r="O16" s="3">
        <f>'H3 Market run up'!BK7</f>
        <v>5.2554861539934293E-2</v>
      </c>
      <c r="P16" s="3">
        <v>0</v>
      </c>
    </row>
    <row r="17" spans="1:16">
      <c r="A17" s="3" t="s">
        <v>22</v>
      </c>
      <c r="B17" s="24">
        <v>8.1515985602371416E-2</v>
      </c>
      <c r="C17" s="3"/>
      <c r="D17" s="3"/>
      <c r="E17" s="3">
        <f>'H3 data'!U43-'Sector average 2001-2015'!E6</f>
        <v>-23.934289999999997</v>
      </c>
      <c r="F17" s="3">
        <f>'H3 data'!V43-'Sector average 2001-2015'!J6</f>
        <v>-0.24239999999999998</v>
      </c>
      <c r="G17" s="3">
        <f>'H3 data'!W43-'Sector average 2001-2015'!K6</f>
        <v>2.6993999999999998</v>
      </c>
      <c r="H17" s="26">
        <f>6910.7-'Sector average 2001-2015'!B6</f>
        <v>3600.7</v>
      </c>
      <c r="I17" s="3">
        <f>'H3 data'!Z43</f>
        <v>1.1783999999999999</v>
      </c>
      <c r="J17" s="3">
        <f>'H3 data'!AA43-'Sector average 2001-2015'!H6</f>
        <v>-2867.7772</v>
      </c>
      <c r="K17" s="3">
        <f>0.22406254806138-'Sector average 2001-2015'!L6</f>
        <v>-5.3937451938620012E-2</v>
      </c>
      <c r="L17" s="3">
        <v>0</v>
      </c>
      <c r="M17" s="3">
        <f>'H3 Volatility,preissue run up '!CI5</f>
        <v>0.49204298823974213</v>
      </c>
      <c r="N17" s="3">
        <f>'H3 Volatility,preissue run up '!CI4</f>
        <v>0.56598143236074261</v>
      </c>
      <c r="O17" s="3">
        <f>'H3 Market run up'!BN7</f>
        <v>2.9991245170471439E-2</v>
      </c>
      <c r="P17" s="3">
        <v>1</v>
      </c>
    </row>
    <row r="18" spans="1:16">
      <c r="A18" s="3" t="s">
        <v>26</v>
      </c>
      <c r="B18" s="24">
        <v>-9.017825934987761E-2</v>
      </c>
      <c r="C18" s="3">
        <f>'H3 data'!AG43-'Sector average 2001-2015'!I6</f>
        <v>-2.8647999999999989</v>
      </c>
      <c r="D18" s="3"/>
      <c r="E18" s="3">
        <f>'H3 data'!AI43-'Sector average 2001-2015'!E6</f>
        <v>-27.76849</v>
      </c>
      <c r="F18" s="3">
        <f>'H3 data'!AJ43-'Sector average 2001-2015'!J6</f>
        <v>-0.48</v>
      </c>
      <c r="G18" s="3">
        <f>'H3 data'!AK43-'Sector average 2001-2015'!K6</f>
        <v>6.9221999999999992</v>
      </c>
      <c r="H18" s="3">
        <f>'H3 data'!AM43</f>
        <v>1341.1305</v>
      </c>
      <c r="I18" s="3">
        <f>'H3 data'!AN43</f>
        <v>2.8967999999999998</v>
      </c>
      <c r="J18" s="3"/>
      <c r="K18" s="3">
        <f>0-'Sector average 2001-2015'!L6</f>
        <v>-0.27800000000000002</v>
      </c>
      <c r="L18" s="3">
        <v>0</v>
      </c>
      <c r="M18" s="3">
        <f>'H3 Volatility,preissue run up '!CM5</f>
        <v>0.47352419374000582</v>
      </c>
      <c r="N18" s="3">
        <f>'H3 Volatility,preissue run up '!CM4</f>
        <v>2.5448064516129101E-2</v>
      </c>
      <c r="O18" s="3">
        <f>'H3 Market run up'!BQ7</f>
        <v>2.3006657992753154E-2</v>
      </c>
      <c r="P18" s="3">
        <v>1</v>
      </c>
    </row>
    <row r="19" spans="1:16">
      <c r="A19" s="3" t="s">
        <v>27</v>
      </c>
      <c r="B19" s="24">
        <v>-2.9498525073745683E-3</v>
      </c>
      <c r="C19" s="3">
        <f>'H3 data'!AG24-'Sector average 2001-2015'!I6</f>
        <v>10.397499999999999</v>
      </c>
      <c r="D19" s="3"/>
      <c r="E19" s="3">
        <f>'H3 data'!AI24-'Sector average 2001-2015'!E6</f>
        <v>-10.111190000000001</v>
      </c>
      <c r="F19" s="3">
        <f>'H3 data'!AJ24-'Sector average 2001-2015'!J6</f>
        <v>-0.64179999999999993</v>
      </c>
      <c r="G19" s="3">
        <f>'H3 data'!AK24-'Sector average 2001-2015'!K6</f>
        <v>-1.0682</v>
      </c>
      <c r="H19" s="3">
        <f>'H3 data'!AM24-'Sector average 2001-2015'!B6</f>
        <v>-2461.1233000000002</v>
      </c>
      <c r="I19" s="3">
        <f>'H3 data'!AN24</f>
        <v>0.44069999999999998</v>
      </c>
      <c r="J19" s="3">
        <f>'H3 data'!AO24-'Sector average 2001-2015'!H6</f>
        <v>-2793.5808999999999</v>
      </c>
      <c r="K19" s="3">
        <f>0.188315033559262-'Sector average 2001-2015'!L6</f>
        <v>-8.9684966440738034E-2</v>
      </c>
      <c r="L19" s="3">
        <v>0</v>
      </c>
      <c r="M19" s="3">
        <f>'H3 Volatility,preissue run up '!CQ5</f>
        <v>0.78506297846668749</v>
      </c>
      <c r="N19" s="3">
        <f>'H3 Volatility,preissue run up '!CQ4</f>
        <v>-0.18769968051118208</v>
      </c>
      <c r="O19" s="3">
        <f>'H3 Market run up'!BT7</f>
        <v>0.108118843492869</v>
      </c>
      <c r="P19" s="3">
        <v>0</v>
      </c>
    </row>
    <row r="20" spans="1:16">
      <c r="A20" s="3" t="s">
        <v>28</v>
      </c>
      <c r="B20" s="24">
        <v>-7.0091288875135299E-2</v>
      </c>
      <c r="C20" s="3">
        <f>'H3 data'!S58-'Sector average 2001-2015'!I6</f>
        <v>-3.0998000000000001</v>
      </c>
      <c r="D20" s="3"/>
      <c r="E20" s="3">
        <f>'H3 data'!U58-'Sector average 2001-2015'!E6</f>
        <v>-50.749089999999995</v>
      </c>
      <c r="F20" s="3">
        <f>'H3 data'!V58-'Sector average 2001-2015'!J6</f>
        <v>-0.11049999999999999</v>
      </c>
      <c r="G20" s="3">
        <f>'H3 data'!W58-'Sector average 2001-2015'!K6</f>
        <v>-6.6100000000000048E-2</v>
      </c>
      <c r="H20" s="3">
        <f>'H3 data'!Y58-'Sector average 2001-2015'!B6</f>
        <v>1821.4710999999998</v>
      </c>
      <c r="I20" s="3"/>
      <c r="J20" s="3">
        <f>'H3 data'!AA58-'Sector average 2001-2015'!H6</f>
        <v>-2861.8897999999999</v>
      </c>
      <c r="K20" s="3">
        <f>0.336831162080504-'Sector average 2001-2015'!L6</f>
        <v>5.8831162080503985E-2</v>
      </c>
      <c r="L20" s="3">
        <v>0</v>
      </c>
      <c r="M20" s="3">
        <f>'H3 Volatility,preissue run up '!CU5</f>
        <v>0.63320277849101025</v>
      </c>
      <c r="N20" s="3">
        <f>'H3 Volatility,preissue run up '!CU4</f>
        <v>0.11913414718614723</v>
      </c>
      <c r="O20" s="3">
        <f>'H3 Market run up'!BW7</f>
        <v>-0.10361511002032969</v>
      </c>
      <c r="P20" s="3">
        <v>1</v>
      </c>
    </row>
    <row r="21" spans="1:16">
      <c r="A21" s="3" t="s">
        <v>18</v>
      </c>
      <c r="B21" s="24">
        <v>-1.9331676332504911E-3</v>
      </c>
      <c r="C21" s="3">
        <f>'H3 data'!AU33-'Sector average 2001-2015'!I7</f>
        <v>-1.3693999999999997</v>
      </c>
      <c r="D21" s="3">
        <f>'H3 data'!AV33-'Sector average 2001-2015'!C7</f>
        <v>78.092510000000004</v>
      </c>
      <c r="E21" s="3">
        <f>'H3 data'!AW33-'Sector average 2001-2015'!E7</f>
        <v>-32.744569999999996</v>
      </c>
      <c r="F21" s="3">
        <f>'H3 data'!AX33-'Sector average 2001-2015'!J7</f>
        <v>-0.62579999999999991</v>
      </c>
      <c r="G21" s="3">
        <f>'H3 data'!AY33-'Sector average 2001-2015'!K7</f>
        <v>-0.20870000000000011</v>
      </c>
      <c r="H21" s="3">
        <f>'H3 data'!BA33-'Sector average 2001-2015'!B7</f>
        <v>19771.101900000001</v>
      </c>
      <c r="I21" s="3"/>
      <c r="J21" s="3">
        <f>'H3 data'!BC33-'Sector average 2001-2015'!H7</f>
        <v>0.58135999999999988</v>
      </c>
      <c r="K21" s="3">
        <f>0.354276189255033-'Sector average 2001-2015'!L7</f>
        <v>0.21897618925503301</v>
      </c>
      <c r="L21" s="3">
        <v>0</v>
      </c>
      <c r="M21" s="3">
        <f>'H3 Volatility,preissue run up '!CY5</f>
        <v>0.22669470470433495</v>
      </c>
      <c r="N21" s="3">
        <f>'H3 Volatility,preissue run up '!CY4</f>
        <v>-5.1684422678005763E-2</v>
      </c>
      <c r="O21" s="3">
        <f>'H3 Market run up'!BZ7</f>
        <v>5.1535057045091127E-2</v>
      </c>
      <c r="P21" s="3">
        <v>1</v>
      </c>
    </row>
    <row r="22" spans="1:16">
      <c r="A22" s="3" t="s">
        <v>25</v>
      </c>
      <c r="B22" s="24">
        <v>-0.17765042979942694</v>
      </c>
      <c r="C22" s="3">
        <f>'H3 data'!S48-'Sector average 2001-2015'!I7</f>
        <v>-3.8942999999999999</v>
      </c>
      <c r="D22" s="3">
        <f>'H3 data'!T48-'Sector average 2001-2015'!C7</f>
        <v>-21.630790000000001</v>
      </c>
      <c r="E22" s="3">
        <f>'H3 data'!U48-'Sector average 2001-2015'!E7</f>
        <v>-4.3078700000000012</v>
      </c>
      <c r="F22" s="3">
        <f>'H3 data'!V48-'Sector average 2001-2015'!J7</f>
        <v>-1.1449</v>
      </c>
      <c r="G22" s="3">
        <f>'H3 data'!W48-'Sector average 2001-2015'!K7</f>
        <v>-1.0432000000000001</v>
      </c>
      <c r="H22" s="3">
        <f>'H3 data'!Y48-'Sector average 2001-2015'!B7</f>
        <v>-772.8925999999999</v>
      </c>
      <c r="I22" s="3">
        <f>'H3 data'!Z48</f>
        <v>258.37470000000002</v>
      </c>
      <c r="J22" s="3">
        <f>'H3 data'!AA48-'Sector average 2001-2015'!H7</f>
        <v>-0.54064000000000001</v>
      </c>
      <c r="K22" s="3">
        <f>0.183726963140586-'Sector average 2001-2015'!L7</f>
        <v>4.8426963140586005E-2</v>
      </c>
      <c r="L22" s="3">
        <v>0</v>
      </c>
      <c r="M22" s="3">
        <f>'H3 Volatility,preissue run up '!DC5</f>
        <v>0.89531753031741534</v>
      </c>
      <c r="N22" s="3">
        <f>'H3 Volatility,preissue run up '!DC4</f>
        <v>-5.5828848991637821E-2</v>
      </c>
      <c r="O22" s="3">
        <f>'H3 Market run up'!CC7</f>
        <v>1.4505812897922066E-2</v>
      </c>
      <c r="P22" s="3">
        <v>0</v>
      </c>
    </row>
    <row r="23" spans="1:16">
      <c r="A23" s="3" t="s">
        <v>23</v>
      </c>
      <c r="B23" s="24">
        <v>8.7185851690971219E-2</v>
      </c>
      <c r="C23" s="3">
        <f>'H3 data'!AU28-'Sector average 2001-2015'!I7</f>
        <v>-2.7565</v>
      </c>
      <c r="D23" s="3">
        <f>'H3 data'!AV28-'Sector average 2001-2015'!C7</f>
        <v>372.15901000000002</v>
      </c>
      <c r="E23" s="3">
        <f>'H3 data'!AW28-'Sector average 2001-2015'!E7</f>
        <v>-28.65767</v>
      </c>
      <c r="F23" s="3">
        <f>'H3 data'!AX28-'Sector average 2001-2015'!J7</f>
        <v>-1.2302</v>
      </c>
      <c r="G23" s="3">
        <f>'H3 data'!AY28-'Sector average 2001-2015'!K7</f>
        <v>-0.73150000000000004</v>
      </c>
      <c r="H23" s="3">
        <f>'H3 data'!BA28-'Sector average 2001-2015'!B7</f>
        <v>-1710.8092000000001</v>
      </c>
      <c r="I23" s="3">
        <f>'H3 data'!BB28</f>
        <v>42.7699</v>
      </c>
      <c r="J23" s="3">
        <f>'H3 data'!BC28-'Sector average 2001-2015'!H7</f>
        <v>-0.54064000000000001</v>
      </c>
      <c r="K23" s="3">
        <f>0.237736990068645-'Sector average 2001-2015'!L7</f>
        <v>0.10243699006864498</v>
      </c>
      <c r="L23" s="3">
        <v>0</v>
      </c>
      <c r="M23" s="3">
        <f>'H3 Volatility,preissue run up '!DG5</f>
        <v>0.52213117674791765</v>
      </c>
      <c r="N23" s="3">
        <f>'H3 Volatility,preissue run up '!DG4</f>
        <v>6.5806878306878258E-2</v>
      </c>
      <c r="O23" s="3">
        <f>'H3 Market run up'!CF7</f>
        <v>4.5553720996005444E-2</v>
      </c>
      <c r="P23" s="3">
        <v>0</v>
      </c>
    </row>
    <row r="24" spans="1:16">
      <c r="A24" s="3" t="s">
        <v>29</v>
      </c>
      <c r="B24" s="24">
        <v>-2.3479690068103112E-4</v>
      </c>
      <c r="C24" s="3">
        <f>'H3 data'!AG58-'Sector average 2001-2015'!I7</f>
        <v>-1.6566999999999998</v>
      </c>
      <c r="D24" s="3">
        <f>'H3 data'!AH58-'Sector average 2001-2015'!C7</f>
        <v>-6.3442900000000009</v>
      </c>
      <c r="E24" s="3">
        <f>'H3 data'!AI58-'Sector average 2001-2015'!E7</f>
        <v>-11.812469999999998</v>
      </c>
      <c r="F24" s="3">
        <f>'H3 data'!AJ58-'Sector average 2001-2015'!J7</f>
        <v>-0.65480000000000005</v>
      </c>
      <c r="G24" s="3">
        <f>'H3 data'!AK58-'Sector average 2001-2015'!K7</f>
        <v>-1.0553000000000001</v>
      </c>
      <c r="H24" s="3">
        <f>'H3 data'!AM58-'Sector average 2001-2015'!B7</f>
        <v>27534.953099999999</v>
      </c>
      <c r="I24" s="3">
        <f>'H3 data'!AN58</f>
        <v>3.4163000000000001</v>
      </c>
      <c r="J24" s="3"/>
      <c r="K24" s="3">
        <f>0.315232165563204-'Sector average 2001-2015'!L7</f>
        <v>0.17993216556320399</v>
      </c>
      <c r="L24" s="3">
        <v>0</v>
      </c>
      <c r="M24" s="3">
        <f>'H3 Volatility,preissue run up '!DK5</f>
        <v>0.12606151986928385</v>
      </c>
      <c r="N24" s="3">
        <f>'H3 Volatility,preissue run up '!DK4</f>
        <v>1.8155785530365461E-2</v>
      </c>
      <c r="O24" s="3">
        <f>'H3 Market run up'!CI7</f>
        <v>6.9399164083564904E-2</v>
      </c>
      <c r="P24" s="3">
        <v>1</v>
      </c>
    </row>
    <row r="25" spans="1:16">
      <c r="A25" s="3" t="s">
        <v>31</v>
      </c>
      <c r="B25" s="24">
        <v>9.3665158371040669E-2</v>
      </c>
      <c r="C25" s="3">
        <f>'H3 data'!S38-'Sector average 2001-2015'!I7</f>
        <v>-3.2462999999999997</v>
      </c>
      <c r="D25" s="3">
        <f>'H3 data'!T38-'Sector average 2001-2015'!C7</f>
        <v>7.29711</v>
      </c>
      <c r="E25" s="3">
        <f>'H3 data'!U38-'Sector average 2001-2015'!E7</f>
        <v>-28.89087</v>
      </c>
      <c r="F25" s="3">
        <f>'H3 data'!V38-'Sector average 2001-2015'!J7</f>
        <v>-0.55869999999999997</v>
      </c>
      <c r="G25" s="3">
        <f>'H3 data'!W38-'Sector average 2001-2015'!K7</f>
        <v>1.1860999999999999</v>
      </c>
      <c r="H25" s="3">
        <f>'H3 data'!Y38-'Sector average 2001-2015'!B7</f>
        <v>-1966.3294000000001</v>
      </c>
      <c r="I25" s="3">
        <f>'H3 data'!Z38</f>
        <v>9.2813999999999997</v>
      </c>
      <c r="J25" s="3">
        <f>'H3 data'!AA38-'Sector average 2001-2015'!H7</f>
        <v>-1.8340000000000023E-2</v>
      </c>
      <c r="K25" s="3">
        <f>0.749851906477429-'Sector average 2001-2015'!L7</f>
        <v>0.61455190647742908</v>
      </c>
      <c r="L25" s="3">
        <v>0</v>
      </c>
      <c r="M25" s="3">
        <f>'H3 Volatility,preissue run up '!DO5</f>
        <v>0.73188266301703231</v>
      </c>
      <c r="N25" s="3">
        <f>'H3 Volatility,preissue run up '!DO4</f>
        <v>-0.34718099488919885</v>
      </c>
      <c r="O25" s="3">
        <f>'H3 Market run up'!CL7</f>
        <v>-7.6469724630541067E-2</v>
      </c>
      <c r="P25" s="3">
        <v>1</v>
      </c>
    </row>
  </sheetData>
  <mergeCells count="1">
    <mergeCell ref="C1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15</vt:i4>
      </vt:variant>
    </vt:vector>
  </HeadingPairs>
  <TitlesOfParts>
    <vt:vector size="15" baseType="lpstr">
      <vt:lpstr>H3 Regression two days returns</vt:lpstr>
      <vt:lpstr>H3 Regression equity like</vt:lpstr>
      <vt:lpstr>H3 Probability of conversion</vt:lpstr>
      <vt:lpstr>H3 Two days return </vt:lpstr>
      <vt:lpstr>H3 Volatility,preissue run up </vt:lpstr>
      <vt:lpstr>H3 Market run up</vt:lpstr>
      <vt:lpstr>H3 data</vt:lpstr>
      <vt:lpstr>H4 Ab.return with repurchase</vt:lpstr>
      <vt:lpstr>H4 Ab.return without repurch</vt:lpstr>
      <vt:lpstr>H5 Logit regression</vt:lpstr>
      <vt:lpstr>H5 Logit pre issue run up</vt:lpstr>
      <vt:lpstr>H5 data 2001-2015</vt:lpstr>
      <vt:lpstr>H5 logit equity like</vt:lpstr>
      <vt:lpstr>Sector average 2001-2015</vt:lpstr>
      <vt:lpstr>Data not adjusted with the mean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Arnaud fievez</dc:creator>
  <cp:lastModifiedBy>Arnaud fievez</cp:lastModifiedBy>
  <dcterms:created xsi:type="dcterms:W3CDTF">2016-02-20T17:03:40Z</dcterms:created>
  <dcterms:modified xsi:type="dcterms:W3CDTF">2016-05-19T20:50:45Z</dcterms:modified>
</cp:coreProperties>
</file>