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 activeTab="5"/>
  </bookViews>
  <sheets>
    <sheet name="overall data sample" sheetId="1" r:id="rId1"/>
    <sheet name="Statistics summary" sheetId="12" r:id="rId2"/>
    <sheet name="H1 Industry key ratios" sheetId="5" r:id="rId3"/>
    <sheet name="H1 industry key ratios  t-test " sheetId="10" r:id="rId4"/>
    <sheet name="H2  Correlation matrix" sheetId="14" r:id="rId5"/>
    <sheet name="H1,H2 data" sheetId="4" r:id="rId6"/>
  </sheets>
  <externalReferences>
    <externalReference r:id="rId7"/>
  </externalReferences>
  <calcPr calcId="125725"/>
</workbook>
</file>

<file path=xl/calcChain.xml><?xml version="1.0" encoding="utf-8"?>
<calcChain xmlns="http://schemas.openxmlformats.org/spreadsheetml/2006/main">
  <c r="D11" i="4"/>
  <c r="D10"/>
  <c r="D9"/>
  <c r="D8"/>
  <c r="D7"/>
  <c r="D6"/>
  <c r="C7" i="10" l="1"/>
  <c r="I12" i="14"/>
  <c r="J11"/>
  <c r="H12"/>
  <c r="H11"/>
  <c r="J10"/>
  <c r="G12"/>
  <c r="G11"/>
  <c r="G10"/>
  <c r="F12"/>
  <c r="F11"/>
  <c r="F10"/>
  <c r="F9"/>
  <c r="I8"/>
  <c r="E12"/>
  <c r="E11"/>
  <c r="E10"/>
  <c r="E9"/>
  <c r="I7"/>
  <c r="H7"/>
  <c r="G7"/>
  <c r="E8"/>
  <c r="D12"/>
  <c r="D11"/>
  <c r="D10"/>
  <c r="D9"/>
  <c r="I6"/>
  <c r="D8"/>
  <c r="D7"/>
  <c r="C12"/>
  <c r="C11"/>
  <c r="I5"/>
  <c r="C10"/>
  <c r="C9"/>
  <c r="C8"/>
  <c r="C7"/>
  <c r="C6"/>
  <c r="J14" i="12"/>
  <c r="K22"/>
  <c r="J22"/>
  <c r="I22"/>
  <c r="H22"/>
  <c r="G22"/>
  <c r="F22"/>
  <c r="K20"/>
  <c r="I20"/>
  <c r="G20"/>
  <c r="K18"/>
  <c r="I18"/>
  <c r="G18"/>
  <c r="K17"/>
  <c r="I17"/>
  <c r="G17"/>
  <c r="K16"/>
  <c r="I16"/>
  <c r="G16"/>
  <c r="K15"/>
  <c r="I15"/>
  <c r="G15"/>
  <c r="K14"/>
  <c r="I14"/>
  <c r="G14"/>
  <c r="K13"/>
  <c r="I13"/>
  <c r="G13"/>
  <c r="K12"/>
  <c r="I12"/>
  <c r="G12"/>
  <c r="J20"/>
  <c r="H20"/>
  <c r="F20"/>
  <c r="E18"/>
  <c r="J18"/>
  <c r="H18"/>
  <c r="F18"/>
  <c r="J17"/>
  <c r="H17"/>
  <c r="F17"/>
  <c r="J16"/>
  <c r="H16"/>
  <c r="F16"/>
  <c r="J15"/>
  <c r="H15"/>
  <c r="F15"/>
  <c r="H14"/>
  <c r="F14"/>
  <c r="J13"/>
  <c r="H13"/>
  <c r="F13"/>
  <c r="J12"/>
  <c r="H12"/>
  <c r="F12"/>
  <c r="E20"/>
  <c r="E17"/>
  <c r="E16"/>
  <c r="E15"/>
  <c r="E14"/>
  <c r="E13"/>
  <c r="E12"/>
  <c r="O11" i="10"/>
  <c r="O9"/>
  <c r="O7"/>
  <c r="M11"/>
  <c r="M9"/>
  <c r="M7"/>
  <c r="K11"/>
  <c r="K9"/>
  <c r="K7"/>
  <c r="I11"/>
  <c r="I9"/>
  <c r="I7"/>
  <c r="G11"/>
  <c r="G9"/>
  <c r="G7"/>
  <c r="E11"/>
  <c r="E9"/>
  <c r="E7"/>
  <c r="C11"/>
  <c r="C9"/>
  <c r="B17" i="5"/>
  <c r="B16"/>
  <c r="B13"/>
  <c r="B12"/>
  <c r="B9"/>
  <c r="B8"/>
  <c r="C15"/>
  <c r="F17"/>
  <c r="E17"/>
  <c r="D17"/>
  <c r="C17"/>
  <c r="H11"/>
  <c r="F13"/>
  <c r="E13"/>
  <c r="D13"/>
  <c r="C13"/>
  <c r="C7"/>
  <c r="F9"/>
  <c r="E9"/>
  <c r="D9"/>
  <c r="C9"/>
  <c r="V19" i="1"/>
  <c r="W19"/>
  <c r="X19"/>
  <c r="Y19"/>
  <c r="U19"/>
  <c r="V18"/>
  <c r="W18"/>
  <c r="X18"/>
  <c r="Y18"/>
  <c r="U18"/>
  <c r="V17"/>
  <c r="W17"/>
  <c r="X17"/>
  <c r="Y17"/>
  <c r="U17"/>
  <c r="V16"/>
  <c r="W16"/>
  <c r="X16"/>
  <c r="Y16"/>
  <c r="U16"/>
  <c r="V15"/>
  <c r="W15"/>
  <c r="X15"/>
  <c r="Y15"/>
  <c r="U15"/>
  <c r="V14"/>
  <c r="W14"/>
  <c r="X14"/>
  <c r="Y14"/>
  <c r="U14"/>
  <c r="V13"/>
  <c r="W13"/>
  <c r="X13"/>
  <c r="Y13"/>
  <c r="U13"/>
  <c r="V12"/>
  <c r="W12"/>
  <c r="X12"/>
  <c r="Y12"/>
  <c r="U12"/>
  <c r="V11"/>
  <c r="W11"/>
  <c r="X11"/>
  <c r="Y11"/>
  <c r="U11"/>
  <c r="V28"/>
  <c r="W28"/>
  <c r="X28"/>
  <c r="Y28"/>
  <c r="U28"/>
  <c r="X27"/>
  <c r="Y27"/>
  <c r="U27"/>
  <c r="V26"/>
  <c r="W26"/>
  <c r="V25"/>
  <c r="W25"/>
  <c r="X25"/>
  <c r="Y25"/>
  <c r="U25"/>
  <c r="V24"/>
  <c r="W24"/>
  <c r="X24"/>
  <c r="Y24"/>
  <c r="U24"/>
  <c r="V23"/>
  <c r="W23"/>
  <c r="V22"/>
  <c r="W22"/>
  <c r="X22"/>
  <c r="Y22"/>
  <c r="U22"/>
  <c r="V21"/>
  <c r="W21"/>
  <c r="X21"/>
  <c r="Y21"/>
  <c r="U21"/>
  <c r="V20"/>
  <c r="W20"/>
  <c r="X20"/>
  <c r="Y20"/>
  <c r="U20"/>
  <c r="V42"/>
  <c r="W42"/>
  <c r="X42"/>
  <c r="Y42"/>
  <c r="U42"/>
  <c r="V41"/>
  <c r="W41"/>
  <c r="X41"/>
  <c r="Y41"/>
  <c r="U41"/>
  <c r="V40"/>
  <c r="W40"/>
  <c r="X40"/>
  <c r="Y40"/>
  <c r="U40"/>
  <c r="V39"/>
  <c r="W39"/>
  <c r="X39"/>
  <c r="Y39"/>
  <c r="U39"/>
  <c r="V38"/>
  <c r="W38"/>
  <c r="X38"/>
  <c r="Y38"/>
  <c r="U38"/>
  <c r="X37"/>
  <c r="Y37"/>
  <c r="U37"/>
  <c r="V36"/>
  <c r="W36"/>
  <c r="X36"/>
  <c r="Y36"/>
  <c r="U36"/>
  <c r="V35"/>
  <c r="W35"/>
  <c r="X35"/>
  <c r="Y35"/>
  <c r="U35"/>
  <c r="X34"/>
  <c r="Y34"/>
  <c r="V33"/>
  <c r="W33"/>
  <c r="V32"/>
  <c r="W32"/>
  <c r="X32"/>
  <c r="Y32"/>
  <c r="U32"/>
  <c r="V31"/>
  <c r="W31"/>
  <c r="X31"/>
  <c r="Y31"/>
  <c r="U31"/>
  <c r="X30"/>
  <c r="Y30"/>
  <c r="U30"/>
  <c r="X29"/>
  <c r="Y29"/>
  <c r="U29"/>
  <c r="V56"/>
  <c r="W56"/>
  <c r="X56"/>
  <c r="Y56"/>
  <c r="U56"/>
  <c r="V55"/>
  <c r="W55"/>
  <c r="V54"/>
  <c r="W54"/>
  <c r="V53"/>
  <c r="W53"/>
  <c r="X53"/>
  <c r="Y53"/>
  <c r="U53"/>
  <c r="V52"/>
  <c r="W52"/>
  <c r="X52"/>
  <c r="Y52"/>
  <c r="U52"/>
  <c r="V51"/>
  <c r="W51"/>
  <c r="X51"/>
  <c r="Y51"/>
  <c r="U51"/>
  <c r="V50"/>
  <c r="W50"/>
  <c r="X50"/>
  <c r="Y50"/>
  <c r="V49"/>
  <c r="W49"/>
  <c r="X49"/>
  <c r="Y49"/>
  <c r="U49"/>
  <c r="V48"/>
  <c r="W48"/>
  <c r="X48"/>
  <c r="Y48"/>
  <c r="U48"/>
  <c r="V47"/>
  <c r="W47"/>
  <c r="X47"/>
  <c r="Y47"/>
  <c r="U47"/>
  <c r="V46"/>
  <c r="W46"/>
  <c r="X46"/>
  <c r="Y46"/>
  <c r="V45"/>
  <c r="W45"/>
  <c r="X45"/>
  <c r="Y45"/>
  <c r="U45"/>
  <c r="V44"/>
  <c r="W44"/>
  <c r="X44"/>
  <c r="Y44"/>
  <c r="V43"/>
  <c r="W43"/>
  <c r="X43"/>
  <c r="Y43"/>
  <c r="U43"/>
  <c r="AS74" i="4"/>
  <c r="DG74"/>
  <c r="EY83"/>
  <c r="W83"/>
  <c r="CK74"/>
  <c r="EC90"/>
  <c r="DG83"/>
  <c r="AS83"/>
  <c r="A97"/>
  <c r="A90"/>
  <c r="BO74"/>
  <c r="EY74"/>
  <c r="W74"/>
  <c r="A83"/>
  <c r="CK90"/>
  <c r="CK83"/>
  <c r="BO83"/>
  <c r="EC83"/>
  <c r="A74"/>
  <c r="AS90"/>
  <c r="W90"/>
  <c r="DG90"/>
  <c r="FU83"/>
  <c r="EC74"/>
  <c r="BO90"/>
  <c r="FU74"/>
  <c r="I19" i="12" l="1"/>
  <c r="J21"/>
  <c r="G19"/>
  <c r="J19"/>
  <c r="F21"/>
  <c r="H21"/>
  <c r="H19"/>
  <c r="G21"/>
  <c r="F19"/>
  <c r="K19"/>
  <c r="K21"/>
  <c r="I21"/>
  <c r="H17" i="5"/>
  <c r="H13"/>
  <c r="H9"/>
</calcChain>
</file>

<file path=xl/sharedStrings.xml><?xml version="1.0" encoding="utf-8"?>
<sst xmlns="http://schemas.openxmlformats.org/spreadsheetml/2006/main" count="2100" uniqueCount="187">
  <si>
    <t>Company</t>
  </si>
  <si>
    <t>LT Debt / E</t>
  </si>
  <si>
    <t>LT Debt / asset</t>
  </si>
  <si>
    <t xml:space="preserve">LT Debt / Capital </t>
  </si>
  <si>
    <t>WACC</t>
  </si>
  <si>
    <t>Asset turnover</t>
  </si>
  <si>
    <t>Cash ratio</t>
  </si>
  <si>
    <t xml:space="preserve"> FCF / D</t>
  </si>
  <si>
    <t>CFO / Capital expenditure</t>
  </si>
  <si>
    <t>Debt / market cap</t>
  </si>
  <si>
    <t>Ebitda  / interest</t>
  </si>
  <si>
    <t>Cash / total assets</t>
  </si>
  <si>
    <t xml:space="preserve"> Capex / depreciation</t>
  </si>
  <si>
    <t>EMC</t>
  </si>
  <si>
    <t>INTC</t>
  </si>
  <si>
    <t>SNDK</t>
  </si>
  <si>
    <t>SYNA</t>
  </si>
  <si>
    <t>XLNX</t>
  </si>
  <si>
    <t>EQIX</t>
  </si>
  <si>
    <t>VRSN</t>
  </si>
  <si>
    <t>YHOO</t>
  </si>
  <si>
    <t>NVDA</t>
  </si>
  <si>
    <t>LNKD</t>
  </si>
  <si>
    <t>MCHP</t>
  </si>
  <si>
    <t>MU</t>
  </si>
  <si>
    <t>PYPL</t>
  </si>
  <si>
    <t>CSRA</t>
  </si>
  <si>
    <t>MSFT</t>
  </si>
  <si>
    <t>Profit Margin</t>
  </si>
  <si>
    <t xml:space="preserve">D/E </t>
  </si>
  <si>
    <t>P/E</t>
  </si>
  <si>
    <t>ROE</t>
  </si>
  <si>
    <t>Price/cash flow</t>
  </si>
  <si>
    <t>Market cap to revenue</t>
  </si>
  <si>
    <t>CIEN</t>
  </si>
  <si>
    <t>LRCX</t>
  </si>
  <si>
    <t>ACT US Equity</t>
  </si>
  <si>
    <t>TEVA US Equity</t>
  </si>
  <si>
    <t>GILD US Equity</t>
  </si>
  <si>
    <t>HOLX US Equity</t>
  </si>
  <si>
    <t>NEPT US Equity</t>
  </si>
  <si>
    <t>NVLS US Equity</t>
  </si>
  <si>
    <t>INCY US Equity</t>
  </si>
  <si>
    <t>BMRN US Equity</t>
  </si>
  <si>
    <t>ISIS US Equity</t>
  </si>
  <si>
    <t>FTR US Equity</t>
  </si>
  <si>
    <t>TSRO US Equity</t>
  </si>
  <si>
    <t>VRTX US Equity</t>
  </si>
  <si>
    <t>REGN US Equity</t>
  </si>
  <si>
    <t>LLY US Equity</t>
  </si>
  <si>
    <t>Date</t>
  </si>
  <si>
    <t>#N/A N/A</t>
  </si>
  <si>
    <t>NEM US Equity</t>
  </si>
  <si>
    <t>WLL US Equity</t>
  </si>
  <si>
    <t>KMI US Equity</t>
  </si>
  <si>
    <t>NEE US Equity</t>
  </si>
  <si>
    <t>PDCE US Equity</t>
  </si>
  <si>
    <t>SWC US Equity</t>
  </si>
  <si>
    <t>CXO US Equity</t>
  </si>
  <si>
    <t>D US Equity</t>
  </si>
  <si>
    <t>FSLR US Equity</t>
  </si>
  <si>
    <t>SPWR US Equity</t>
  </si>
  <si>
    <t>CLR US Equity</t>
  </si>
  <si>
    <t>JONE US Equity</t>
  </si>
  <si>
    <t>BCEI US Equity</t>
  </si>
  <si>
    <t>JASO US Equity</t>
  </si>
  <si>
    <t>ACT</t>
  </si>
  <si>
    <t>TEVA</t>
  </si>
  <si>
    <t>GILD</t>
  </si>
  <si>
    <t>HOLX</t>
  </si>
  <si>
    <t>NEPT</t>
  </si>
  <si>
    <t>NVLS</t>
  </si>
  <si>
    <t>INCY</t>
  </si>
  <si>
    <t>BMRN</t>
  </si>
  <si>
    <t>ISIS</t>
  </si>
  <si>
    <t>FTR</t>
  </si>
  <si>
    <t>TSRO</t>
  </si>
  <si>
    <t>VRTX</t>
  </si>
  <si>
    <t>REGN</t>
  </si>
  <si>
    <t>LLY</t>
  </si>
  <si>
    <t>NEM</t>
  </si>
  <si>
    <t>WLL</t>
  </si>
  <si>
    <t>KMI</t>
  </si>
  <si>
    <t>NEE</t>
  </si>
  <si>
    <t>PDCE</t>
  </si>
  <si>
    <t>SWC</t>
  </si>
  <si>
    <t>CXO</t>
  </si>
  <si>
    <t>D</t>
  </si>
  <si>
    <t>FSLR</t>
  </si>
  <si>
    <t>SPWR</t>
  </si>
  <si>
    <t>CLR</t>
  </si>
  <si>
    <t>JONE</t>
  </si>
  <si>
    <t>BCEI</t>
  </si>
  <si>
    <t>JASO</t>
  </si>
  <si>
    <t>ROE %</t>
  </si>
  <si>
    <t>Price to Book</t>
  </si>
  <si>
    <t>Net Profit Margin (mrq)</t>
  </si>
  <si>
    <t>Technology</t>
  </si>
  <si>
    <t>NTAP</t>
  </si>
  <si>
    <t>YHOO US Equity</t>
  </si>
  <si>
    <t>NVDA US Equity</t>
  </si>
  <si>
    <t>LNKD US Equity</t>
  </si>
  <si>
    <t>MCHP US Equity</t>
  </si>
  <si>
    <t>MU US Equity</t>
  </si>
  <si>
    <t>PYPL US Equity</t>
  </si>
  <si>
    <t>LRCX US Equity</t>
  </si>
  <si>
    <t>CSRA US Equity</t>
  </si>
  <si>
    <t>RD_EXPEND_TO_NET_SALES</t>
  </si>
  <si>
    <t>PX_TO_BOOK_RATIO</t>
  </si>
  <si>
    <t>PX_TO_BV_PER_WEIGHTED_DILUTED_SH</t>
  </si>
  <si>
    <t>TANGIBLE_ASSETS</t>
  </si>
  <si>
    <t>BS_TOT_ASSET</t>
  </si>
  <si>
    <t>CIEN US Equity</t>
  </si>
  <si>
    <t>EMC US Equity</t>
  </si>
  <si>
    <t>INTC US Equity</t>
  </si>
  <si>
    <t>SNDK US Equity</t>
  </si>
  <si>
    <t>SYNA US Equity</t>
  </si>
  <si>
    <t>XLNX US Equity</t>
  </si>
  <si>
    <t>EQIX US Equity</t>
  </si>
  <si>
    <t>NTAP US Equity</t>
  </si>
  <si>
    <t>VRSN US Equity</t>
  </si>
  <si>
    <t>MSFT US Equity</t>
  </si>
  <si>
    <t>Tangible to total asset</t>
  </si>
  <si>
    <t>R&amp;D to sales</t>
  </si>
  <si>
    <t>Sample Health</t>
  </si>
  <si>
    <t>ratio/sectors</t>
  </si>
  <si>
    <t>Sample Oil and gas</t>
  </si>
  <si>
    <t>Sample Tec</t>
  </si>
  <si>
    <t>Median</t>
  </si>
  <si>
    <t>median</t>
  </si>
  <si>
    <t>Oil and gas</t>
  </si>
  <si>
    <t>Healthcare sector average</t>
  </si>
  <si>
    <t>Integrated oil and gas average</t>
  </si>
  <si>
    <t>Technology average</t>
  </si>
  <si>
    <t>Market Cap (B)</t>
  </si>
  <si>
    <t>Market cap (B)</t>
  </si>
  <si>
    <t>LT Debt to Equity</t>
  </si>
  <si>
    <t>Lt Debt to Equity</t>
  </si>
  <si>
    <t>Market cap - Mean</t>
  </si>
  <si>
    <t>P/E - mean</t>
  </si>
  <si>
    <t>ROE% - mean</t>
  </si>
  <si>
    <t>LD to equity - mean</t>
  </si>
  <si>
    <t>Net PM - mean</t>
  </si>
  <si>
    <t>Price to book - mean</t>
  </si>
  <si>
    <t>R&amp;D to sales - mean</t>
  </si>
  <si>
    <t>Sample health</t>
  </si>
  <si>
    <t>PROF_MARGIN</t>
  </si>
  <si>
    <t>TOT_DEBT_TO_TOT_EQY</t>
  </si>
  <si>
    <t>LT_DEBT_TO_TOT_EQY</t>
  </si>
  <si>
    <t>LT_DEBT_TO_TOT_ASSET</t>
  </si>
  <si>
    <t>LT_DEBT_TO_TOT_CAP</t>
  </si>
  <si>
    <t>PE_RATIO</t>
  </si>
  <si>
    <t>RETURN_COM_EQY</t>
  </si>
  <si>
    <t>ASSET_TURNOVER</t>
  </si>
  <si>
    <t>PX_TO_CASH_FLOW</t>
  </si>
  <si>
    <t>CASH_RATIO</t>
  </si>
  <si>
    <t>FCF_TO_TOTAL_DEBT</t>
  </si>
  <si>
    <t>CAPITAL_EXPEND</t>
  </si>
  <si>
    <t>DEBT_TO_MKT_CAP</t>
  </si>
  <si>
    <t>CUR_MKT_CAP</t>
  </si>
  <si>
    <t>MKT_CAP_TO_REVENUE</t>
  </si>
  <si>
    <t>EBITDA_TO_TOT_INT_EXP</t>
  </si>
  <si>
    <t>CASH_TO_TOT_ASSET</t>
  </si>
  <si>
    <t>FFO_PER_TOT_DEBT</t>
  </si>
  <si>
    <t>CAPEX_TO_DEPR_EXPN_RATIO</t>
  </si>
  <si>
    <t>Sectors</t>
  </si>
  <si>
    <t>Healthcare</t>
  </si>
  <si>
    <t>R&amp;D expenses to net sales</t>
  </si>
  <si>
    <t>Price to book ratio</t>
  </si>
  <si>
    <t>Average</t>
  </si>
  <si>
    <t>Net profit margin %</t>
  </si>
  <si>
    <t>Market Cap</t>
  </si>
  <si>
    <t xml:space="preserve">Cash to total assets </t>
  </si>
  <si>
    <t>D/E</t>
  </si>
  <si>
    <t>Wacc</t>
  </si>
  <si>
    <t>Capex to depreciation</t>
  </si>
  <si>
    <t>Technological</t>
  </si>
  <si>
    <t xml:space="preserve">Healtcare </t>
  </si>
  <si>
    <t>Oil &amp; gas</t>
  </si>
  <si>
    <t>H1,H2 : Data sample from 2011 to 2015</t>
  </si>
  <si>
    <t>H2 : Correlation Matrix</t>
  </si>
  <si>
    <t>Stastistics summary</t>
  </si>
  <si>
    <t>H1: T-test on the difference between the sample average and the industry average for each variable</t>
  </si>
  <si>
    <t>H1: General sector averages and Sample averages</t>
  </si>
  <si>
    <t>pharmaceutical</t>
  </si>
  <si>
    <t>General Data table per sector 2011-2015</t>
  </si>
  <si>
    <t>LT_DEBT_TO_COM_EQY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</si>
</sst>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dd\-mm\-yyyy"/>
    <numFmt numFmtId="166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orbel"/>
      <family val="2"/>
    </font>
    <font>
      <sz val="18"/>
      <color theme="3"/>
      <name val="Cambria"/>
      <family val="2"/>
      <scheme val="major"/>
    </font>
    <font>
      <b/>
      <sz val="15"/>
      <color theme="3"/>
      <name val="Corbel"/>
      <family val="2"/>
    </font>
    <font>
      <b/>
      <sz val="13"/>
      <color theme="3"/>
      <name val="Corbel"/>
      <family val="2"/>
    </font>
    <font>
      <b/>
      <sz val="11"/>
      <color theme="3"/>
      <name val="Corbel"/>
      <family val="2"/>
    </font>
    <font>
      <sz val="11"/>
      <color rgb="FF006100"/>
      <name val="Corbel"/>
      <family val="2"/>
    </font>
    <font>
      <sz val="11"/>
      <color rgb="FF9C0006"/>
      <name val="Corbel"/>
      <family val="2"/>
    </font>
    <font>
      <sz val="11"/>
      <color rgb="FF9C6500"/>
      <name val="Corbel"/>
      <family val="2"/>
    </font>
    <font>
      <sz val="11"/>
      <color rgb="FF3F3F76"/>
      <name val="Corbel"/>
      <family val="2"/>
    </font>
    <font>
      <b/>
      <sz val="11"/>
      <color rgb="FF3F3F3F"/>
      <name val="Corbel"/>
      <family val="2"/>
    </font>
    <font>
      <b/>
      <sz val="11"/>
      <color rgb="FFFA7D00"/>
      <name val="Corbel"/>
      <family val="2"/>
    </font>
    <font>
      <sz val="11"/>
      <color rgb="FFFA7D00"/>
      <name val="Corbel"/>
      <family val="2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i/>
      <sz val="11"/>
      <color rgb="FF7F7F7F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sz val="18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5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0" borderId="0" xfId="0"/>
    <xf numFmtId="0" fontId="0" fillId="0" borderId="0" xfId="0" applyFill="1"/>
    <xf numFmtId="0" fontId="18" fillId="0" borderId="0" xfId="42" applyFont="1" applyFill="1"/>
    <xf numFmtId="0" fontId="0" fillId="34" borderId="0" xfId="0" applyFill="1"/>
    <xf numFmtId="0" fontId="0" fillId="34" borderId="0" xfId="0" applyNumberFormat="1" applyFill="1"/>
    <xf numFmtId="164" fontId="0" fillId="0" borderId="0" xfId="0" applyNumberFormat="1"/>
    <xf numFmtId="0" fontId="0" fillId="35" borderId="0" xfId="0" applyFill="1"/>
    <xf numFmtId="0" fontId="0" fillId="36" borderId="0" xfId="0" applyFill="1"/>
    <xf numFmtId="165" fontId="0" fillId="0" borderId="0" xfId="0" applyNumberFormat="1"/>
    <xf numFmtId="0" fontId="0" fillId="0" borderId="0" xfId="0" applyFont="1"/>
    <xf numFmtId="0" fontId="0" fillId="0" borderId="0" xfId="0" applyFont="1" applyFill="1"/>
    <xf numFmtId="0" fontId="0" fillId="0" borderId="1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166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2" xfId="0" applyBorder="1"/>
    <xf numFmtId="0" fontId="0" fillId="0" borderId="10" xfId="0" applyBorder="1"/>
    <xf numFmtId="0" fontId="0" fillId="0" borderId="21" xfId="0" applyBorder="1"/>
    <xf numFmtId="0" fontId="0" fillId="0" borderId="22" xfId="0" applyBorder="1"/>
    <xf numFmtId="0" fontId="36" fillId="0" borderId="0" xfId="0" applyFont="1" applyBorder="1" applyAlignment="1">
      <alignment horizontal="center" vertical="center"/>
    </xf>
    <xf numFmtId="0" fontId="0" fillId="37" borderId="0" xfId="0" applyFill="1"/>
    <xf numFmtId="0" fontId="0" fillId="38" borderId="0" xfId="0" applyFill="1"/>
    <xf numFmtId="0" fontId="0" fillId="39" borderId="0" xfId="0" applyFill="1"/>
    <xf numFmtId="0" fontId="36" fillId="0" borderId="11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</cellXfs>
  <cellStyles count="84">
    <cellStyle name="20 % - Accent1" xfId="19" builtinId="30" customBuiltin="1"/>
    <cellStyle name="20 % - Accent1 2" xfId="61"/>
    <cellStyle name="20 % - Accent2" xfId="23" builtinId="34" customBuiltin="1"/>
    <cellStyle name="20 % - Accent2 2" xfId="65"/>
    <cellStyle name="20 % - Accent3" xfId="27" builtinId="38" customBuiltin="1"/>
    <cellStyle name="20 % - Accent3 2" xfId="69"/>
    <cellStyle name="20 % - Accent4" xfId="31" builtinId="42" customBuiltin="1"/>
    <cellStyle name="20 % - Accent4 2" xfId="73"/>
    <cellStyle name="20 % - Accent5" xfId="35" builtinId="46" customBuiltin="1"/>
    <cellStyle name="20 % - Accent5 2" xfId="77"/>
    <cellStyle name="20 % - Accent6" xfId="39" builtinId="50" customBuiltin="1"/>
    <cellStyle name="20 % - Accent6 2" xfId="81"/>
    <cellStyle name="40 % - Accent1" xfId="20" builtinId="31" customBuiltin="1"/>
    <cellStyle name="40 % - Accent1 2" xfId="62"/>
    <cellStyle name="40 % - Accent2" xfId="24" builtinId="35" customBuiltin="1"/>
    <cellStyle name="40 % - Accent2 2" xfId="66"/>
    <cellStyle name="40 % - Accent3" xfId="28" builtinId="39" customBuiltin="1"/>
    <cellStyle name="40 % - Accent3 2" xfId="70"/>
    <cellStyle name="40 % - Accent4" xfId="32" builtinId="43" customBuiltin="1"/>
    <cellStyle name="40 % - Accent4 2" xfId="74"/>
    <cellStyle name="40 % - Accent5" xfId="36" builtinId="47" customBuiltin="1"/>
    <cellStyle name="40 % - Accent5 2" xfId="78"/>
    <cellStyle name="40 % - Accent6" xfId="40" builtinId="51" customBuiltin="1"/>
    <cellStyle name="40 % - Accent6 2" xfId="82"/>
    <cellStyle name="60 % - Accent1" xfId="21" builtinId="32" customBuiltin="1"/>
    <cellStyle name="60 % - Accent1 2" xfId="63"/>
    <cellStyle name="60 % - Accent2" xfId="25" builtinId="36" customBuiltin="1"/>
    <cellStyle name="60 % - Accent2 2" xfId="67"/>
    <cellStyle name="60 % - Accent3" xfId="29" builtinId="40" customBuiltin="1"/>
    <cellStyle name="60 % - Accent3 2" xfId="71"/>
    <cellStyle name="60 % - Accent4" xfId="33" builtinId="44" customBuiltin="1"/>
    <cellStyle name="60 % - Accent4 2" xfId="75"/>
    <cellStyle name="60 % - Accent5" xfId="37" builtinId="48" customBuiltin="1"/>
    <cellStyle name="60 % - Accent5 2" xfId="79"/>
    <cellStyle name="60 % - Accent6" xfId="41" builtinId="52" customBuiltin="1"/>
    <cellStyle name="60 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Avertissement" xfId="14" builtinId="11" customBuiltin="1"/>
    <cellStyle name="Avertissement 2" xfId="56"/>
    <cellStyle name="Calcul" xfId="11" builtinId="22" customBuiltin="1"/>
    <cellStyle name="Calcul 2" xfId="53"/>
    <cellStyle name="Cellule liée" xfId="12" builtinId="24" customBuiltin="1"/>
    <cellStyle name="Cellule liée 2" xfId="54"/>
    <cellStyle name="Commentaire" xfId="15" builtinId="10" customBuiltin="1"/>
    <cellStyle name="Commentaire 2" xfId="57"/>
    <cellStyle name="Entrée" xfId="9" builtinId="20" customBuiltin="1"/>
    <cellStyle name="Entrée 2" xfId="51"/>
    <cellStyle name="Insatisfaisant" xfId="7" builtinId="27" customBuiltin="1"/>
    <cellStyle name="Insatisfaisant 2" xfId="49"/>
    <cellStyle name="Neutre" xfId="8" builtinId="28" customBuiltin="1"/>
    <cellStyle name="Neutre 2" xfId="50"/>
    <cellStyle name="Normal" xfId="0" builtinId="0"/>
    <cellStyle name="Normal 2" xfId="42"/>
    <cellStyle name="Satisfaisant" xfId="6" builtinId="26" customBuiltin="1"/>
    <cellStyle name="Satisfaisant 2" xfId="48"/>
    <cellStyle name="Sortie" xfId="10" builtinId="21" customBuiltin="1"/>
    <cellStyle name="Sortie 2" xfId="52"/>
    <cellStyle name="Texte explicatif" xfId="16" builtinId="53" customBuiltin="1"/>
    <cellStyle name="Texte explicatif 2" xfId="58"/>
    <cellStyle name="Titre" xfId="1" builtinId="15" customBuiltin="1"/>
    <cellStyle name="Titre 2" xfId="43"/>
    <cellStyle name="Titre 1" xfId="2" builtinId="16" customBuiltin="1"/>
    <cellStyle name="Titre 1 2" xfId="44"/>
    <cellStyle name="Titre 2" xfId="3" builtinId="17" customBuiltin="1"/>
    <cellStyle name="Titre 2 2" xfId="45"/>
    <cellStyle name="Titre 3" xfId="4" builtinId="18" customBuiltin="1"/>
    <cellStyle name="Titre 3 2" xfId="46"/>
    <cellStyle name="Titre 4" xfId="5" builtinId="19" customBuiltin="1"/>
    <cellStyle name="Titre 4 2" xfId="47"/>
    <cellStyle name="Total" xfId="17" builtinId="25" customBuiltin="1"/>
    <cellStyle name="Total 2" xfId="59"/>
    <cellStyle name="Vérification" xfId="13" builtinId="23" customBuiltin="1"/>
    <cellStyle name="Vérification 2" xfId="5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15</xdr:row>
      <xdr:rowOff>57150</xdr:rowOff>
    </xdr:from>
    <xdr:to>
      <xdr:col>7</xdr:col>
      <xdr:colOff>695325</xdr:colOff>
      <xdr:row>35</xdr:row>
      <xdr:rowOff>180975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3057525"/>
          <a:ext cx="6734175" cy="393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942975</xdr:colOff>
      <xdr:row>18</xdr:row>
      <xdr:rowOff>28575</xdr:rowOff>
    </xdr:from>
    <xdr:to>
      <xdr:col>10</xdr:col>
      <xdr:colOff>685800</xdr:colOff>
      <xdr:row>32</xdr:row>
      <xdr:rowOff>28575</xdr:rowOff>
    </xdr:to>
    <xdr:pic>
      <xdr:nvPicPr>
        <xdr:cNvPr id="3" name="Imag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86650" y="3600450"/>
          <a:ext cx="3000375" cy="266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695325</xdr:colOff>
      <xdr:row>20</xdr:row>
      <xdr:rowOff>9525</xdr:rowOff>
    </xdr:from>
    <xdr:to>
      <xdr:col>17</xdr:col>
      <xdr:colOff>9525</xdr:colOff>
      <xdr:row>29</xdr:row>
      <xdr:rowOff>142875</xdr:rowOff>
    </xdr:to>
    <xdr:pic>
      <xdr:nvPicPr>
        <xdr:cNvPr id="4" name="Imag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258550" y="3962400"/>
          <a:ext cx="388620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naud/Documents/inge22/m&#233;moire/calcul/ratio%20lis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names"/>
      <sheetName val="Feuil3"/>
      <sheetName val="Feuil1"/>
      <sheetName val="Feuil2"/>
      <sheetName val="Feuil4"/>
    </sheetNames>
    <sheetDataSet>
      <sheetData sheetId="0"/>
      <sheetData sheetId="1"/>
      <sheetData sheetId="2">
        <row r="12">
          <cell r="F12" t="str">
            <v>GILD</v>
          </cell>
        </row>
        <row r="15">
          <cell r="F15" t="str">
            <v>ARCP</v>
          </cell>
        </row>
        <row r="19">
          <cell r="F19" t="str">
            <v>RHT</v>
          </cell>
        </row>
        <row r="21">
          <cell r="F21" t="str">
            <v>NVLS</v>
          </cell>
        </row>
        <row r="45">
          <cell r="F45" t="str">
            <v>TMO</v>
          </cell>
        </row>
        <row r="46">
          <cell r="F46" t="str">
            <v>PDCE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6"/>
  <sheetViews>
    <sheetView zoomScaleNormal="100" workbookViewId="0">
      <pane xSplit="1" topLeftCell="B1" activePane="topRight" state="frozen"/>
      <selection pane="topRight" activeCell="M6" sqref="M6"/>
    </sheetView>
  </sheetViews>
  <sheetFormatPr baseColWidth="10" defaultRowHeight="15"/>
  <cols>
    <col min="2" max="2" width="11.7109375" bestFit="1" customWidth="1"/>
    <col min="3" max="3" width="11.7109375" style="5" bestFit="1" customWidth="1"/>
    <col min="4" max="4" width="13.140625" bestFit="1" customWidth="1"/>
    <col min="5" max="7" width="11.7109375" bestFit="1" customWidth="1"/>
    <col min="8" max="8" width="11.7109375" style="5" bestFit="1" customWidth="1"/>
    <col min="9" max="19" width="11.7109375" bestFit="1" customWidth="1"/>
    <col min="20" max="20" width="20.28515625" bestFit="1" customWidth="1"/>
    <col min="21" max="21" width="11.5703125" bestFit="1" customWidth="1"/>
    <col min="22" max="22" width="11.5703125" style="5" bestFit="1" customWidth="1"/>
    <col min="23" max="23" width="11.5703125" bestFit="1" customWidth="1"/>
    <col min="27" max="16384" width="11.42578125" style="5"/>
  </cols>
  <sheetData>
    <row r="1" spans="1:26">
      <c r="A1" s="4"/>
      <c r="B1" s="34" t="s">
        <v>185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  <c r="W1" s="4"/>
      <c r="X1" s="4"/>
      <c r="Y1" s="4"/>
      <c r="Z1" s="4"/>
    </row>
    <row r="2" spans="1:26">
      <c r="A2" s="4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9"/>
      <c r="W2" s="4"/>
      <c r="X2" s="4"/>
      <c r="Y2" s="4"/>
      <c r="Z2" s="4"/>
    </row>
    <row r="3" spans="1:26" ht="15.75" thickBot="1">
      <c r="A3" s="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  <c r="W3" s="4"/>
      <c r="X3" s="4"/>
      <c r="Y3" s="4"/>
      <c r="Z3" s="4"/>
    </row>
    <row r="4" spans="1:26">
      <c r="A4" s="4"/>
      <c r="B4" s="4"/>
      <c r="D4" s="4"/>
      <c r="E4" s="4"/>
      <c r="F4" s="4"/>
      <c r="G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W4" s="4"/>
      <c r="X4" s="4"/>
      <c r="Y4" s="4"/>
      <c r="Z4" s="4"/>
    </row>
    <row r="5" spans="1:26">
      <c r="A5" s="4"/>
      <c r="B5" s="4"/>
      <c r="C5" s="10"/>
      <c r="D5" s="4" t="s">
        <v>176</v>
      </c>
      <c r="E5" s="4"/>
      <c r="F5" s="4"/>
      <c r="G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W5" s="4"/>
      <c r="X5" s="4"/>
      <c r="Y5" s="4"/>
      <c r="Z5" s="4"/>
    </row>
    <row r="6" spans="1:26">
      <c r="A6" s="4"/>
      <c r="B6" s="4"/>
      <c r="C6" s="31"/>
      <c r="D6" s="4" t="s">
        <v>177</v>
      </c>
      <c r="E6" s="4"/>
      <c r="F6" s="4"/>
      <c r="G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W6" s="4"/>
      <c r="X6" s="4"/>
      <c r="Y6" s="4"/>
      <c r="Z6" s="4"/>
    </row>
    <row r="7" spans="1:26">
      <c r="A7" s="4"/>
      <c r="B7" s="4"/>
      <c r="C7" s="3"/>
      <c r="D7" s="4" t="s">
        <v>178</v>
      </c>
      <c r="E7" s="4"/>
      <c r="F7" s="4"/>
      <c r="G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W7" s="4"/>
      <c r="X7" s="4"/>
      <c r="Y7" s="4"/>
      <c r="Z7" s="4"/>
    </row>
    <row r="8" spans="1:26">
      <c r="A8" s="4"/>
      <c r="B8" s="4"/>
      <c r="D8" s="4"/>
      <c r="E8" s="4"/>
      <c r="F8" s="4"/>
      <c r="G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W8" s="4"/>
      <c r="X8" s="4"/>
      <c r="Y8" s="4"/>
      <c r="Z8" s="4"/>
    </row>
    <row r="9" spans="1:26">
      <c r="A9" s="4"/>
      <c r="B9" s="4"/>
      <c r="D9" s="4"/>
      <c r="E9" s="4"/>
      <c r="F9" s="4"/>
      <c r="G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W9" s="4"/>
      <c r="X9" s="4"/>
      <c r="Y9" s="4"/>
      <c r="Z9" s="4"/>
    </row>
    <row r="10" spans="1:26">
      <c r="A10" s="1" t="s">
        <v>0</v>
      </c>
      <c r="B10" s="1" t="s">
        <v>28</v>
      </c>
      <c r="C10" s="5" t="s">
        <v>29</v>
      </c>
      <c r="D10" s="1" t="s">
        <v>1</v>
      </c>
      <c r="E10" s="1" t="s">
        <v>2</v>
      </c>
      <c r="F10" s="1" t="s">
        <v>3</v>
      </c>
      <c r="G10" s="1" t="s">
        <v>4</v>
      </c>
      <c r="H10" s="5" t="s">
        <v>30</v>
      </c>
      <c r="I10" s="1" t="s">
        <v>31</v>
      </c>
      <c r="J10" s="1" t="s">
        <v>5</v>
      </c>
      <c r="K10" s="1" t="s">
        <v>32</v>
      </c>
      <c r="L10" s="1" t="s">
        <v>6</v>
      </c>
      <c r="M10" s="1" t="s">
        <v>7</v>
      </c>
      <c r="N10" s="1" t="s">
        <v>8</v>
      </c>
      <c r="O10" s="1" t="s">
        <v>9</v>
      </c>
      <c r="P10" s="4" t="s">
        <v>135</v>
      </c>
      <c r="Q10" s="1" t="s">
        <v>33</v>
      </c>
      <c r="R10" s="1" t="s">
        <v>10</v>
      </c>
      <c r="S10" s="1" t="s">
        <v>11</v>
      </c>
      <c r="T10" s="1" t="s">
        <v>12</v>
      </c>
      <c r="U10" s="13" t="s">
        <v>107</v>
      </c>
      <c r="V10" s="14" t="s">
        <v>108</v>
      </c>
      <c r="W10" s="13" t="s">
        <v>109</v>
      </c>
      <c r="X10" s="13" t="s">
        <v>110</v>
      </c>
      <c r="Y10" s="13" t="s">
        <v>111</v>
      </c>
      <c r="Z10" s="4" t="s">
        <v>122</v>
      </c>
    </row>
    <row r="11" spans="1:26">
      <c r="A11" s="10" t="s">
        <v>34</v>
      </c>
      <c r="B11" s="10">
        <v>-11.2241</v>
      </c>
      <c r="C11" s="10">
        <v>10396.9149</v>
      </c>
      <c r="D11" s="10">
        <v>10396.9149</v>
      </c>
      <c r="E11" s="10">
        <v>73.913600000000002</v>
      </c>
      <c r="F11" s="10">
        <v>99.047300000000007</v>
      </c>
      <c r="G11" s="10">
        <v>8.9286999999999992</v>
      </c>
      <c r="H11" s="10"/>
      <c r="I11" s="10">
        <v>-225.8192</v>
      </c>
      <c r="J11" s="10">
        <v>0.85609999999999997</v>
      </c>
      <c r="K11" s="10"/>
      <c r="L11" s="10">
        <v>1.1949000000000001</v>
      </c>
      <c r="M11" s="10">
        <v>-9.9000000000000005E-2</v>
      </c>
      <c r="N11" s="10">
        <v>-52.366999999999997</v>
      </c>
      <c r="O11" s="10">
        <v>1.2233000000000001</v>
      </c>
      <c r="P11" s="10">
        <v>1.1790554</v>
      </c>
      <c r="Q11" s="10">
        <v>0.67689999999999995</v>
      </c>
      <c r="R11" s="10">
        <v>-0.1875</v>
      </c>
      <c r="S11" s="10">
        <v>27.769300000000001</v>
      </c>
      <c r="T11" s="10"/>
      <c r="U11" s="10">
        <f>'H1,H2 data'!B43</f>
        <v>21.8065</v>
      </c>
      <c r="V11" s="10">
        <f>'H1,H2 data'!C43</f>
        <v>84.987300000000005</v>
      </c>
      <c r="W11" s="10">
        <f>'H1,H2 data'!D43</f>
        <v>83.6036</v>
      </c>
      <c r="X11" s="10">
        <f>'H1,H2 data'!E43</f>
        <v>1619.7829999999999</v>
      </c>
      <c r="Y11" s="10">
        <f>'H1,H2 data'!F43</f>
        <v>1951.4179999999999</v>
      </c>
      <c r="Z11" s="10">
        <v>0.83005435022122376</v>
      </c>
    </row>
    <row r="12" spans="1:26">
      <c r="A12" s="10" t="s">
        <v>13</v>
      </c>
      <c r="B12" s="10">
        <v>12.302</v>
      </c>
      <c r="C12" s="10">
        <v>16.885400000000001</v>
      </c>
      <c r="D12" s="10">
        <v>0.58840000000000003</v>
      </c>
      <c r="E12" s="10">
        <v>0.34620000000000001</v>
      </c>
      <c r="F12" s="10">
        <v>0.50339999999999996</v>
      </c>
      <c r="G12" s="10">
        <v>11.097099999999999</v>
      </c>
      <c r="H12" s="10">
        <v>18.7241</v>
      </c>
      <c r="I12" s="10">
        <v>13.4076</v>
      </c>
      <c r="J12" s="10">
        <v>0.61280000000000001</v>
      </c>
      <c r="K12" s="10">
        <v>7.8105000000000002</v>
      </c>
      <c r="L12" s="10">
        <v>0.6089</v>
      </c>
      <c r="M12" s="10">
        <v>1.4214</v>
      </c>
      <c r="N12" s="10">
        <v>-801.375</v>
      </c>
      <c r="O12" s="10">
        <v>7.7899999999999997E-2</v>
      </c>
      <c r="P12" s="10">
        <v>43.940677100000002</v>
      </c>
      <c r="Q12" s="10">
        <v>2.1962000000000002</v>
      </c>
      <c r="R12" s="10">
        <v>28.533799999999999</v>
      </c>
      <c r="S12" s="10">
        <v>13.145099999999999</v>
      </c>
      <c r="T12" s="10">
        <v>1.1009</v>
      </c>
      <c r="U12" s="10">
        <f>'H1,H2 data'!I43</f>
        <v>10.744899999999999</v>
      </c>
      <c r="V12" s="10">
        <f>'H1,H2 data'!J43</f>
        <v>2.2852999999999999</v>
      </c>
      <c r="W12" s="10">
        <f>'H1,H2 data'!K43</f>
        <v>2.4863</v>
      </c>
      <c r="X12" s="10">
        <f>'H1,H2 data'!L43</f>
        <v>20548.182000000001</v>
      </c>
      <c r="Y12" s="10">
        <f>'H1,H2 data'!M43</f>
        <v>34469.267</v>
      </c>
      <c r="Z12" s="10">
        <v>0.59613051823817431</v>
      </c>
    </row>
    <row r="13" spans="1:26">
      <c r="A13" s="10" t="s">
        <v>14</v>
      </c>
      <c r="B13" s="10">
        <v>23.967099999999999</v>
      </c>
      <c r="C13" s="10">
        <v>15.9679</v>
      </c>
      <c r="D13" s="10">
        <v>15.4299</v>
      </c>
      <c r="E13" s="10">
        <v>9.9608000000000008</v>
      </c>
      <c r="F13" s="10">
        <v>13.305300000000001</v>
      </c>
      <c r="G13" s="10">
        <v>10.3375</v>
      </c>
      <c r="H13" s="10">
        <v>10.136799999999999</v>
      </c>
      <c r="I13" s="10">
        <v>27.148900000000001</v>
      </c>
      <c r="J13" s="10">
        <v>0.80410000000000004</v>
      </c>
      <c r="K13" s="10">
        <v>6.0800999999999998</v>
      </c>
      <c r="L13" s="10">
        <v>1.2335</v>
      </c>
      <c r="M13" s="10">
        <v>1.3912</v>
      </c>
      <c r="N13" s="10">
        <v>-10764</v>
      </c>
      <c r="O13" s="10">
        <v>5.9400000000000001E-2</v>
      </c>
      <c r="P13" s="10">
        <v>123.48099999999999</v>
      </c>
      <c r="Q13" s="10">
        <v>2.2867000000000002</v>
      </c>
      <c r="R13" s="10">
        <v>123.2513</v>
      </c>
      <c r="S13" s="10">
        <v>7.1219000000000001</v>
      </c>
      <c r="T13" s="10">
        <v>2.0937999999999999</v>
      </c>
      <c r="U13" s="10">
        <f>'H1,H2 data'!P43</f>
        <v>15.463200000000001</v>
      </c>
      <c r="V13" s="10">
        <f>'H1,H2 data'!Q43</f>
        <v>2.641</v>
      </c>
      <c r="W13" s="10">
        <f>'H1,H2 data'!R43</f>
        <v>2.8580999999999999</v>
      </c>
      <c r="X13" s="10">
        <f>'H1,H2 data'!S43</f>
        <v>55598</v>
      </c>
      <c r="Y13" s="10">
        <f>'H1,H2 data'!T43</f>
        <v>71119</v>
      </c>
      <c r="Z13" s="10">
        <v>0.78176014848352759</v>
      </c>
    </row>
    <row r="14" spans="1:26">
      <c r="A14" s="10" t="s">
        <v>15</v>
      </c>
      <c r="B14" s="10">
        <v>17.4314</v>
      </c>
      <c r="C14" s="10">
        <v>22.729700000000001</v>
      </c>
      <c r="D14" s="10">
        <v>22.729700000000001</v>
      </c>
      <c r="E14" s="10">
        <v>15.7736</v>
      </c>
      <c r="F14" s="10">
        <v>18.520199999999999</v>
      </c>
      <c r="G14" s="10">
        <v>12.602</v>
      </c>
      <c r="H14" s="10">
        <v>12.077500000000001</v>
      </c>
      <c r="I14" s="10">
        <v>15.3653</v>
      </c>
      <c r="J14" s="10">
        <v>0.59750000000000003</v>
      </c>
      <c r="K14" s="10">
        <v>11.1836</v>
      </c>
      <c r="L14" s="10">
        <v>2.6057000000000001</v>
      </c>
      <c r="M14" s="10">
        <v>0.53639999999999999</v>
      </c>
      <c r="N14" s="10">
        <v>-192.876</v>
      </c>
      <c r="O14" s="10">
        <v>0.13569999999999999</v>
      </c>
      <c r="P14" s="10">
        <v>11.8249859</v>
      </c>
      <c r="Q14" s="10">
        <v>2.0884</v>
      </c>
      <c r="R14" s="10">
        <v>14.6554</v>
      </c>
      <c r="S14" s="10">
        <v>11.474600000000001</v>
      </c>
      <c r="T14" s="10">
        <v>1.6774</v>
      </c>
      <c r="U14" s="10">
        <f>'H1,H2 data'!W43</f>
        <v>9.6671999999999993</v>
      </c>
      <c r="V14" s="10">
        <f>'H1,H2 data'!X43</f>
        <v>1.6896</v>
      </c>
      <c r="W14" s="10">
        <f>'H1,H2 data'!Y43</f>
        <v>1.7035</v>
      </c>
      <c r="X14" s="10">
        <f>'H1,H2 data'!Z43</f>
        <v>9732.0580000000009</v>
      </c>
      <c r="Y14" s="10">
        <f>'H1,H2 data'!AA43</f>
        <v>10174.647999999999</v>
      </c>
      <c r="Z14" s="10">
        <v>0.95650070646178631</v>
      </c>
    </row>
    <row r="15" spans="1:26">
      <c r="A15" s="10" t="s">
        <v>16</v>
      </c>
      <c r="B15" s="10">
        <v>9.8762000000000008</v>
      </c>
      <c r="C15" s="10">
        <v>0.58089999999999997</v>
      </c>
      <c r="D15" s="10">
        <v>0.58089999999999997</v>
      </c>
      <c r="E15" s="10">
        <v>0.42570000000000002</v>
      </c>
      <c r="F15" s="10">
        <v>0.5776</v>
      </c>
      <c r="G15" s="10">
        <v>10.948</v>
      </c>
      <c r="H15" s="10">
        <v>19.231200000000001</v>
      </c>
      <c r="I15" s="10">
        <v>14.6974</v>
      </c>
      <c r="J15" s="10">
        <v>1.099</v>
      </c>
      <c r="K15" s="10">
        <v>9.8216999999999999</v>
      </c>
      <c r="L15" s="10">
        <v>2.8883999999999999</v>
      </c>
      <c r="M15" s="10">
        <v>39.494100000000003</v>
      </c>
      <c r="N15" s="10">
        <v>-10.359</v>
      </c>
      <c r="O15" s="10">
        <v>2.3999999999999998E-3</v>
      </c>
      <c r="P15" s="10">
        <v>0.97075160000000005</v>
      </c>
      <c r="Q15" s="10">
        <v>1.7707000000000002</v>
      </c>
      <c r="R15" s="10">
        <v>4586.8824000000004</v>
      </c>
      <c r="S15" s="10">
        <v>56.325400000000002</v>
      </c>
      <c r="T15" s="10">
        <v>0.99519999999999997</v>
      </c>
      <c r="U15" s="10">
        <f>'H1,H2 data'!AD43</f>
        <v>21.515499999999999</v>
      </c>
      <c r="V15" s="10">
        <f>'H1,H2 data'!AE43</f>
        <v>2.4996</v>
      </c>
      <c r="W15" s="10">
        <f>'H1,H2 data'!AF43</f>
        <v>2.6165000000000003</v>
      </c>
      <c r="X15" s="10">
        <f>'H1,H2 data'!AG43</f>
        <v>509.71</v>
      </c>
      <c r="Y15" s="10">
        <f>'H1,H2 data'!AH43</f>
        <v>541.505</v>
      </c>
      <c r="Z15" s="10">
        <v>0.94128401399802397</v>
      </c>
    </row>
    <row r="16" spans="1:26">
      <c r="A16" s="10" t="s">
        <v>17</v>
      </c>
      <c r="B16" s="10">
        <v>23.656500000000001</v>
      </c>
      <c r="C16" s="10">
        <v>33.481299999999997</v>
      </c>
      <c r="D16" s="10">
        <v>33.481299999999997</v>
      </c>
      <c r="E16" s="10">
        <v>20.3079</v>
      </c>
      <c r="F16" s="10">
        <v>25.083200000000001</v>
      </c>
      <c r="G16" s="10">
        <v>10.6012</v>
      </c>
      <c r="H16" s="10">
        <v>16.608000000000001</v>
      </c>
      <c r="I16" s="10">
        <v>20.696899999999999</v>
      </c>
      <c r="J16" s="10">
        <v>0.52080000000000004</v>
      </c>
      <c r="K16" s="10">
        <v>10.229200000000001</v>
      </c>
      <c r="L16" s="10">
        <v>5.5944000000000003</v>
      </c>
      <c r="M16" s="10">
        <v>0.8347</v>
      </c>
      <c r="N16" s="10">
        <v>-70.070999999999998</v>
      </c>
      <c r="O16" s="10">
        <v>0.1077</v>
      </c>
      <c r="P16" s="10">
        <v>8.414522100000001</v>
      </c>
      <c r="Q16" s="10">
        <v>3.7551999999999999</v>
      </c>
      <c r="R16" s="10">
        <v>12.8284</v>
      </c>
      <c r="S16" s="10">
        <v>17.670300000000001</v>
      </c>
      <c r="T16" s="10">
        <v>1.258</v>
      </c>
      <c r="U16" s="10">
        <f>'H1,H2 data'!AK43</f>
        <v>19.425599999999999</v>
      </c>
      <c r="V16" s="10">
        <f>'H1,H2 data'!AL43</f>
        <v>3.1213000000000002</v>
      </c>
      <c r="W16" s="10">
        <f>'H1,H2 data'!AM43</f>
        <v>3.2223999999999999</v>
      </c>
      <c r="X16" s="10">
        <f>'H1,H2 data'!AN43</f>
        <v>4278.2520000000004</v>
      </c>
      <c r="Y16" s="10">
        <f>'H1,H2 data'!AO43</f>
        <v>4464.1220000000003</v>
      </c>
      <c r="Z16" s="10">
        <v>0.95836359310968655</v>
      </c>
    </row>
    <row r="17" spans="1:26">
      <c r="A17" s="10" t="s">
        <v>18</v>
      </c>
      <c r="B17" s="10">
        <v>5.9882999999999997</v>
      </c>
      <c r="C17" s="10">
        <v>153.4365</v>
      </c>
      <c r="D17" s="10">
        <v>136.34100000000001</v>
      </c>
      <c r="E17" s="10">
        <v>47.600299999999997</v>
      </c>
      <c r="F17" s="10">
        <v>53.796900000000001</v>
      </c>
      <c r="G17" s="10">
        <v>7.3426999999999998</v>
      </c>
      <c r="H17" s="10">
        <v>56.5854</v>
      </c>
      <c r="I17" s="10">
        <v>4.3064999999999998</v>
      </c>
      <c r="J17" s="10">
        <v>0.30680000000000002</v>
      </c>
      <c r="K17" s="10">
        <v>8.1029</v>
      </c>
      <c r="L17" s="10">
        <v>1.2610000000000001</v>
      </c>
      <c r="M17" s="10">
        <v>-3.1600000000000003E-2</v>
      </c>
      <c r="N17" s="10">
        <v>-685.67499999999995</v>
      </c>
      <c r="O17" s="10">
        <v>0.64470000000000005</v>
      </c>
      <c r="P17" s="10">
        <v>4.8073433999999997</v>
      </c>
      <c r="Q17" s="10">
        <v>3.0623999999999998</v>
      </c>
      <c r="R17" s="10">
        <v>3.3504</v>
      </c>
      <c r="S17" s="10">
        <v>4.8194999999999997</v>
      </c>
      <c r="T17" s="10">
        <v>2.0865999999999998</v>
      </c>
      <c r="U17" s="10">
        <f>'H1,H2 data'!AR43</f>
        <v>0</v>
      </c>
      <c r="V17" s="10">
        <f>'H1,H2 data'!AS43</f>
        <v>2.4241999999999999</v>
      </c>
      <c r="W17" s="10">
        <f>'H1,H2 data'!AT43</f>
        <v>2.4878999999999998</v>
      </c>
      <c r="X17" s="10">
        <f>'H1,H2 data'!AU43</f>
        <v>4770.1940000000004</v>
      </c>
      <c r="Y17" s="10">
        <f>'H1,H2 data'!AV43</f>
        <v>5785.3239999999996</v>
      </c>
      <c r="Z17" s="10">
        <v>0.82453359569835682</v>
      </c>
    </row>
    <row r="18" spans="1:26">
      <c r="A18" s="10" t="s">
        <v>98</v>
      </c>
      <c r="B18" s="10">
        <v>9.7125000000000004</v>
      </c>
      <c r="C18" s="10">
        <v>29.460100000000001</v>
      </c>
      <c r="D18" s="10">
        <v>1.458</v>
      </c>
      <c r="E18" s="10">
        <v>0.65669999999999995</v>
      </c>
      <c r="F18" s="10">
        <v>1.1262000000000001</v>
      </c>
      <c r="G18" s="10">
        <v>11.9854</v>
      </c>
      <c r="H18" s="10">
        <v>22.557300000000001</v>
      </c>
      <c r="I18" s="10">
        <v>14.877599999999999</v>
      </c>
      <c r="J18" s="10">
        <v>0.69140000000000001</v>
      </c>
      <c r="K18" s="10">
        <v>9.0241000000000007</v>
      </c>
      <c r="L18" s="10">
        <v>1.5338000000000001</v>
      </c>
      <c r="M18" s="10">
        <v>0.83450000000000002</v>
      </c>
      <c r="N18" s="10">
        <v>-407.1</v>
      </c>
      <c r="O18" s="10">
        <v>9.7299999999999998E-2</v>
      </c>
      <c r="P18" s="10">
        <v>13.0066392</v>
      </c>
      <c r="Q18" s="10">
        <v>2.0867</v>
      </c>
      <c r="R18" s="10">
        <v>13.043900000000001</v>
      </c>
      <c r="S18" s="10">
        <v>16.258400000000002</v>
      </c>
      <c r="T18" s="10"/>
      <c r="U18" s="10">
        <f>'H1,H2 data'!AY43</f>
        <v>13.286899999999999</v>
      </c>
      <c r="V18" s="10">
        <f>'H1,H2 data'!AZ43</f>
        <v>3.0798999999999999</v>
      </c>
      <c r="W18" s="10">
        <f>'H1,H2 data'!BA43</f>
        <v>3.2464</v>
      </c>
      <c r="X18" s="10">
        <f>'H1,H2 data'!BB43</f>
        <v>8391.1</v>
      </c>
      <c r="Y18" s="10">
        <f>'H1,H2 data'!BC43</f>
        <v>9532.2999999999993</v>
      </c>
      <c r="Z18" s="10">
        <v>0.88028072972944627</v>
      </c>
    </row>
    <row r="19" spans="1:26">
      <c r="A19" s="10" t="s">
        <v>19</v>
      </c>
      <c r="B19" s="10">
        <v>18.509699999999999</v>
      </c>
      <c r="C19" s="10"/>
      <c r="D19" s="10"/>
      <c r="E19" s="10">
        <v>37.177799999999998</v>
      </c>
      <c r="F19" s="10">
        <v>114.6362</v>
      </c>
      <c r="G19" s="10">
        <v>8.6429000000000009</v>
      </c>
      <c r="H19" s="10">
        <v>40.203899999999997</v>
      </c>
      <c r="I19" s="10"/>
      <c r="J19" s="10">
        <v>0.35899999999999999</v>
      </c>
      <c r="K19" s="10">
        <v>17.589600000000001</v>
      </c>
      <c r="L19" s="10">
        <v>2.0430000000000001</v>
      </c>
      <c r="M19" s="10">
        <v>0.20760000000000001</v>
      </c>
      <c r="N19" s="10">
        <v>-192.66</v>
      </c>
      <c r="O19" s="10">
        <v>0.1215</v>
      </c>
      <c r="P19" s="10">
        <v>5.6818662</v>
      </c>
      <c r="Q19" s="10">
        <v>7.3601000000000001</v>
      </c>
      <c r="R19" s="10">
        <v>2.6137999999999999</v>
      </c>
      <c r="S19" s="10">
        <v>70.755499999999998</v>
      </c>
      <c r="T19" s="10"/>
      <c r="U19" s="10">
        <f>'H1,H2 data'!BF43</f>
        <v>6.9013999999999998</v>
      </c>
      <c r="V19" s="10">
        <f>'H1,H2 data'!BG43</f>
        <v>9.1089000000000002</v>
      </c>
      <c r="W19" s="10">
        <f>'H1,H2 data'!BH43</f>
        <v>9.4373000000000005</v>
      </c>
      <c r="X19" s="10">
        <f>'H1,H2 data'!BI43</f>
        <v>1802.3309999999999</v>
      </c>
      <c r="Y19" s="10">
        <f>'H1,H2 data'!BJ43</f>
        <v>1856.1790000000001</v>
      </c>
      <c r="Z19" s="10">
        <v>0.97098986681780142</v>
      </c>
    </row>
    <row r="20" spans="1:26">
      <c r="A20" s="10" t="s">
        <v>20</v>
      </c>
      <c r="B20" s="10">
        <v>-87.737899999999996</v>
      </c>
      <c r="C20" s="10">
        <v>4.2417999999999996</v>
      </c>
      <c r="D20" s="10">
        <v>4.2417999999999996</v>
      </c>
      <c r="E20" s="10">
        <v>2.7286999999999999</v>
      </c>
      <c r="F20" s="10">
        <v>4.0692000000000004</v>
      </c>
      <c r="G20" s="10">
        <v>11.0289</v>
      </c>
      <c r="H20" s="10">
        <v>148.37620000000001</v>
      </c>
      <c r="I20" s="10">
        <v>-12.8614</v>
      </c>
      <c r="J20" s="10">
        <v>9.2700000000000005E-2</v>
      </c>
      <c r="K20" s="10">
        <v>36.760899999999999</v>
      </c>
      <c r="L20" s="10">
        <v>4.5852000000000004</v>
      </c>
      <c r="M20" s="10">
        <v>-2.3815</v>
      </c>
      <c r="N20" s="10">
        <v>-577.63099999999997</v>
      </c>
      <c r="O20" s="10">
        <v>3.9300000000000002E-2</v>
      </c>
      <c r="P20" s="10">
        <v>31.4092527</v>
      </c>
      <c r="Q20" s="10">
        <v>6.3219000000000003</v>
      </c>
      <c r="R20" s="10"/>
      <c r="S20" s="10">
        <v>3.6101000000000001</v>
      </c>
      <c r="T20" s="10">
        <v>1.2215</v>
      </c>
      <c r="U20" s="10">
        <f>'H1,H2 data'!GI36</f>
        <v>23.7088</v>
      </c>
      <c r="V20" s="10">
        <f>'H1,H2 data'!GJ36</f>
        <v>1.0831999999999999</v>
      </c>
      <c r="W20" s="10">
        <f>'H1,H2 data'!GK36</f>
        <v>1.0754999999999999</v>
      </c>
      <c r="X20" s="10">
        <f>'H1,H2 data'!GL36</f>
        <v>44048.582999999999</v>
      </c>
      <c r="Y20" s="10">
        <f>'H1,H2 data'!GM36</f>
        <v>45203.966</v>
      </c>
      <c r="Z20" s="10">
        <v>0.9744406718649421</v>
      </c>
    </row>
    <row r="21" spans="1:26">
      <c r="A21" s="10" t="s">
        <v>21</v>
      </c>
      <c r="B21" s="10">
        <v>12.2555</v>
      </c>
      <c r="C21" s="10">
        <v>33.7883</v>
      </c>
      <c r="D21" s="10">
        <v>2.1705000000000001</v>
      </c>
      <c r="E21" s="10">
        <v>1.3161</v>
      </c>
      <c r="F21" s="10">
        <v>1.6223000000000001</v>
      </c>
      <c r="G21" s="10">
        <v>11.715400000000001</v>
      </c>
      <c r="H21" s="10">
        <v>26.267600000000002</v>
      </c>
      <c r="I21" s="10">
        <v>13.818</v>
      </c>
      <c r="J21" s="10">
        <v>0.68759999999999999</v>
      </c>
      <c r="K21" s="10">
        <v>15.2317</v>
      </c>
      <c r="L21" s="10">
        <v>2.1425000000000001</v>
      </c>
      <c r="M21" s="10">
        <v>0.72119999999999995</v>
      </c>
      <c r="N21" s="10">
        <v>-86</v>
      </c>
      <c r="O21" s="10">
        <v>8.5199999999999998E-2</v>
      </c>
      <c r="P21" s="10">
        <v>17.732479999999999</v>
      </c>
      <c r="Q21" s="10">
        <v>3.5394000000000001</v>
      </c>
      <c r="R21" s="10"/>
      <c r="S21" s="10">
        <v>68.3446</v>
      </c>
      <c r="T21" s="10"/>
      <c r="U21" s="10">
        <f>'H1,H2 data'!GP36</f>
        <v>26.5669</v>
      </c>
      <c r="V21" s="10">
        <f>'H1,H2 data'!GQ36</f>
        <v>3.9679000000000002</v>
      </c>
      <c r="W21" s="10">
        <f>'H1,H2 data'!GR36</f>
        <v>4.1965000000000003</v>
      </c>
      <c r="X21" s="10">
        <f>'H1,H2 data'!GS36</f>
        <v>6586</v>
      </c>
      <c r="Y21" s="10">
        <f>'H1,H2 data'!GT36</f>
        <v>7370</v>
      </c>
      <c r="Z21" s="10">
        <v>0.89362279511533238</v>
      </c>
    </row>
    <row r="22" spans="1:26">
      <c r="A22" s="10" t="s">
        <v>22</v>
      </c>
      <c r="B22" s="10">
        <v>-5.5549999999999997</v>
      </c>
      <c r="C22" s="10">
        <v>25.0594</v>
      </c>
      <c r="D22" s="10">
        <v>25.0594</v>
      </c>
      <c r="E22" s="10">
        <v>16.067599999999999</v>
      </c>
      <c r="F22" s="10">
        <v>20.038</v>
      </c>
      <c r="G22" s="10">
        <v>9.8217999999999996</v>
      </c>
      <c r="H22" s="10"/>
      <c r="I22" s="10">
        <v>-4.2633999999999999</v>
      </c>
      <c r="J22" s="10">
        <v>0.48089999999999999</v>
      </c>
      <c r="K22" s="10">
        <v>35.987099999999998</v>
      </c>
      <c r="L22" s="10">
        <v>2.6255999999999999</v>
      </c>
      <c r="M22" s="10">
        <v>0.2661</v>
      </c>
      <c r="N22" s="10">
        <v>-507.24599999999998</v>
      </c>
      <c r="O22" s="10">
        <v>3.8199999999999998E-2</v>
      </c>
      <c r="P22" s="10">
        <v>29.5049426</v>
      </c>
      <c r="Q22" s="10">
        <v>9.8649000000000004</v>
      </c>
      <c r="R22" s="10">
        <v>5.1652000000000005</v>
      </c>
      <c r="S22" s="10">
        <v>7.7908999999999997</v>
      </c>
      <c r="T22" s="10">
        <v>1.7747999999999999</v>
      </c>
      <c r="U22" s="10">
        <f>'H1,H2 data'!GW36</f>
        <v>25.933900000000001</v>
      </c>
      <c r="V22" s="10">
        <f>'H1,H2 data'!GX36</f>
        <v>6.6510999999999996</v>
      </c>
      <c r="W22" s="10">
        <f>'H1,H2 data'!GY36</f>
        <v>6.4988000000000001</v>
      </c>
      <c r="X22" s="10">
        <f>'H1,H2 data'!GZ36</f>
        <v>5131.0190000000002</v>
      </c>
      <c r="Y22" s="10">
        <f>'H1,H2 data'!HA36</f>
        <v>7011.1989999999996</v>
      </c>
      <c r="Z22" s="10">
        <v>0.73183188781262665</v>
      </c>
    </row>
    <row r="23" spans="1:26">
      <c r="A23" s="10" t="s">
        <v>23</v>
      </c>
      <c r="B23" s="10"/>
      <c r="C23" s="10"/>
      <c r="D23" s="10"/>
      <c r="E23" s="10"/>
      <c r="F23" s="10"/>
      <c r="G23" s="10">
        <v>10.5975</v>
      </c>
      <c r="H23" s="10">
        <v>28.2349</v>
      </c>
      <c r="I23" s="10"/>
      <c r="J23" s="10"/>
      <c r="K23" s="10">
        <v>13.301399999999999</v>
      </c>
      <c r="L23" s="10"/>
      <c r="M23" s="10"/>
      <c r="N23" s="10"/>
      <c r="O23" s="10">
        <v>0.18840000000000001</v>
      </c>
      <c r="P23" s="10">
        <v>9.4533132000000002</v>
      </c>
      <c r="Q23" s="10">
        <v>4.5164999999999997</v>
      </c>
      <c r="R23" s="10"/>
      <c r="S23" s="10"/>
      <c r="T23" s="10"/>
      <c r="U23" s="10"/>
      <c r="V23" s="10">
        <f>'H1,H2 data'!HE36</f>
        <v>4.5997000000000003</v>
      </c>
      <c r="W23" s="10">
        <f>'H1,H2 data'!HF36</f>
        <v>5.0887000000000002</v>
      </c>
      <c r="X23" s="10"/>
      <c r="Y23" s="10"/>
      <c r="Z23" s="10"/>
    </row>
    <row r="24" spans="1:26">
      <c r="A24" s="10" t="s">
        <v>24</v>
      </c>
      <c r="B24" s="10">
        <v>17.9039</v>
      </c>
      <c r="C24" s="10">
        <v>55.2453</v>
      </c>
      <c r="D24" s="10">
        <v>47.05</v>
      </c>
      <c r="E24" s="10">
        <v>25.895700000000001</v>
      </c>
      <c r="F24" s="10">
        <v>30.306799999999999</v>
      </c>
      <c r="G24" s="10">
        <v>11.705299999999999</v>
      </c>
      <c r="H24" s="10">
        <v>5.6690000000000005</v>
      </c>
      <c r="I24" s="10">
        <v>25.013999999999999</v>
      </c>
      <c r="J24" s="10">
        <v>0.69430000000000003</v>
      </c>
      <c r="K24" s="10">
        <v>2.9092000000000002</v>
      </c>
      <c r="L24" s="10">
        <v>0.90169999999999995</v>
      </c>
      <c r="M24" s="10">
        <v>0.16170000000000001</v>
      </c>
      <c r="N24" s="10">
        <v>-4021</v>
      </c>
      <c r="O24" s="10">
        <v>0.50080000000000002</v>
      </c>
      <c r="P24" s="10">
        <v>14.658996499999999</v>
      </c>
      <c r="Q24" s="10">
        <v>0.90529999999999999</v>
      </c>
      <c r="R24" s="10">
        <v>15.269500000000001</v>
      </c>
      <c r="S24" s="10">
        <v>9.4726999999999997</v>
      </c>
      <c r="T24" s="10">
        <v>1.5769</v>
      </c>
      <c r="U24" s="10">
        <f>'H1,H2 data'!HK36</f>
        <v>9.5108999999999995</v>
      </c>
      <c r="V24" s="10">
        <f>'H1,H2 data'!HL36</f>
        <v>1.2427999999999999</v>
      </c>
      <c r="W24" s="10">
        <f>'H1,H2 data'!HM36</f>
        <v>1.3413999999999999</v>
      </c>
      <c r="X24" s="10">
        <f>'H1,H2 data'!HN36</f>
        <v>23694</v>
      </c>
      <c r="Y24" s="10">
        <f>'H1,H2 data'!HO36</f>
        <v>24143</v>
      </c>
      <c r="Z24" s="10">
        <v>0.98140247690842064</v>
      </c>
    </row>
    <row r="25" spans="1:26">
      <c r="A25" s="10" t="s">
        <v>25</v>
      </c>
      <c r="B25" s="10">
        <v>13.278499999999999</v>
      </c>
      <c r="C25" s="10">
        <v>0</v>
      </c>
      <c r="D25" s="10">
        <v>0</v>
      </c>
      <c r="E25" s="10">
        <v>0</v>
      </c>
      <c r="F25" s="10">
        <v>0</v>
      </c>
      <c r="G25" s="10">
        <v>10.456300000000001</v>
      </c>
      <c r="H25" s="10">
        <v>35.068600000000004</v>
      </c>
      <c r="I25" s="10">
        <v>11.1601</v>
      </c>
      <c r="J25" s="10">
        <v>0.36409999999999998</v>
      </c>
      <c r="K25" s="10">
        <v>17.3749</v>
      </c>
      <c r="L25" s="10">
        <v>0.2505</v>
      </c>
      <c r="M25" s="10"/>
      <c r="N25" s="10">
        <v>-722</v>
      </c>
      <c r="O25" s="10">
        <v>0</v>
      </c>
      <c r="P25" s="10">
        <v>44.225180299999998</v>
      </c>
      <c r="Q25" s="10">
        <v>4.7820999999999998</v>
      </c>
      <c r="R25" s="10"/>
      <c r="S25" s="10">
        <v>4.8231999999999999</v>
      </c>
      <c r="T25" s="10">
        <v>1.4018999999999999</v>
      </c>
      <c r="U25" s="10">
        <f>'H1,H2 data'!HR36</f>
        <v>10.2401</v>
      </c>
      <c r="V25" s="10">
        <f>'H1,H2 data'!HS36</f>
        <v>3.2204000000000002</v>
      </c>
      <c r="W25" s="10">
        <f>'H1,H2 data'!HT36</f>
        <v>3.2334999999999998</v>
      </c>
      <c r="X25" s="10">
        <f>'H1,H2 data'!HU36</f>
        <v>24454</v>
      </c>
      <c r="Y25" s="10">
        <f>'H1,H2 data'!HV36</f>
        <v>28881</v>
      </c>
      <c r="Z25" s="10">
        <v>0.84671583393926808</v>
      </c>
    </row>
    <row r="26" spans="1:26">
      <c r="A26" s="10" t="s">
        <v>35</v>
      </c>
      <c r="B26" s="10"/>
      <c r="C26" s="10"/>
      <c r="D26" s="10"/>
      <c r="E26" s="10"/>
      <c r="F26" s="10"/>
      <c r="G26" s="10">
        <v>10.504</v>
      </c>
      <c r="H26" s="10">
        <v>19.178999999999998</v>
      </c>
      <c r="I26" s="10"/>
      <c r="J26" s="10"/>
      <c r="K26" s="10"/>
      <c r="L26" s="10"/>
      <c r="M26" s="10"/>
      <c r="N26" s="10"/>
      <c r="O26" s="10">
        <v>0.20499999999999999</v>
      </c>
      <c r="P26" s="10">
        <v>12.579531300000001</v>
      </c>
      <c r="Q26" s="10">
        <v>2.4144000000000001</v>
      </c>
      <c r="R26" s="10"/>
      <c r="S26" s="10"/>
      <c r="T26" s="10"/>
      <c r="U26" s="10"/>
      <c r="V26" s="10">
        <f>'H1,H2 data'!HZ36</f>
        <v>2.4672000000000001</v>
      </c>
      <c r="W26" s="10">
        <f>'H1,H2 data'!IA36</f>
        <v>2.7557</v>
      </c>
      <c r="X26" s="10"/>
      <c r="Y26" s="10"/>
      <c r="Z26" s="10"/>
    </row>
    <row r="27" spans="1:26">
      <c r="A27" s="10" t="s">
        <v>26</v>
      </c>
      <c r="B27" s="10"/>
      <c r="C27" s="10"/>
      <c r="D27" s="10"/>
      <c r="E27" s="10"/>
      <c r="F27" s="10"/>
      <c r="G27" s="10">
        <v>5.5014000000000003</v>
      </c>
      <c r="H27" s="10"/>
      <c r="I27" s="10"/>
      <c r="J27" s="10"/>
      <c r="K27" s="10"/>
      <c r="L27" s="10"/>
      <c r="M27" s="10"/>
      <c r="N27" s="10"/>
      <c r="O27" s="10">
        <v>3.09E-2</v>
      </c>
      <c r="P27" s="10">
        <v>4.9179482999999999</v>
      </c>
      <c r="Q27" s="10">
        <v>1.2023999999999999</v>
      </c>
      <c r="R27" s="10"/>
      <c r="S27" s="10"/>
      <c r="T27" s="10"/>
      <c r="U27" s="10">
        <f>'H1,H2 data'!IF35</f>
        <v>0</v>
      </c>
      <c r="V27" s="10"/>
      <c r="W27" s="10"/>
      <c r="X27" s="10">
        <f>'H1,H2 data'!II35</f>
        <v>1290.0340000000001</v>
      </c>
      <c r="Y27" s="10">
        <f>'H1,H2 data'!IJ35</f>
        <v>2161.2820000000002</v>
      </c>
      <c r="Z27" s="10">
        <v>0.5968837014327607</v>
      </c>
    </row>
    <row r="28" spans="1:26">
      <c r="A28" s="10" t="s">
        <v>27</v>
      </c>
      <c r="B28" s="10">
        <v>23.029399999999999</v>
      </c>
      <c r="C28" s="10">
        <v>17.998000000000001</v>
      </c>
      <c r="D28" s="10">
        <v>16.143000000000001</v>
      </c>
      <c r="E28" s="10">
        <v>8.8338999999999999</v>
      </c>
      <c r="F28" s="10">
        <v>13.6808</v>
      </c>
      <c r="G28" s="10">
        <v>9.4425000000000008</v>
      </c>
      <c r="H28" s="10">
        <v>9.6685999999999996</v>
      </c>
      <c r="I28" s="10">
        <v>27.506799999999998</v>
      </c>
      <c r="J28" s="10">
        <v>0.6411</v>
      </c>
      <c r="K28" s="10">
        <v>6.8917999999999999</v>
      </c>
      <c r="L28" s="10">
        <v>1.9285000000000001</v>
      </c>
      <c r="M28" s="10">
        <v>2.4548999999999999</v>
      </c>
      <c r="N28" s="10">
        <v>-2305</v>
      </c>
      <c r="O28" s="10">
        <v>5.4699999999999999E-2</v>
      </c>
      <c r="P28" s="10">
        <v>218.38026070000001</v>
      </c>
      <c r="Q28" s="10">
        <v>2.9622000000000002</v>
      </c>
      <c r="R28" s="10">
        <v>65.078900000000004</v>
      </c>
      <c r="S28" s="10">
        <v>5.7210999999999999</v>
      </c>
      <c r="T28" s="10">
        <v>1.0477000000000001</v>
      </c>
      <c r="U28" s="10">
        <f>'H1,H2 data'!BM43</f>
        <v>13.3079</v>
      </c>
      <c r="V28" s="10">
        <f>'H1,H2 data'!BN43</f>
        <v>3.2785000000000002</v>
      </c>
      <c r="W28" s="10">
        <f>'H1,H2 data'!BO43</f>
        <v>3.3273999999999999</v>
      </c>
      <c r="X28" s="10">
        <f>'H1,H2 data'!BP43</f>
        <v>104649</v>
      </c>
      <c r="Y28" s="10">
        <f>'H1,H2 data'!BQ43</f>
        <v>121271</v>
      </c>
      <c r="Z28" s="10">
        <v>0.86293507928523716</v>
      </c>
    </row>
    <row r="29" spans="1:26">
      <c r="A29" s="11" t="s">
        <v>66</v>
      </c>
      <c r="B29" s="11">
        <v>25.978400000000001</v>
      </c>
      <c r="C29" s="11">
        <v>55.786099999999998</v>
      </c>
      <c r="D29" s="11">
        <v>52.609699999999997</v>
      </c>
      <c r="E29" s="11">
        <v>29.662199999999999</v>
      </c>
      <c r="F29" s="11">
        <v>33.770499999999998</v>
      </c>
      <c r="G29" s="11">
        <v>7.3605</v>
      </c>
      <c r="H29" s="11"/>
      <c r="I29" s="11">
        <v>7.3795000000000002</v>
      </c>
      <c r="J29" s="11">
        <v>0.1598</v>
      </c>
      <c r="K29" s="11"/>
      <c r="L29" s="11">
        <v>0.13270000000000001</v>
      </c>
      <c r="M29" s="11">
        <v>9.5399999999999999E-2</v>
      </c>
      <c r="N29" s="11">
        <v>-454.9</v>
      </c>
      <c r="O29" s="11"/>
      <c r="P29" s="11">
        <v>0</v>
      </c>
      <c r="Q29" s="11"/>
      <c r="R29" s="11">
        <v>2.4979</v>
      </c>
      <c r="S29" s="11">
        <v>0.80679999999999996</v>
      </c>
      <c r="T29" s="11">
        <v>2.0838000000000001</v>
      </c>
      <c r="U29" s="11">
        <f>'H1,H2 data'!CO36</f>
        <v>15.6493</v>
      </c>
      <c r="V29" s="11"/>
      <c r="W29" s="11"/>
      <c r="X29" s="11">
        <f>'H1,H2 data'!CR36</f>
        <v>21357.5</v>
      </c>
      <c r="Y29" s="11">
        <f>'H1,H2 data'!CS36</f>
        <v>135840.70000000001</v>
      </c>
      <c r="Z29" s="11">
        <v>0.15722460205225677</v>
      </c>
    </row>
    <row r="30" spans="1:26">
      <c r="A30" s="11" t="s">
        <v>67</v>
      </c>
      <c r="B30" s="11">
        <v>8.0806000000000004</v>
      </c>
      <c r="C30" s="11">
        <v>33.271000000000001</v>
      </c>
      <c r="D30" s="11">
        <v>27.974699999999999</v>
      </c>
      <c r="E30" s="11">
        <v>15.43</v>
      </c>
      <c r="F30" s="11">
        <v>20.9909</v>
      </c>
      <c r="G30" s="11">
        <v>8.1654</v>
      </c>
      <c r="H30" s="11"/>
      <c r="I30" s="11">
        <v>6.3184000000000005</v>
      </c>
      <c r="J30" s="11">
        <v>0.39040000000000002</v>
      </c>
      <c r="K30" s="11"/>
      <c r="L30" s="11">
        <v>0.53410000000000002</v>
      </c>
      <c r="M30" s="11">
        <v>0.47910000000000003</v>
      </c>
      <c r="N30" s="11">
        <v>-772</v>
      </c>
      <c r="O30" s="11"/>
      <c r="P30" s="11">
        <v>59.469839999999998</v>
      </c>
      <c r="Q30" s="11"/>
      <c r="R30" s="11">
        <v>27.296299999999999</v>
      </c>
      <c r="S30" s="11">
        <v>12.8018</v>
      </c>
      <c r="T30" s="11">
        <v>1.7194</v>
      </c>
      <c r="U30" s="11">
        <f>'H1,H2 data'!CV36</f>
        <v>7.76</v>
      </c>
      <c r="V30" s="11"/>
      <c r="W30" s="11"/>
      <c r="X30" s="11">
        <f>'H1,H2 data'!CY36</f>
        <v>27558</v>
      </c>
      <c r="Y30" s="11">
        <f>'H1,H2 data'!CZ36</f>
        <v>54258</v>
      </c>
      <c r="Z30" s="11">
        <v>0.50790666814110363</v>
      </c>
    </row>
    <row r="31" spans="1:26">
      <c r="A31" s="11" t="s">
        <v>68</v>
      </c>
      <c r="B31" s="11">
        <v>55.479599999999998</v>
      </c>
      <c r="C31" s="11">
        <v>116.0467</v>
      </c>
      <c r="D31" s="11">
        <v>110.9036</v>
      </c>
      <c r="E31" s="11">
        <v>40.890099999999997</v>
      </c>
      <c r="F31" s="11">
        <v>51.333199999999998</v>
      </c>
      <c r="G31" s="11">
        <v>8.9220000000000006</v>
      </c>
      <c r="H31" s="11">
        <v>8.4939</v>
      </c>
      <c r="I31" s="11">
        <v>106.6431</v>
      </c>
      <c r="J31" s="11">
        <v>0.75460000000000005</v>
      </c>
      <c r="K31" s="11">
        <v>7.2872000000000003</v>
      </c>
      <c r="L31" s="11">
        <v>1.4767999999999999</v>
      </c>
      <c r="M31" s="11">
        <v>0.88290000000000002</v>
      </c>
      <c r="N31" s="11">
        <v>-747</v>
      </c>
      <c r="O31" s="11">
        <v>0.15210000000000001</v>
      </c>
      <c r="P31" s="11">
        <v>145.833022</v>
      </c>
      <c r="Q31" s="11">
        <v>4.4680999999999997</v>
      </c>
      <c r="R31" s="11">
        <v>33.853200000000001</v>
      </c>
      <c r="S31" s="11">
        <v>24.790199999999999</v>
      </c>
      <c r="T31" s="11">
        <v>4.6398000000000001</v>
      </c>
      <c r="U31" s="11">
        <f>'H1,H2 data'!DC36</f>
        <v>9.2344000000000008</v>
      </c>
      <c r="V31" s="11">
        <f>'H1,H2 data'!DD36</f>
        <v>7.7637</v>
      </c>
      <c r="W31" s="11">
        <f>'H1,H2 data'!DE36</f>
        <v>8.3041999999999998</v>
      </c>
      <c r="X31" s="11">
        <f>'H1,H2 data'!DF36</f>
        <v>40420</v>
      </c>
      <c r="Y31" s="11">
        <f>'H1,H2 data'!DG36</f>
        <v>51839</v>
      </c>
      <c r="Z31" s="11">
        <v>0.77972183105383974</v>
      </c>
    </row>
    <row r="32" spans="1:26">
      <c r="A32" s="11" t="s">
        <v>69</v>
      </c>
      <c r="B32" s="11">
        <v>4.8651</v>
      </c>
      <c r="C32" s="11">
        <v>175.05770000000001</v>
      </c>
      <c r="D32" s="11">
        <v>156.2139</v>
      </c>
      <c r="E32" s="11">
        <v>42.346299999999999</v>
      </c>
      <c r="F32" s="11">
        <v>56.793100000000003</v>
      </c>
      <c r="G32" s="11">
        <v>6.9768999999999997</v>
      </c>
      <c r="H32" s="11">
        <v>56.286799999999999</v>
      </c>
      <c r="I32" s="11">
        <v>6.3540999999999999</v>
      </c>
      <c r="J32" s="11">
        <v>0.33629999999999999</v>
      </c>
      <c r="K32" s="11">
        <v>13.8088</v>
      </c>
      <c r="L32" s="11">
        <v>0.52039999999999997</v>
      </c>
      <c r="M32" s="11">
        <v>0.20280000000000001</v>
      </c>
      <c r="N32" s="11">
        <v>-48.1</v>
      </c>
      <c r="O32" s="11">
        <v>0.33250000000000002</v>
      </c>
      <c r="P32" s="11">
        <v>10.945600300000001</v>
      </c>
      <c r="Q32" s="11">
        <v>4.0464000000000002</v>
      </c>
      <c r="R32" s="11">
        <v>4.6058000000000003</v>
      </c>
      <c r="S32" s="11">
        <v>6.4054000000000002</v>
      </c>
      <c r="T32" s="11">
        <v>0.59019999999999995</v>
      </c>
      <c r="U32" s="11">
        <f>'H1,H2 data'!DJ36</f>
        <v>7.9444999999999997</v>
      </c>
      <c r="V32" s="11">
        <f>'H1,H2 data'!DK36</f>
        <v>5.2567000000000004</v>
      </c>
      <c r="W32" s="11">
        <f>'H1,H2 data'!DL36</f>
        <v>5.3876999999999997</v>
      </c>
      <c r="X32" s="11">
        <f>'H1,H2 data'!DM36</f>
        <v>1838.7</v>
      </c>
      <c r="Y32" s="11">
        <f>'H1,H2 data'!DN36</f>
        <v>7670.1</v>
      </c>
      <c r="Z32" s="11">
        <v>0.23972308053350022</v>
      </c>
    </row>
    <row r="33" spans="1:26">
      <c r="A33" s="11" t="s">
        <v>70</v>
      </c>
      <c r="B33" s="11"/>
      <c r="C33" s="11"/>
      <c r="D33" s="11"/>
      <c r="E33" s="11"/>
      <c r="F33" s="11"/>
      <c r="G33" s="11">
        <v>7.1757999999999997</v>
      </c>
      <c r="H33" s="11"/>
      <c r="I33" s="11"/>
      <c r="J33" s="11"/>
      <c r="K33" s="11"/>
      <c r="L33" s="11"/>
      <c r="M33" s="11"/>
      <c r="N33" s="11"/>
      <c r="O33" s="11">
        <v>0.14419999999999999</v>
      </c>
      <c r="P33" s="11">
        <v>8.0642499999999992E-2</v>
      </c>
      <c r="Q33" s="11">
        <v>6.0110999999999999</v>
      </c>
      <c r="R33" s="11"/>
      <c r="S33" s="11"/>
      <c r="T33" s="11"/>
      <c r="U33" s="11"/>
      <c r="V33" s="11">
        <f>'H1,H2 data'!DR36</f>
        <v>1.6348</v>
      </c>
      <c r="W33" s="11">
        <f>'H1,H2 data'!DS36</f>
        <v>1.6173999999999999</v>
      </c>
      <c r="X33" s="11"/>
      <c r="Y33" s="11"/>
      <c r="Z33" s="11"/>
    </row>
    <row r="34" spans="1:26">
      <c r="A34" s="11" t="s">
        <v>71</v>
      </c>
      <c r="B34" s="11"/>
      <c r="C34" s="11"/>
      <c r="D34" s="11"/>
      <c r="E34" s="11"/>
      <c r="F34" s="11"/>
      <c r="G34" s="11">
        <v>0.63660000000000005</v>
      </c>
      <c r="H34" s="11"/>
      <c r="I34" s="11"/>
      <c r="J34" s="11"/>
      <c r="K34" s="11"/>
      <c r="L34" s="11"/>
      <c r="M34" s="11"/>
      <c r="N34" s="11"/>
      <c r="O34" s="11">
        <v>0</v>
      </c>
      <c r="P34" s="11">
        <v>0.1195971</v>
      </c>
      <c r="Q34" s="11"/>
      <c r="R34" s="11"/>
      <c r="S34" s="11"/>
      <c r="T34" s="11"/>
      <c r="U34" s="11"/>
      <c r="V34" s="11"/>
      <c r="W34" s="11"/>
      <c r="X34" s="11">
        <f>'H1,H2 data'!EA35</f>
        <v>28.543299999999999</v>
      </c>
      <c r="Y34" s="11">
        <f>'H1,H2 data'!EB35</f>
        <v>28.543299999999999</v>
      </c>
      <c r="Z34" s="11">
        <v>1</v>
      </c>
    </row>
    <row r="35" spans="1:26">
      <c r="A35" s="11" t="s">
        <v>72</v>
      </c>
      <c r="B35" s="11">
        <v>0.86650000000000005</v>
      </c>
      <c r="C35" s="11">
        <v>362.18220000000002</v>
      </c>
      <c r="D35" s="11">
        <v>362.18220000000002</v>
      </c>
      <c r="E35" s="11">
        <v>61.531500000000001</v>
      </c>
      <c r="F35" s="11">
        <v>78.363500000000002</v>
      </c>
      <c r="G35" s="11">
        <v>8.6004000000000005</v>
      </c>
      <c r="H35" s="11">
        <v>2735.1138999999998</v>
      </c>
      <c r="I35" s="11"/>
      <c r="J35" s="11">
        <v>0.8357</v>
      </c>
      <c r="K35" s="11">
        <v>225.08240000000001</v>
      </c>
      <c r="L35" s="11">
        <v>4.2127999999999997</v>
      </c>
      <c r="M35" s="11">
        <v>9.7699999999999995E-2</v>
      </c>
      <c r="N35" s="11">
        <v>-26.003</v>
      </c>
      <c r="O35" s="11">
        <v>3.0700000000000002E-2</v>
      </c>
      <c r="P35" s="11">
        <v>20.1718969</v>
      </c>
      <c r="Q35" s="11">
        <v>26.762</v>
      </c>
      <c r="R35" s="11">
        <v>2.0949</v>
      </c>
      <c r="S35" s="11">
        <v>51.758800000000001</v>
      </c>
      <c r="T35" s="11">
        <v>2.3012000000000001</v>
      </c>
      <c r="U35" s="11">
        <f>'H1,H2 data'!EE36</f>
        <v>63.616999999999997</v>
      </c>
      <c r="V35" s="11">
        <f>'H1,H2 data'!EF36</f>
        <v>118.2684</v>
      </c>
      <c r="W35" s="11">
        <f>'H1,H2 data'!EG36</f>
        <v>118.68129999999999</v>
      </c>
      <c r="X35" s="11">
        <f>'H1,H2 data'!EH36</f>
        <v>1007.44</v>
      </c>
      <c r="Y35" s="11">
        <f>'H1,H2 data'!EI36</f>
        <v>1007.44</v>
      </c>
      <c r="Z35" s="11">
        <v>1</v>
      </c>
    </row>
    <row r="36" spans="1:26">
      <c r="A36" s="11" t="s">
        <v>73</v>
      </c>
      <c r="B36" s="11">
        <v>-19.305499999999999</v>
      </c>
      <c r="C36" s="11">
        <v>27.5855</v>
      </c>
      <c r="D36" s="11">
        <v>27.5855</v>
      </c>
      <c r="E36" s="11">
        <v>17.758700000000001</v>
      </c>
      <c r="F36" s="11">
        <v>21.621200000000002</v>
      </c>
      <c r="G36" s="11">
        <v>8.7262000000000004</v>
      </c>
      <c r="H36" s="11"/>
      <c r="I36" s="11">
        <v>-8.7457999999999991</v>
      </c>
      <c r="J36" s="11">
        <v>0.2868</v>
      </c>
      <c r="K36" s="11"/>
      <c r="L36" s="11">
        <v>1.3304</v>
      </c>
      <c r="M36" s="11">
        <v>-0.67849999999999999</v>
      </c>
      <c r="N36" s="11">
        <v>-227.65299999999999</v>
      </c>
      <c r="O36" s="11">
        <v>3.9199999999999999E-2</v>
      </c>
      <c r="P36" s="11">
        <v>16.892728999999999</v>
      </c>
      <c r="Q36" s="11">
        <v>18.982800000000001</v>
      </c>
      <c r="R36" s="11">
        <v>-1.6608000000000001</v>
      </c>
      <c r="S36" s="11">
        <v>10.6463</v>
      </c>
      <c r="T36" s="11">
        <v>6.4127999999999998</v>
      </c>
      <c r="U36" s="11">
        <f>'H1,H2 data'!EL36</f>
        <v>71.334900000000005</v>
      </c>
      <c r="V36" s="11">
        <f>'H1,H2 data'!EM36</f>
        <v>7.0480999999999998</v>
      </c>
      <c r="W36" s="11">
        <f>'H1,H2 data'!EN36</f>
        <v>6.9825999999999997</v>
      </c>
      <c r="X36" s="11">
        <f>'H1,H2 data'!EO36</f>
        <v>2848.3330000000001</v>
      </c>
      <c r="Y36" s="11">
        <f>'H1,H2 data'!EP36</f>
        <v>3729.3679999999999</v>
      </c>
      <c r="Z36" s="11">
        <v>0.76375755892151165</v>
      </c>
    </row>
    <row r="37" spans="1:26">
      <c r="A37" s="11" t="s">
        <v>74</v>
      </c>
      <c r="B37" s="11">
        <v>-31.116299999999999</v>
      </c>
      <c r="C37" s="11">
        <v>235.1377</v>
      </c>
      <c r="D37" s="11">
        <v>235.1377</v>
      </c>
      <c r="E37" s="11">
        <v>49.380899999999997</v>
      </c>
      <c r="F37" s="11">
        <v>70.161500000000004</v>
      </c>
      <c r="G37" s="11">
        <v>8.8912999999999993</v>
      </c>
      <c r="H37" s="11"/>
      <c r="I37" s="11">
        <v>-38.501399999999997</v>
      </c>
      <c r="J37" s="11">
        <v>0.29680000000000001</v>
      </c>
      <c r="K37" s="11"/>
      <c r="L37" s="11">
        <v>5.4002999999999997</v>
      </c>
      <c r="M37" s="11"/>
      <c r="N37" s="11"/>
      <c r="O37" s="11"/>
      <c r="P37" s="11">
        <v>0</v>
      </c>
      <c r="Q37" s="11"/>
      <c r="R37" s="11"/>
      <c r="S37" s="11">
        <v>81.495500000000007</v>
      </c>
      <c r="T37" s="11"/>
      <c r="U37" s="11">
        <f>'H1,H2 data'!ES36</f>
        <v>113.6019</v>
      </c>
      <c r="V37" s="11"/>
      <c r="W37" s="11"/>
      <c r="X37" s="11">
        <f>'H1,H2 data'!EV36</f>
        <v>936.78899999999999</v>
      </c>
      <c r="Y37" s="11">
        <f>'H1,H2 data'!EW36</f>
        <v>956.10500000000002</v>
      </c>
      <c r="Z37" s="11">
        <v>0.97979719800649512</v>
      </c>
    </row>
    <row r="38" spans="1:26">
      <c r="A38" s="11" t="s">
        <v>75</v>
      </c>
      <c r="B38" s="11">
        <v>-3.5150999999999999</v>
      </c>
      <c r="C38" s="11">
        <v>283.07799999999997</v>
      </c>
      <c r="D38" s="11">
        <v>276.238</v>
      </c>
      <c r="E38" s="11">
        <v>57.258899999999997</v>
      </c>
      <c r="F38" s="11">
        <v>72.110100000000003</v>
      </c>
      <c r="G38" s="11">
        <v>5.4254999999999995</v>
      </c>
      <c r="H38" s="11">
        <v>297.94560000000001</v>
      </c>
      <c r="I38" s="11">
        <v>-6.8809000000000005</v>
      </c>
      <c r="J38" s="11">
        <v>0.24299999999999999</v>
      </c>
      <c r="K38" s="11">
        <v>3.8932000000000002</v>
      </c>
      <c r="L38" s="11">
        <v>0.4945</v>
      </c>
      <c r="M38" s="11">
        <v>2.76E-2</v>
      </c>
      <c r="N38" s="11">
        <v>-863</v>
      </c>
      <c r="O38" s="11">
        <v>2.9130000000000003</v>
      </c>
      <c r="P38" s="11">
        <v>5.4555501999999994</v>
      </c>
      <c r="Q38" s="11">
        <v>0.97840000000000005</v>
      </c>
      <c r="R38" s="11">
        <v>1.8487</v>
      </c>
      <c r="S38" s="11">
        <v>3.4559000000000002</v>
      </c>
      <c r="T38" s="11">
        <v>0.87790000000000001</v>
      </c>
      <c r="U38" s="11">
        <f>'H1,H2 data'!EZ36</f>
        <v>0</v>
      </c>
      <c r="V38" s="11">
        <f>'H1,H2 data'!FA36</f>
        <v>0.9718</v>
      </c>
      <c r="W38" s="11">
        <f>'H1,H2 data'!FB36</f>
        <v>0.9022</v>
      </c>
      <c r="X38" s="11">
        <f>'H1,H2 data'!FC36</f>
        <v>18775</v>
      </c>
      <c r="Y38" s="11">
        <f>'H1,H2 data'!FD36</f>
        <v>27084</v>
      </c>
      <c r="Z38" s="11">
        <v>0.69321370550878747</v>
      </c>
    </row>
    <row r="39" spans="1:26">
      <c r="A39" s="11" t="s">
        <v>76</v>
      </c>
      <c r="B39" s="11">
        <v>-79308.517399999997</v>
      </c>
      <c r="C39" s="11">
        <v>139.65629999999999</v>
      </c>
      <c r="D39" s="11">
        <v>139.65629999999999</v>
      </c>
      <c r="E39" s="11">
        <v>47.5261</v>
      </c>
      <c r="F39" s="11">
        <v>58.273600000000002</v>
      </c>
      <c r="G39" s="11">
        <v>7.3353999999999999</v>
      </c>
      <c r="H39" s="11"/>
      <c r="I39" s="11">
        <v>-238.38050000000001</v>
      </c>
      <c r="J39" s="11">
        <v>1.1999999999999999E-3</v>
      </c>
      <c r="K39" s="11"/>
      <c r="L39" s="11">
        <v>4.9302000000000001</v>
      </c>
      <c r="M39" s="11"/>
      <c r="N39" s="11"/>
      <c r="O39" s="11">
        <v>5.7799999999999997E-2</v>
      </c>
      <c r="P39" s="11">
        <v>2.0975259999999998</v>
      </c>
      <c r="Q39" s="11">
        <v>6616.8011999999999</v>
      </c>
      <c r="R39" s="11"/>
      <c r="S39" s="11">
        <v>90.153999999999996</v>
      </c>
      <c r="T39" s="11"/>
      <c r="U39" s="11">
        <f>'H1,H2 data'!FG36</f>
        <v>49018.9274</v>
      </c>
      <c r="V39" s="11">
        <f>'H1,H2 data'!FH36</f>
        <v>24.270700000000001</v>
      </c>
      <c r="W39" s="11">
        <f>'H1,H2 data'!FI36</f>
        <v>23.7209</v>
      </c>
      <c r="X39" s="11">
        <f>'H1,H2 data'!FJ36</f>
        <v>240.54900000000001</v>
      </c>
      <c r="Y39" s="11">
        <f>'H1,H2 data'!FK36</f>
        <v>255.28100000000001</v>
      </c>
      <c r="Z39" s="11">
        <v>0.9422910439868224</v>
      </c>
    </row>
    <row r="40" spans="1:26">
      <c r="A40" s="11" t="s">
        <v>77</v>
      </c>
      <c r="B40" s="11">
        <v>-53.890799999999999</v>
      </c>
      <c r="C40" s="11">
        <v>25.825700000000001</v>
      </c>
      <c r="D40" s="11">
        <v>24.404299999999999</v>
      </c>
      <c r="E40" s="11">
        <v>10.6805</v>
      </c>
      <c r="F40" s="11">
        <v>19.395299999999999</v>
      </c>
      <c r="G40" s="11">
        <v>10.623699999999999</v>
      </c>
      <c r="H40" s="11"/>
      <c r="I40" s="11">
        <v>-55.22</v>
      </c>
      <c r="J40" s="11">
        <v>0.42720000000000002</v>
      </c>
      <c r="K40" s="11"/>
      <c r="L40" s="11">
        <v>2.0588000000000002</v>
      </c>
      <c r="M40" s="11">
        <v>-1.4541999999999999</v>
      </c>
      <c r="N40" s="11">
        <v>-45.302</v>
      </c>
      <c r="O40" s="11">
        <v>9.1000000000000004E-3</v>
      </c>
      <c r="P40" s="11">
        <v>30.918606</v>
      </c>
      <c r="Q40" s="11">
        <v>29.950099999999999</v>
      </c>
      <c r="R40" s="11"/>
      <c r="S40" s="11">
        <v>28.6036</v>
      </c>
      <c r="T40" s="11">
        <v>0.755</v>
      </c>
      <c r="U40" s="11">
        <f>'H1,H2 data'!FN36</f>
        <v>96.472700000000003</v>
      </c>
      <c r="V40" s="11">
        <f>'H1,H2 data'!FO36</f>
        <v>32.972200000000001</v>
      </c>
      <c r="W40" s="11">
        <f>'H1,H2 data'!FP36</f>
        <v>32.303600000000003</v>
      </c>
      <c r="X40" s="11">
        <f>'H1,H2 data'!FQ36</f>
        <v>2164.1509999999998</v>
      </c>
      <c r="Y40" s="11">
        <f>'H1,H2 data'!FR36</f>
        <v>2498.875</v>
      </c>
      <c r="Z40" s="11">
        <v>0.86605012255514979</v>
      </c>
    </row>
    <row r="41" spans="1:26">
      <c r="A41" s="11" t="s">
        <v>78</v>
      </c>
      <c r="B41" s="11">
        <v>15.499499999999999</v>
      </c>
      <c r="C41" s="11">
        <v>0</v>
      </c>
      <c r="D41" s="11">
        <v>0</v>
      </c>
      <c r="E41" s="11">
        <v>0</v>
      </c>
      <c r="F41" s="11">
        <v>0</v>
      </c>
      <c r="G41" s="11">
        <v>9.7830999999999992</v>
      </c>
      <c r="H41" s="11">
        <v>93.898799999999994</v>
      </c>
      <c r="I41" s="11">
        <v>20.5273</v>
      </c>
      <c r="J41" s="11">
        <v>0.86570000000000003</v>
      </c>
      <c r="K41" s="11">
        <v>42.042099999999998</v>
      </c>
      <c r="L41" s="11">
        <v>1.2886</v>
      </c>
      <c r="M41" s="11"/>
      <c r="N41" s="11">
        <v>-677.93299999999999</v>
      </c>
      <c r="O41" s="11">
        <v>0</v>
      </c>
      <c r="P41" s="11">
        <v>56.493782199999998</v>
      </c>
      <c r="Q41" s="11">
        <v>13.766500000000001</v>
      </c>
      <c r="R41" s="11">
        <v>93.169399999999996</v>
      </c>
      <c r="S41" s="11">
        <v>14.4247</v>
      </c>
      <c r="T41" s="11">
        <v>9.0501000000000005</v>
      </c>
      <c r="U41" s="11">
        <f>'H1,H2 data'!FU36</f>
        <v>39.490400000000001</v>
      </c>
      <c r="V41" s="11">
        <f>'H1,H2 data'!FV36</f>
        <v>15.544</v>
      </c>
      <c r="W41" s="11">
        <f>'H1,H2 data'!FW36</f>
        <v>17.115600000000001</v>
      </c>
      <c r="X41" s="11">
        <f>'H1,H2 data'!FX36</f>
        <v>5609.1319999999996</v>
      </c>
      <c r="Y41" s="11">
        <f>'H1,H2 data'!FY36</f>
        <v>5609.1319999999996</v>
      </c>
      <c r="Z41" s="11">
        <v>1</v>
      </c>
    </row>
    <row r="42" spans="1:26">
      <c r="A42" s="11" t="s">
        <v>79</v>
      </c>
      <c r="B42" s="11">
        <v>12.0669</v>
      </c>
      <c r="C42" s="11">
        <v>54.683599999999998</v>
      </c>
      <c r="D42" s="11">
        <v>54.641800000000003</v>
      </c>
      <c r="E42" s="11">
        <v>22.414000000000001</v>
      </c>
      <c r="F42" s="11">
        <v>35.3249</v>
      </c>
      <c r="G42" s="11">
        <v>7.1028000000000002</v>
      </c>
      <c r="H42" s="11">
        <v>29.491</v>
      </c>
      <c r="I42" s="11">
        <v>16.085799999999999</v>
      </c>
      <c r="J42" s="11">
        <v>0.5554</v>
      </c>
      <c r="K42" s="11">
        <v>32.269500000000001</v>
      </c>
      <c r="L42" s="11">
        <v>0.54090000000000005</v>
      </c>
      <c r="M42" s="11">
        <v>0.21390000000000001</v>
      </c>
      <c r="N42" s="11">
        <v>-1066.2</v>
      </c>
      <c r="O42" s="11">
        <v>8.5500000000000007E-2</v>
      </c>
      <c r="P42" s="11">
        <v>93.366529099999994</v>
      </c>
      <c r="Q42" s="11">
        <v>4.6779999999999999</v>
      </c>
      <c r="R42" s="11">
        <v>19.060600000000001</v>
      </c>
      <c r="S42" s="11">
        <v>10.3079</v>
      </c>
      <c r="T42" s="11">
        <v>1.4858</v>
      </c>
      <c r="U42" s="11">
        <f>'H1,H2 data'!GB36</f>
        <v>24.031600000000001</v>
      </c>
      <c r="V42" s="11">
        <f>'H1,H2 data'!GC36</f>
        <v>6.3913000000000002</v>
      </c>
      <c r="W42" s="11">
        <f>'H1,H2 data'!GD36</f>
        <v>6.1626000000000003</v>
      </c>
      <c r="X42" s="11">
        <f>'H1,H2 data'!GE36</f>
        <v>26494.2</v>
      </c>
      <c r="Y42" s="11">
        <f>'H1,H2 data'!GF36</f>
        <v>35568.9</v>
      </c>
      <c r="Z42" s="11">
        <v>0.74486981604716473</v>
      </c>
    </row>
    <row r="43" spans="1:26">
      <c r="A43" s="3" t="s">
        <v>80</v>
      </c>
      <c r="B43" s="3">
        <v>2.8464</v>
      </c>
      <c r="C43" s="3">
        <v>43.632800000000003</v>
      </c>
      <c r="D43" s="3">
        <v>42.590299999999999</v>
      </c>
      <c r="E43" s="3">
        <v>24.172000000000001</v>
      </c>
      <c r="F43" s="3">
        <v>29.652200000000001</v>
      </c>
      <c r="G43" s="3">
        <v>4.2347999999999999</v>
      </c>
      <c r="H43" s="3">
        <v>18.3094</v>
      </c>
      <c r="I43" s="3">
        <v>2.0348000000000002</v>
      </c>
      <c r="J43" s="3">
        <v>0.30859999999999999</v>
      </c>
      <c r="K43" s="3">
        <v>4.3277000000000001</v>
      </c>
      <c r="L43" s="3">
        <v>1.9781</v>
      </c>
      <c r="M43" s="3">
        <v>0.1193</v>
      </c>
      <c r="N43" s="3">
        <v>-1401</v>
      </c>
      <c r="O43" s="3">
        <v>0.65510000000000002</v>
      </c>
      <c r="P43" s="3">
        <v>9.5188237000000004</v>
      </c>
      <c r="Q43" s="3">
        <v>1.2316</v>
      </c>
      <c r="R43" s="3"/>
      <c r="S43" s="3">
        <v>11.047599999999999</v>
      </c>
      <c r="T43" s="3"/>
      <c r="U43" s="3">
        <f>'H1,H2 data'!B36</f>
        <v>1.7208000000000001</v>
      </c>
      <c r="V43" s="3">
        <f>'H1,H2 data'!C36</f>
        <v>0.83950000000000002</v>
      </c>
      <c r="W43" s="3">
        <f>'H1,H2 data'!D36</f>
        <v>0.81789999999999996</v>
      </c>
      <c r="X43" s="3">
        <f>'H1,H2 data'!E36</f>
        <v>25030</v>
      </c>
      <c r="Y43" s="3">
        <f>'H1,H2 data'!F36</f>
        <v>25182</v>
      </c>
      <c r="Z43" s="3">
        <v>0.99396394249861009</v>
      </c>
    </row>
    <row r="44" spans="1:26">
      <c r="A44" s="3" t="s">
        <v>81</v>
      </c>
      <c r="B44" s="3">
        <v>-96.422600000000003</v>
      </c>
      <c r="C44" s="3">
        <v>109.22790000000001</v>
      </c>
      <c r="D44" s="3">
        <v>109.22790000000001</v>
      </c>
      <c r="E44" s="3">
        <v>45.637599999999999</v>
      </c>
      <c r="F44" s="3">
        <v>52.205199999999998</v>
      </c>
      <c r="G44" s="3">
        <v>7.2927999999999997</v>
      </c>
      <c r="H44" s="3">
        <v>2.0059</v>
      </c>
      <c r="I44" s="3">
        <v>-42.490400000000001</v>
      </c>
      <c r="J44" s="3">
        <v>0.1812</v>
      </c>
      <c r="K44" s="3">
        <v>1.7551000000000001</v>
      </c>
      <c r="L44" s="3">
        <v>2.6800000000000001E-2</v>
      </c>
      <c r="M44" s="3"/>
      <c r="N44" s="3"/>
      <c r="O44" s="3">
        <v>2.6972</v>
      </c>
      <c r="P44" s="3">
        <v>1.9271074000000001</v>
      </c>
      <c r="Q44" s="3">
        <v>0.83730000000000004</v>
      </c>
      <c r="R44" s="3">
        <v>-4.2671000000000001</v>
      </c>
      <c r="S44" s="3">
        <v>0.14099999999999999</v>
      </c>
      <c r="T44" s="3"/>
      <c r="U44" s="3"/>
      <c r="V44" s="3">
        <f>'H1,H2 data'!J36</f>
        <v>0.40570000000000001</v>
      </c>
      <c r="W44" s="3">
        <f>'H1,H2 data'!K36</f>
        <v>0.38840000000000002</v>
      </c>
      <c r="X44" s="3">
        <f>'H1,H2 data'!L36</f>
        <v>11389.084999999999</v>
      </c>
      <c r="Y44" s="3">
        <f>'H1,H2 data'!M36</f>
        <v>11389.084999999999</v>
      </c>
      <c r="Z44" s="3">
        <v>1</v>
      </c>
    </row>
    <row r="45" spans="1:26">
      <c r="A45" s="3" t="s">
        <v>82</v>
      </c>
      <c r="B45" s="3">
        <v>1.7566000000000002</v>
      </c>
      <c r="C45" s="3">
        <v>117.0889</v>
      </c>
      <c r="D45" s="3">
        <v>114.76990000000001</v>
      </c>
      <c r="E45" s="3">
        <v>48.311599999999999</v>
      </c>
      <c r="F45" s="3">
        <v>52.867699999999999</v>
      </c>
      <c r="G45" s="3">
        <v>5.1867000000000001</v>
      </c>
      <c r="H45" s="3">
        <v>17.688199999999998</v>
      </c>
      <c r="I45" s="3">
        <v>0.65610000000000002</v>
      </c>
      <c r="J45" s="3">
        <v>0.17230000000000001</v>
      </c>
      <c r="K45" s="3">
        <v>6.1531000000000002</v>
      </c>
      <c r="L45" s="3">
        <v>5.6300000000000003E-2</v>
      </c>
      <c r="M45" s="3">
        <v>3.39E-2</v>
      </c>
      <c r="N45" s="3">
        <v>-3896</v>
      </c>
      <c r="O45" s="3">
        <v>1.2451000000000001</v>
      </c>
      <c r="P45" s="3">
        <v>33.294198600000001</v>
      </c>
      <c r="Q45" s="3">
        <v>2.3115999999999999</v>
      </c>
      <c r="R45" s="3">
        <v>2.3144</v>
      </c>
      <c r="S45" s="3">
        <v>0.27229999999999999</v>
      </c>
      <c r="T45" s="3"/>
      <c r="U45" s="3">
        <f>'H1,H2 data'!P36</f>
        <v>0</v>
      </c>
      <c r="V45" s="3">
        <f>'H1,H2 data'!Q36</f>
        <v>0.94710000000000005</v>
      </c>
      <c r="W45" s="3">
        <f>'H1,H2 data'!R36</f>
        <v>0.93169999999999997</v>
      </c>
      <c r="X45" s="3">
        <f>'H1,H2 data'!S36</f>
        <v>56763</v>
      </c>
      <c r="Y45" s="3">
        <f>'H1,H2 data'!T36</f>
        <v>84104</v>
      </c>
      <c r="Z45" s="3">
        <v>0.67491439170550749</v>
      </c>
    </row>
    <row r="46" spans="1:26">
      <c r="A46" s="3" t="s">
        <v>83</v>
      </c>
      <c r="B46" s="3">
        <v>15.738300000000001</v>
      </c>
      <c r="C46" s="3">
        <v>128.44839999999999</v>
      </c>
      <c r="D46" s="3">
        <v>115.4422</v>
      </c>
      <c r="E46" s="3">
        <v>32.348799999999997</v>
      </c>
      <c r="F46" s="3">
        <v>50.533200000000001</v>
      </c>
      <c r="G46" s="3">
        <v>5.1658999999999997</v>
      </c>
      <c r="H46" s="3">
        <v>18.422499999999999</v>
      </c>
      <c r="I46" s="3">
        <v>12.9536</v>
      </c>
      <c r="J46" s="3">
        <v>0.22220000000000001</v>
      </c>
      <c r="K46" s="3">
        <v>7.6524999999999999</v>
      </c>
      <c r="L46" s="3">
        <v>5.6500000000000002E-2</v>
      </c>
      <c r="M46" s="3">
        <v>-8.0600000000000005E-2</v>
      </c>
      <c r="N46" s="3">
        <v>-8508</v>
      </c>
      <c r="O46" s="3">
        <v>0.62050000000000005</v>
      </c>
      <c r="P46" s="3">
        <v>47.845076599999999</v>
      </c>
      <c r="Q46" s="3">
        <v>2.7362000000000002</v>
      </c>
      <c r="R46" s="3">
        <v>5.9763999999999999</v>
      </c>
      <c r="S46" s="3">
        <v>0.69230000000000003</v>
      </c>
      <c r="T46" s="3">
        <v>3.0053000000000001</v>
      </c>
      <c r="U46" s="3"/>
      <c r="V46" s="3">
        <f>'H1,H2 data'!X36</f>
        <v>2.1215999999999999</v>
      </c>
      <c r="W46" s="3">
        <f>'H1,H2 data'!Y36</f>
        <v>2.0893999999999999</v>
      </c>
      <c r="X46" s="3">
        <f>'H1,H2 data'!Z36</f>
        <v>80637</v>
      </c>
      <c r="Y46" s="3">
        <f>'H1,H2 data'!AA36</f>
        <v>82479</v>
      </c>
      <c r="Z46" s="3">
        <v>0.97766704251991421</v>
      </c>
    </row>
    <row r="47" spans="1:26">
      <c r="A47" s="3" t="s">
        <v>84</v>
      </c>
      <c r="B47" s="3">
        <v>-10.819599999999999</v>
      </c>
      <c r="C47" s="3">
        <v>49.9328</v>
      </c>
      <c r="D47" s="3">
        <v>41.131</v>
      </c>
      <c r="E47" s="3">
        <v>22.334</v>
      </c>
      <c r="F47" s="3">
        <v>27.4329</v>
      </c>
      <c r="G47" s="3">
        <v>7.7907999999999999</v>
      </c>
      <c r="H47" s="3">
        <v>34.972099999999998</v>
      </c>
      <c r="I47" s="3">
        <v>-5.6323999999999996</v>
      </c>
      <c r="J47" s="3">
        <v>0.26790000000000003</v>
      </c>
      <c r="K47" s="3">
        <v>5.0842000000000001</v>
      </c>
      <c r="L47" s="3">
        <v>2.8E-3</v>
      </c>
      <c r="M47" s="3">
        <v>-0.30120000000000002</v>
      </c>
      <c r="N47" s="3">
        <v>-604.66800000000001</v>
      </c>
      <c r="O47" s="3">
        <v>0.30020000000000002</v>
      </c>
      <c r="P47" s="3">
        <v>2.1409397000000001</v>
      </c>
      <c r="Q47" s="3">
        <v>3.3925000000000001</v>
      </c>
      <c r="R47" s="3">
        <v>5.2286000000000001</v>
      </c>
      <c r="S47" s="3">
        <v>3.5900000000000001E-2</v>
      </c>
      <c r="T47" s="3">
        <v>134.3707</v>
      </c>
      <c r="U47" s="3">
        <f>'H1,H2 data'!AD36</f>
        <v>0</v>
      </c>
      <c r="V47" s="3">
        <f>'H1,H2 data'!AE36</f>
        <v>1.6652</v>
      </c>
      <c r="W47" s="3">
        <f>'H1,H2 data'!AF36</f>
        <v>1.6236999999999999</v>
      </c>
      <c r="X47" s="3">
        <f>'H1,H2 data'!AG36</f>
        <v>2370.5430000000001</v>
      </c>
      <c r="Y47" s="3">
        <f>'H1,H2 data'!AH36</f>
        <v>2370.5430000000001</v>
      </c>
      <c r="Z47" s="3">
        <v>1</v>
      </c>
    </row>
    <row r="48" spans="1:26">
      <c r="A48" s="3" t="s">
        <v>85</v>
      </c>
      <c r="B48" s="3">
        <v>-1.6421999999999999</v>
      </c>
      <c r="C48" s="3">
        <v>28.549099999999999</v>
      </c>
      <c r="D48" s="3">
        <v>28.476900000000001</v>
      </c>
      <c r="E48" s="3">
        <v>20.193300000000001</v>
      </c>
      <c r="F48" s="3">
        <v>22.1525</v>
      </c>
      <c r="G48" s="3">
        <v>6.9675000000000002</v>
      </c>
      <c r="H48" s="3">
        <v>27.623999999999999</v>
      </c>
      <c r="I48" s="3">
        <v>-1.3089999999999999</v>
      </c>
      <c r="J48" s="3">
        <v>0.54169999999999996</v>
      </c>
      <c r="K48" s="3">
        <v>9.3762000000000008</v>
      </c>
      <c r="L48" s="3">
        <v>6.8100000000000005</v>
      </c>
      <c r="M48" s="3">
        <v>1.15E-2</v>
      </c>
      <c r="N48" s="3">
        <v>-107.434</v>
      </c>
      <c r="O48" s="3">
        <v>0.25030000000000002</v>
      </c>
      <c r="P48" s="3">
        <v>1.036937</v>
      </c>
      <c r="Q48" s="3">
        <v>1.4276</v>
      </c>
      <c r="R48" s="3">
        <v>1.7358</v>
      </c>
      <c r="S48" s="3">
        <v>11.4908</v>
      </c>
      <c r="T48" s="3"/>
      <c r="U48" s="3">
        <f>'H1,H2 data'!AK36</f>
        <v>0</v>
      </c>
      <c r="V48" s="3">
        <f>'H1,H2 data'!AL36</f>
        <v>1.141</v>
      </c>
      <c r="W48" s="3">
        <f>'H1,H2 data'!AM36</f>
        <v>1.1387</v>
      </c>
      <c r="X48" s="3">
        <f>'H1,H2 data'!AN36</f>
        <v>1282.21</v>
      </c>
      <c r="Y48" s="3">
        <f>'H1,H2 data'!AO36</f>
        <v>1282.21</v>
      </c>
      <c r="Z48" s="3">
        <v>1</v>
      </c>
    </row>
    <row r="49" spans="1:26">
      <c r="A49" s="3" t="s">
        <v>86</v>
      </c>
      <c r="B49" s="3">
        <v>2.7046999999999999</v>
      </c>
      <c r="C49" s="3">
        <v>47.996600000000001</v>
      </c>
      <c r="D49" s="3">
        <v>47.996600000000001</v>
      </c>
      <c r="E49" s="3">
        <v>26.3583</v>
      </c>
      <c r="F49" s="3">
        <v>32.430900000000001</v>
      </c>
      <c r="G49" s="3">
        <v>8.9298000000000002</v>
      </c>
      <c r="H49" s="3">
        <v>102.282</v>
      </c>
      <c r="I49" s="3">
        <v>1.0679000000000001</v>
      </c>
      <c r="J49" s="3">
        <v>0.19980000000000001</v>
      </c>
      <c r="K49" s="3">
        <v>12.408099999999999</v>
      </c>
      <c r="L49" s="3">
        <v>0.38319999999999999</v>
      </c>
      <c r="M49" s="3">
        <v>-0.48430000000000001</v>
      </c>
      <c r="N49" s="3">
        <v>-2511.4029999999998</v>
      </c>
      <c r="O49" s="3">
        <v>0.27789999999999998</v>
      </c>
      <c r="P49" s="3">
        <v>11.9923456</v>
      </c>
      <c r="Q49" s="3">
        <v>4.9219999999999997</v>
      </c>
      <c r="R49" s="3">
        <v>6.9789000000000003</v>
      </c>
      <c r="S49" s="3">
        <v>1.8079000000000001</v>
      </c>
      <c r="T49" s="3">
        <v>137.06290000000001</v>
      </c>
      <c r="U49" s="3">
        <f>'H1,H2 data'!AR36</f>
        <v>0</v>
      </c>
      <c r="V49" s="3">
        <f>'H1,H2 data'!AS36</f>
        <v>1.7273000000000001</v>
      </c>
      <c r="W49" s="3">
        <f>'H1,H2 data'!AT36</f>
        <v>1.6099999999999999</v>
      </c>
      <c r="X49" s="3">
        <f>'H1,H2 data'!AU36</f>
        <v>12616.183000000001</v>
      </c>
      <c r="Y49" s="3">
        <f>'H1,H2 data'!AV36</f>
        <v>12641.876</v>
      </c>
      <c r="Z49" s="3">
        <v>0.99796762758944957</v>
      </c>
    </row>
    <row r="50" spans="1:26">
      <c r="A50" s="3" t="s">
        <v>87</v>
      </c>
      <c r="B50" s="3">
        <v>16.2544</v>
      </c>
      <c r="C50" s="3">
        <v>212.84370000000001</v>
      </c>
      <c r="D50" s="3">
        <v>173.6215</v>
      </c>
      <c r="E50" s="3">
        <v>40.165300000000002</v>
      </c>
      <c r="F50" s="3">
        <v>55.497799999999998</v>
      </c>
      <c r="G50" s="3">
        <v>4.7637</v>
      </c>
      <c r="H50" s="3">
        <v>19.677099999999999</v>
      </c>
      <c r="I50" s="3">
        <v>15.681900000000001</v>
      </c>
      <c r="J50" s="3">
        <v>0.20660000000000001</v>
      </c>
      <c r="K50" s="3">
        <v>8.9542000000000002</v>
      </c>
      <c r="L50" s="3">
        <v>7.4800000000000005E-2</v>
      </c>
      <c r="M50" s="3">
        <v>-3.7999999999999999E-2</v>
      </c>
      <c r="N50" s="3">
        <v>-5575</v>
      </c>
      <c r="O50" s="3">
        <v>0.71899999999999997</v>
      </c>
      <c r="P50" s="3">
        <v>40.268365899999999</v>
      </c>
      <c r="Q50" s="3">
        <v>3.4466999999999999</v>
      </c>
      <c r="R50" s="3">
        <v>5.3605</v>
      </c>
      <c r="S50" s="3">
        <v>1.0324</v>
      </c>
      <c r="T50" s="3">
        <v>3.9964</v>
      </c>
      <c r="U50" s="3"/>
      <c r="V50" s="3">
        <f>'H1,H2 data'!AZ36</f>
        <v>3.1833</v>
      </c>
      <c r="W50" s="3">
        <f>'H1,H2 data'!BA36</f>
        <v>3.1709999999999998</v>
      </c>
      <c r="X50" s="3">
        <f>'H1,H2 data'!BB36</f>
        <v>54933</v>
      </c>
      <c r="Y50" s="3">
        <f>'H1,H2 data'!BC36</f>
        <v>58797</v>
      </c>
      <c r="Z50" s="3">
        <v>0.93428236134496656</v>
      </c>
    </row>
    <row r="51" spans="1:26">
      <c r="A51" s="3" t="s">
        <v>88</v>
      </c>
      <c r="B51" s="3">
        <v>15.2674</v>
      </c>
      <c r="C51" s="3">
        <v>5.2161</v>
      </c>
      <c r="D51" s="3">
        <v>4.5296000000000003</v>
      </c>
      <c r="E51" s="3">
        <v>3.4350999999999998</v>
      </c>
      <c r="F51" s="3">
        <v>4.3051000000000004</v>
      </c>
      <c r="G51" s="3">
        <v>12.897600000000001</v>
      </c>
      <c r="H51" s="3">
        <v>13.029</v>
      </c>
      <c r="I51" s="3">
        <v>10.368499999999999</v>
      </c>
      <c r="J51" s="3">
        <v>0.50990000000000002</v>
      </c>
      <c r="K51" s="3">
        <v>9.8419000000000008</v>
      </c>
      <c r="L51" s="3">
        <v>1.905</v>
      </c>
      <c r="M51" s="3">
        <v>-1.8221000000000001</v>
      </c>
      <c r="N51" s="3">
        <v>-166.43799999999999</v>
      </c>
      <c r="O51" s="3">
        <v>4.3499999999999997E-2</v>
      </c>
      <c r="P51" s="3">
        <v>6.6597182000000004</v>
      </c>
      <c r="Q51" s="3">
        <v>1.8608</v>
      </c>
      <c r="R51" s="3">
        <v>39.990099999999998</v>
      </c>
      <c r="S51" s="3">
        <v>15.4015</v>
      </c>
      <c r="T51" s="3">
        <v>0.6774</v>
      </c>
      <c r="U51" s="3">
        <f>'H1,H2 data'!BF36</f>
        <v>3.6489000000000003</v>
      </c>
      <c r="V51" s="3">
        <f>'H1,H2 data'!BG36</f>
        <v>1.2102999999999999</v>
      </c>
      <c r="W51" s="3">
        <f>'H1,H2 data'!BH36</f>
        <v>1.2109000000000001</v>
      </c>
      <c r="X51" s="3">
        <f>'H1,H2 data'!BI36</f>
        <v>7121.3440000000001</v>
      </c>
      <c r="Y51" s="3">
        <f>'H1,H2 data'!BJ36</f>
        <v>7316.3310000000001</v>
      </c>
      <c r="Z51" s="3">
        <v>0.973349073463188</v>
      </c>
    </row>
    <row r="52" spans="1:26">
      <c r="A52" s="3" t="s">
        <v>89</v>
      </c>
      <c r="B52" s="3">
        <v>-11.863099999999999</v>
      </c>
      <c r="C52" s="3">
        <v>102.10469999999999</v>
      </c>
      <c r="D52" s="3">
        <v>100.771</v>
      </c>
      <c r="E52" s="3">
        <v>32.734400000000001</v>
      </c>
      <c r="F52" s="3">
        <v>49.860799999999998</v>
      </c>
      <c r="G52" s="3">
        <v>12.7117</v>
      </c>
      <c r="H52" s="3">
        <v>16.599</v>
      </c>
      <c r="I52" s="3">
        <v>-12.537599999999999</v>
      </c>
      <c r="J52" s="3">
        <v>0.3422</v>
      </c>
      <c r="K52" s="3">
        <v>467.45589999999999</v>
      </c>
      <c r="L52" s="3">
        <v>0.95589999999999997</v>
      </c>
      <c r="M52" s="3">
        <v>-0.59360000000000002</v>
      </c>
      <c r="N52" s="3">
        <v>-230.05099999999999</v>
      </c>
      <c r="O52" s="3">
        <v>0.39300000000000002</v>
      </c>
      <c r="P52" s="3">
        <v>4.0991615000000001</v>
      </c>
      <c r="Q52" s="3">
        <v>2.6002000000000001</v>
      </c>
      <c r="R52" s="3">
        <v>-1.5592000000000001</v>
      </c>
      <c r="S52" s="3">
        <v>19.652699999999999</v>
      </c>
      <c r="T52" s="3">
        <v>1.7238</v>
      </c>
      <c r="U52" s="3">
        <f>'H1,H2 data'!BM36</f>
        <v>6.2838000000000003</v>
      </c>
      <c r="V52" s="3">
        <f>'H1,H2 data'!BN36</f>
        <v>2.8311000000000002</v>
      </c>
      <c r="W52" s="3">
        <f>'H1,H2 data'!BO36</f>
        <v>2.7932999999999999</v>
      </c>
      <c r="X52" s="3">
        <f>'H1,H2 data'!BP36</f>
        <v>4737.4160000000002</v>
      </c>
      <c r="Y52" s="3">
        <f>'H1,H2 data'!BQ36</f>
        <v>4856.9930000000004</v>
      </c>
      <c r="Z52" s="3">
        <v>0.97538044629671072</v>
      </c>
    </row>
    <row r="53" spans="1:26">
      <c r="A53" s="3" t="s">
        <v>90</v>
      </c>
      <c r="B53" s="3">
        <v>-13.1957</v>
      </c>
      <c r="C53" s="3">
        <v>152.4511</v>
      </c>
      <c r="D53" s="3">
        <v>152.4051</v>
      </c>
      <c r="E53" s="3">
        <v>47.692599999999999</v>
      </c>
      <c r="F53" s="3">
        <v>60.370199999999997</v>
      </c>
      <c r="G53" s="3">
        <v>7.7595000000000001</v>
      </c>
      <c r="H53" s="3">
        <v>6.4999000000000002</v>
      </c>
      <c r="I53" s="3">
        <v>-7.34</v>
      </c>
      <c r="J53" s="3">
        <v>0.17829999999999999</v>
      </c>
      <c r="K53" s="3">
        <v>4.5727000000000002</v>
      </c>
      <c r="L53" s="3">
        <v>1.24E-2</v>
      </c>
      <c r="M53" s="3">
        <v>-0.17180000000000001</v>
      </c>
      <c r="N53" s="3">
        <v>-3080.2550000000001</v>
      </c>
      <c r="O53" s="3">
        <v>0.83040000000000003</v>
      </c>
      <c r="P53" s="3">
        <v>8.5717286000000001</v>
      </c>
      <c r="Q53" s="3">
        <v>3.1981999999999999</v>
      </c>
      <c r="R53" s="3">
        <v>4.8628</v>
      </c>
      <c r="S53" s="3">
        <v>7.6799999999999993E-2</v>
      </c>
      <c r="T53" s="3"/>
      <c r="U53" s="3">
        <f>'H1,H2 data'!BT36</f>
        <v>0</v>
      </c>
      <c r="V53" s="3">
        <f>'H1,H2 data'!BU36</f>
        <v>1.8357000000000001</v>
      </c>
      <c r="W53" s="3">
        <f>'H1,H2 data'!BV36</f>
        <v>1.8189</v>
      </c>
      <c r="X53" s="3">
        <f>'H1,H2 data'!BW36</f>
        <v>14919.808000000001</v>
      </c>
      <c r="Y53" s="3">
        <f>'H1,H2 data'!BX36</f>
        <v>14919.808000000001</v>
      </c>
      <c r="Z53" s="3">
        <v>1</v>
      </c>
    </row>
    <row r="54" spans="1:26">
      <c r="A54" s="3" t="s">
        <v>91</v>
      </c>
      <c r="B54" s="3"/>
      <c r="C54" s="3"/>
      <c r="D54" s="3"/>
      <c r="E54" s="3"/>
      <c r="F54" s="3"/>
      <c r="G54" s="3">
        <v>5.8044000000000002</v>
      </c>
      <c r="H54" s="3"/>
      <c r="I54" s="3"/>
      <c r="J54" s="3"/>
      <c r="K54" s="3">
        <v>0.69020000000000004</v>
      </c>
      <c r="L54" s="3"/>
      <c r="M54" s="3"/>
      <c r="N54" s="3"/>
      <c r="O54" s="3">
        <v>3.7412999999999998</v>
      </c>
      <c r="P54" s="3">
        <v>0.23790029999999998</v>
      </c>
      <c r="Q54" s="3">
        <v>0.59689999999999999</v>
      </c>
      <c r="R54" s="3"/>
      <c r="S54" s="3"/>
      <c r="T54" s="3"/>
      <c r="U54" s="3"/>
      <c r="V54" s="3">
        <f>'H1,H2 data'!CB36</f>
        <v>0.88200000000000001</v>
      </c>
      <c r="W54" s="3">
        <f>'H1,H2 data'!CC36</f>
        <v>0.87990000000000002</v>
      </c>
      <c r="X54" s="3"/>
      <c r="Y54" s="3"/>
      <c r="Z54" s="3"/>
    </row>
    <row r="55" spans="1:26">
      <c r="A55" s="3" t="s">
        <v>92</v>
      </c>
      <c r="B55" s="3">
        <v>-175.97139999999999</v>
      </c>
      <c r="C55" s="3"/>
      <c r="D55" s="3"/>
      <c r="E55" s="3"/>
      <c r="F55" s="3"/>
      <c r="G55" s="3"/>
      <c r="H55" s="3">
        <v>2.9845000000000002</v>
      </c>
      <c r="I55" s="3"/>
      <c r="J55" s="3"/>
      <c r="K55" s="3">
        <v>0.61480000000000001</v>
      </c>
      <c r="L55" s="3"/>
      <c r="M55" s="3"/>
      <c r="N55" s="3"/>
      <c r="O55" s="3">
        <v>3.3650000000000002</v>
      </c>
      <c r="P55" s="3">
        <v>0.26225389999999998</v>
      </c>
      <c r="Q55" s="3">
        <v>0.61899999999999999</v>
      </c>
      <c r="R55" s="3"/>
      <c r="S55" s="3"/>
      <c r="T55" s="3"/>
      <c r="U55" s="3"/>
      <c r="V55" s="3">
        <f>'H1,H2 data'!CI36</f>
        <v>0.28010000000000002</v>
      </c>
      <c r="W55" s="3">
        <f>'H1,H2 data'!CJ36</f>
        <v>0.27329999999999999</v>
      </c>
      <c r="X55" s="3"/>
      <c r="Y55" s="3"/>
      <c r="Z55" s="3"/>
    </row>
    <row r="56" spans="1:26">
      <c r="A56" s="3" t="s">
        <v>93</v>
      </c>
      <c r="B56" s="3">
        <v>-5.2580999999999998</v>
      </c>
      <c r="C56" s="3">
        <v>93.382400000000004</v>
      </c>
      <c r="D56" s="3">
        <v>71.776399999999995</v>
      </c>
      <c r="E56" s="3">
        <v>31.898299999999999</v>
      </c>
      <c r="F56" s="3">
        <v>37.116300000000003</v>
      </c>
      <c r="G56" s="3">
        <v>7.1185</v>
      </c>
      <c r="H56" s="3">
        <v>0.85150000000000003</v>
      </c>
      <c r="I56" s="3">
        <v>-8.5320999999999998</v>
      </c>
      <c r="J56" s="3">
        <v>0.8145</v>
      </c>
      <c r="K56" s="3">
        <v>3.8712999999999997</v>
      </c>
      <c r="L56" s="3">
        <v>1.2945</v>
      </c>
      <c r="M56" s="3">
        <v>-0.30080000000000001</v>
      </c>
      <c r="N56" s="3">
        <v>-2203.723</v>
      </c>
      <c r="O56" s="3">
        <v>4.2618999999999998</v>
      </c>
      <c r="P56" s="3">
        <v>0.2277682</v>
      </c>
      <c r="Q56" s="3">
        <v>0.13370000000000001</v>
      </c>
      <c r="R56" s="3">
        <v>0.9829</v>
      </c>
      <c r="S56" s="3">
        <v>26.392499999999998</v>
      </c>
      <c r="T56" s="3">
        <v>4.6367000000000003</v>
      </c>
      <c r="U56" s="3">
        <f>'H1,H2 data'!BT43</f>
        <v>0.64239999999999997</v>
      </c>
      <c r="V56" s="3">
        <f>'H1,H2 data'!BU43</f>
        <v>0.26069999999999999</v>
      </c>
      <c r="W56" s="3">
        <f>'H1,H2 data'!BV43</f>
        <v>0.21540000000000001</v>
      </c>
      <c r="X56" s="3">
        <f>'H1,H2 data'!BW43</f>
        <v>14721.849</v>
      </c>
      <c r="Y56" s="3">
        <f>'H1,H2 data'!BX43</f>
        <v>14735.599</v>
      </c>
      <c r="Z56" s="3">
        <v>0.99906688557417989</v>
      </c>
    </row>
  </sheetData>
  <mergeCells count="1">
    <mergeCell ref="B1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1:N27"/>
  <sheetViews>
    <sheetView showGridLines="0" workbookViewId="0">
      <selection activeCell="C1" sqref="C1:M3"/>
    </sheetView>
  </sheetViews>
  <sheetFormatPr baseColWidth="10" defaultRowHeight="15"/>
  <cols>
    <col min="1" max="1" width="25.7109375" bestFit="1" customWidth="1"/>
    <col min="2" max="2" width="24.5703125" bestFit="1" customWidth="1"/>
    <col min="3" max="3" width="11.42578125" style="4"/>
    <col min="5" max="5" width="11.42578125" style="4"/>
  </cols>
  <sheetData>
    <row r="1" spans="3:14">
      <c r="C1" s="46" t="s">
        <v>181</v>
      </c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3:14" s="4" customFormat="1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3:14"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9" spans="3:14" ht="15.75" thickBot="1">
      <c r="D9" s="4"/>
      <c r="F9" s="4"/>
      <c r="G9" s="4"/>
      <c r="H9" s="4"/>
      <c r="I9" s="4"/>
      <c r="J9" s="4"/>
      <c r="K9" s="4"/>
      <c r="L9" s="4"/>
      <c r="M9" s="4"/>
      <c r="N9" s="4"/>
    </row>
    <row r="10" spans="3:14" ht="15.75" thickBot="1">
      <c r="E10" s="23" t="s">
        <v>165</v>
      </c>
      <c r="F10" s="43" t="s">
        <v>97</v>
      </c>
      <c r="G10" s="44"/>
      <c r="H10" s="45" t="s">
        <v>166</v>
      </c>
      <c r="I10" s="45"/>
      <c r="J10" s="43" t="s">
        <v>130</v>
      </c>
      <c r="K10" s="44"/>
    </row>
    <row r="11" spans="3:14" ht="15.75" thickBot="1">
      <c r="E11" s="16"/>
      <c r="F11" s="27" t="s">
        <v>169</v>
      </c>
      <c r="G11" s="25" t="s">
        <v>128</v>
      </c>
      <c r="H11" s="24" t="s">
        <v>169</v>
      </c>
      <c r="I11" s="27" t="s">
        <v>128</v>
      </c>
      <c r="J11" s="27" t="s">
        <v>169</v>
      </c>
      <c r="K11" s="25" t="s">
        <v>128</v>
      </c>
    </row>
    <row r="12" spans="3:14">
      <c r="E12" s="16" t="str">
        <f>'overall data sample'!D10</f>
        <v>LT Debt / E</v>
      </c>
      <c r="F12" s="16">
        <f>AVERAGE('overall data sample'!D11:D28)</f>
        <v>764.44205714285715</v>
      </c>
      <c r="G12" s="18">
        <f>MEDIAN('overall data sample'!D11:D28)</f>
        <v>15.78645</v>
      </c>
      <c r="H12" s="15">
        <f>AVERAGE('overall data sample'!D29:D42)</f>
        <v>122.29564166666667</v>
      </c>
      <c r="I12" s="26">
        <f>MEDIAN('overall data sample'!D29:D42)</f>
        <v>82.7727</v>
      </c>
      <c r="J12" s="15">
        <f>AVERAGE('overall data sample'!D43:D56)</f>
        <v>83.56153333333333</v>
      </c>
      <c r="K12" s="26">
        <f>MEDIAN('overall data sample'!D43:D56)</f>
        <v>86.273699999999991</v>
      </c>
    </row>
    <row r="13" spans="3:14">
      <c r="E13" s="16" t="str">
        <f>'overall data sample'!H10</f>
        <v>P/E</v>
      </c>
      <c r="F13" s="16">
        <f>AVERAGE('overall data sample'!H11:H28)</f>
        <v>31.239206666666668</v>
      </c>
      <c r="G13" s="18">
        <f>MEDIAN('overall data sample'!H11:H28)</f>
        <v>19.231200000000001</v>
      </c>
      <c r="H13" s="16">
        <f>AVERAGE('overall data sample'!H29:H42)</f>
        <v>536.87166666666656</v>
      </c>
      <c r="I13" s="18">
        <f>MEDIAN('overall data sample'!H29:H42)</f>
        <v>75.092799999999997</v>
      </c>
      <c r="J13" s="16">
        <f>AVERAGE('overall data sample'!H43:H56)</f>
        <v>21.611161538461541</v>
      </c>
      <c r="K13" s="18">
        <f>MEDIAN('overall data sample'!H43:H56)</f>
        <v>17.688199999999998</v>
      </c>
    </row>
    <row r="14" spans="3:14">
      <c r="E14" s="16" t="str">
        <f>'overall data sample'!G10</f>
        <v>WACC</v>
      </c>
      <c r="F14" s="16">
        <f>AVERAGE('overall data sample'!G11:G28)</f>
        <v>10.181033333333332</v>
      </c>
      <c r="G14" s="18">
        <f>MEDIAN('overall data sample'!G11:G28)</f>
        <v>10.550750000000001</v>
      </c>
      <c r="H14" s="16">
        <f>AVERAGE('overall data sample'!G29:G42)</f>
        <v>7.5518285714285724</v>
      </c>
      <c r="I14" s="18">
        <f>MEDIAN('overall data sample'!G29:G42)</f>
        <v>7.76295</v>
      </c>
      <c r="J14" s="16">
        <f>AVERAGE('overall data sample'!G43:G56)</f>
        <v>7.4325923076923086</v>
      </c>
      <c r="K14" s="18">
        <f>MEDIAN('overall data sample'!G43:G56)</f>
        <v>7.1185</v>
      </c>
    </row>
    <row r="15" spans="3:14">
      <c r="E15" s="16" t="str">
        <f>'overall data sample'!I10</f>
        <v>ROE</v>
      </c>
      <c r="F15" s="16">
        <f>AVERAGE('overall data sample'!I11:I28)</f>
        <v>-3.9246357142857167</v>
      </c>
      <c r="G15" s="18">
        <f>MEDIAN('overall data sample'!I11:I28)</f>
        <v>14.2577</v>
      </c>
      <c r="H15" s="16">
        <f>AVERAGE('overall data sample'!I29:I42)</f>
        <v>-16.765490909090911</v>
      </c>
      <c r="I15" s="18">
        <f>MEDIAN('overall data sample'!I29:I42)</f>
        <v>6.3184000000000005</v>
      </c>
      <c r="J15" s="16">
        <f>AVERAGE('overall data sample'!I43:I56)</f>
        <v>-2.923225</v>
      </c>
      <c r="K15" s="18">
        <f>MEDIAN('overall data sample'!I43:I56)</f>
        <v>-0.32644999999999991</v>
      </c>
    </row>
    <row r="16" spans="3:14">
      <c r="E16" s="16" t="str">
        <f>'overall data sample'!J10</f>
        <v>Asset turnover</v>
      </c>
      <c r="F16" s="16">
        <f>AVERAGE('overall data sample'!J11:J28)</f>
        <v>0.58721333333333325</v>
      </c>
      <c r="G16" s="18">
        <f>MEDIAN('overall data sample'!J11:J28)</f>
        <v>0.61280000000000001</v>
      </c>
      <c r="H16" s="16">
        <f>AVERAGE('overall data sample'!J29:J42)</f>
        <v>0.42940833333333334</v>
      </c>
      <c r="I16" s="18">
        <f>MEDIAN('overall data sample'!J29:J42)</f>
        <v>0.36335000000000001</v>
      </c>
      <c r="J16" s="16">
        <f>AVERAGE('overall data sample'!J43:J56)</f>
        <v>0.32876666666666671</v>
      </c>
      <c r="K16" s="18">
        <f>MEDIAN('overall data sample'!J43:J56)</f>
        <v>0.24505000000000002</v>
      </c>
    </row>
    <row r="17" spans="5:11">
      <c r="E17" s="16" t="str">
        <f>'overall data sample'!P10</f>
        <v>Market cap (B)</v>
      </c>
      <c r="F17" s="16">
        <f>AVERAGE('overall data sample'!P11:P28)</f>
        <v>33.120485916666667</v>
      </c>
      <c r="G17" s="18">
        <f>MEDIAN('overall data sample'!Q11:Q28)</f>
        <v>2.6882999999999999</v>
      </c>
      <c r="H17" s="16">
        <f>AVERAGE('overall data sample'!P29:P42)</f>
        <v>31.560380092857145</v>
      </c>
      <c r="I17" s="18">
        <f>MEDIAN('overall data sample'!P29:P42)</f>
        <v>13.919164649999999</v>
      </c>
      <c r="J17" s="16">
        <f>AVERAGE('overall data sample'!P43:P56)</f>
        <v>12.005880371428573</v>
      </c>
      <c r="K17" s="18">
        <f>MEDIAN('overall data sample'!P43:P56)</f>
        <v>5.3794398500000007</v>
      </c>
    </row>
    <row r="18" spans="5:11">
      <c r="E18" s="16" t="str">
        <f>'overall data sample'!T10</f>
        <v xml:space="preserve"> Capex / depreciation</v>
      </c>
      <c r="F18" s="16">
        <f>AVERAGE('overall data sample'!T11:T28)</f>
        <v>1.4758818181818183</v>
      </c>
      <c r="G18" s="18">
        <f>MEDIAN('overall data sample'!T11:T28)</f>
        <v>1.4018999999999999</v>
      </c>
      <c r="H18" s="16">
        <f>AVERAGE('overall data sample'!T29:T42)</f>
        <v>2.9916</v>
      </c>
      <c r="I18" s="18">
        <f>MEDIAN('overall data sample'!T29:T42)</f>
        <v>1.9016000000000002</v>
      </c>
      <c r="J18" s="16">
        <f>AVERAGE('overall data sample'!T43:T56)</f>
        <v>40.781885714285707</v>
      </c>
      <c r="K18" s="18">
        <f>MEDIAN('overall data sample'!T43:T56)</f>
        <v>3.9964</v>
      </c>
    </row>
    <row r="19" spans="5:11">
      <c r="E19" s="16" t="s">
        <v>167</v>
      </c>
      <c r="F19" s="16">
        <f>AVERAGE('overall data sample'!U11:U28)</f>
        <v>14.25498125</v>
      </c>
      <c r="G19" s="18">
        <f>MEDIAN('overall data sample'!U11:U28)</f>
        <v>13.2974</v>
      </c>
      <c r="H19" s="16">
        <f>AVERAGE('overall data sample'!U29:U42)</f>
        <v>4122.338675</v>
      </c>
      <c r="I19" s="18">
        <f>MEDIAN('overall data sample'!U29:U42)</f>
        <v>31.761000000000003</v>
      </c>
      <c r="J19" s="16">
        <f>AVERAGE('overall data sample'!U43:U56)</f>
        <v>1.3662111111111113</v>
      </c>
      <c r="K19" s="19">
        <f>MEDIAN('overall data sample'!U43:U56)</f>
        <v>0</v>
      </c>
    </row>
    <row r="20" spans="5:11">
      <c r="E20" s="16" t="str">
        <f>'overall data sample'!S10</f>
        <v>Cash / total assets</v>
      </c>
      <c r="F20" s="16">
        <f>AVERAGE('overall data sample'!S11:S28)</f>
        <v>21.673506666666661</v>
      </c>
      <c r="G20" s="18">
        <f>MEDIAN('overall data sample'!S11:S28)</f>
        <v>11.474600000000001</v>
      </c>
      <c r="H20" s="16">
        <f>AVERAGE('overall data sample'!S29:S42)</f>
        <v>27.970908333333337</v>
      </c>
      <c r="I20" s="18">
        <f>MEDIAN('overall data sample'!S29:S42)</f>
        <v>13.613250000000001</v>
      </c>
      <c r="J20" s="16">
        <f>AVERAGE('overall data sample'!S43:S56)</f>
        <v>7.3369749999999998</v>
      </c>
      <c r="K20" s="18">
        <f>MEDIAN('overall data sample'!S43:S56)</f>
        <v>1.42015</v>
      </c>
    </row>
    <row r="21" spans="5:11">
      <c r="E21" s="16" t="s">
        <v>168</v>
      </c>
      <c r="F21" s="16">
        <f>AVERAGE('overall data sample'!V11:V28)</f>
        <v>8.1381117647058847</v>
      </c>
      <c r="G21" s="18">
        <f>MEDIAN('overall data sample'!V11:V28)</f>
        <v>3.0798999999999999</v>
      </c>
      <c r="H21" s="16">
        <f>AVERAGE('overall data sample'!V29:V42)</f>
        <v>22.012170000000001</v>
      </c>
      <c r="I21" s="18">
        <f>MEDIAN('overall data sample'!V29:V42)</f>
        <v>7.4058999999999999</v>
      </c>
      <c r="J21" s="16">
        <f>AVERAGE('overall data sample'!V43:V56)</f>
        <v>1.3807571428571428</v>
      </c>
      <c r="K21" s="18">
        <f>MEDIAN('overall data sample'!V43:V56)</f>
        <v>1.1756500000000001</v>
      </c>
    </row>
    <row r="22" spans="5:11" ht="15.75" thickBot="1">
      <c r="E22" s="20" t="s">
        <v>170</v>
      </c>
      <c r="F22" s="20">
        <f>AVERAGE('overall data sample'!B11:B28)</f>
        <v>5.5595999999999997</v>
      </c>
      <c r="G22" s="22">
        <f>MEDIAN('overall data sample'!B11:B28)</f>
        <v>12.302</v>
      </c>
      <c r="H22" s="20">
        <f>AVERAGE('overall data sample'!B29:B42)</f>
        <v>-6607.7923749999982</v>
      </c>
      <c r="I22" s="22">
        <f>MEDIAN('overall data sample'!B29:B42)</f>
        <v>2.8658000000000001</v>
      </c>
      <c r="J22" s="20">
        <f>AVERAGE('overall data sample'!B43:B56)</f>
        <v>-20.046530769230767</v>
      </c>
      <c r="K22" s="22">
        <f>MEDIAN('overall data sample'!B43:B56)</f>
        <v>-1.6421999999999999</v>
      </c>
    </row>
    <row r="23" spans="5:11">
      <c r="E23"/>
      <c r="F23" s="4"/>
      <c r="H23" s="4"/>
    </row>
    <row r="24" spans="5:11">
      <c r="E24"/>
      <c r="F24" s="4"/>
      <c r="H24" s="4"/>
    </row>
    <row r="25" spans="5:11">
      <c r="E25"/>
      <c r="F25" s="4"/>
      <c r="H25" s="4"/>
    </row>
    <row r="26" spans="5:11">
      <c r="E26"/>
      <c r="F26" s="4"/>
      <c r="H26" s="4"/>
    </row>
    <row r="27" spans="5:11">
      <c r="E27"/>
      <c r="F27" s="4"/>
      <c r="H27" s="4"/>
    </row>
  </sheetData>
  <mergeCells count="4">
    <mergeCell ref="F10:G10"/>
    <mergeCell ref="H10:I10"/>
    <mergeCell ref="J10:K10"/>
    <mergeCell ref="C1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F29" sqref="F29"/>
    </sheetView>
  </sheetViews>
  <sheetFormatPr baseColWidth="10" defaultRowHeight="15"/>
  <cols>
    <col min="1" max="1" width="27.85546875" bestFit="1" customWidth="1"/>
    <col min="2" max="2" width="14.28515625" bestFit="1" customWidth="1"/>
    <col min="3" max="3" width="12.7109375" bestFit="1" customWidth="1"/>
    <col min="4" max="4" width="12.5703125" bestFit="1" customWidth="1"/>
    <col min="5" max="5" width="12.7109375" bestFit="1" customWidth="1"/>
    <col min="6" max="6" width="22.28515625" bestFit="1" customWidth="1"/>
    <col min="7" max="7" width="11.7109375" bestFit="1" customWidth="1"/>
    <col min="8" max="8" width="12.7109375" bestFit="1" customWidth="1"/>
  </cols>
  <sheetData>
    <row r="1" spans="1:10" s="4" customFormat="1">
      <c r="B1" s="34" t="s">
        <v>183</v>
      </c>
      <c r="C1" s="35"/>
      <c r="D1" s="35"/>
      <c r="E1" s="35"/>
      <c r="F1" s="35"/>
      <c r="G1" s="35"/>
      <c r="H1" s="35"/>
      <c r="I1" s="35"/>
      <c r="J1" s="36"/>
    </row>
    <row r="2" spans="1:10" s="4" customFormat="1">
      <c r="B2" s="37"/>
      <c r="C2" s="38"/>
      <c r="D2" s="38"/>
      <c r="E2" s="38"/>
      <c r="F2" s="38"/>
      <c r="G2" s="38"/>
      <c r="H2" s="38"/>
      <c r="I2" s="38"/>
      <c r="J2" s="39"/>
    </row>
    <row r="3" spans="1:10" s="4" customFormat="1" ht="15.75" thickBot="1">
      <c r="B3" s="40"/>
      <c r="C3" s="41"/>
      <c r="D3" s="41"/>
      <c r="E3" s="41"/>
      <c r="F3" s="41"/>
      <c r="G3" s="41"/>
      <c r="H3" s="41"/>
      <c r="I3" s="41"/>
      <c r="J3" s="42"/>
    </row>
    <row r="4" spans="1:10" s="4" customFormat="1"/>
    <row r="5" spans="1:10">
      <c r="A5" t="s">
        <v>125</v>
      </c>
      <c r="B5" s="4" t="s">
        <v>134</v>
      </c>
      <c r="C5" t="s">
        <v>30</v>
      </c>
      <c r="D5" t="s">
        <v>94</v>
      </c>
      <c r="E5" s="4" t="s">
        <v>137</v>
      </c>
      <c r="F5" t="s">
        <v>96</v>
      </c>
      <c r="G5" t="s">
        <v>95</v>
      </c>
      <c r="H5" t="s">
        <v>123</v>
      </c>
    </row>
    <row r="6" spans="1:10" s="7" customFormat="1">
      <c r="A6" s="7" t="s">
        <v>131</v>
      </c>
      <c r="B6" s="7">
        <v>3.31</v>
      </c>
      <c r="C6" s="7">
        <v>65.728260000000006</v>
      </c>
      <c r="D6" s="7">
        <v>20.475960000000001</v>
      </c>
      <c r="E6" s="7">
        <v>71.52749</v>
      </c>
      <c r="F6" s="7">
        <v>17.754999999999999</v>
      </c>
      <c r="G6" s="7">
        <v>11.269410000000001</v>
      </c>
      <c r="H6" s="7">
        <v>2980.66</v>
      </c>
    </row>
    <row r="7" spans="1:10" s="7" customFormat="1">
      <c r="A7" s="7" t="s">
        <v>128</v>
      </c>
      <c r="B7" s="8">
        <v>0.85429999999999995</v>
      </c>
      <c r="C7" s="7">
        <f>22.91702</f>
        <v>22.917020000000001</v>
      </c>
      <c r="D7" s="7">
        <v>4.35487</v>
      </c>
      <c r="E7" s="7">
        <v>14.12632</v>
      </c>
      <c r="F7" s="7">
        <v>5.9210000000000003</v>
      </c>
      <c r="G7" s="7">
        <v>3.6716500000000001</v>
      </c>
      <c r="H7" s="7">
        <v>20.4801</v>
      </c>
    </row>
    <row r="8" spans="1:10">
      <c r="A8" t="s">
        <v>124</v>
      </c>
      <c r="B8" s="9">
        <f>AVERAGE('overall data sample'!P29:P34,'overall data sample'!P36:P38,'overall data sample'!P40:P42)</f>
        <v>34.964658199999995</v>
      </c>
      <c r="C8" s="9">
        <v>77.871157142857143</v>
      </c>
      <c r="D8" s="9">
        <v>5.3960100000000004</v>
      </c>
      <c r="E8" s="9">
        <v>85.073350000000005</v>
      </c>
      <c r="F8" s="9">
        <v>1.4142400000000015</v>
      </c>
      <c r="G8" s="9">
        <v>9.6978249999999999</v>
      </c>
      <c r="H8" s="9">
        <v>40.830609090909093</v>
      </c>
    </row>
    <row r="9" spans="1:10" s="4" customFormat="1">
      <c r="A9" s="4" t="s">
        <v>128</v>
      </c>
      <c r="B9" s="9">
        <f>MEDIAN('overall data sample'!P29:P34,'overall data sample'!P36:P38,'overall data sample'!P40:P42)</f>
        <v>13.919164649999999</v>
      </c>
      <c r="C9" s="9">
        <f>MEDIAN('overall data sample'!H31:H32,'overall data sample'!H38,'overall data sample'!H41:H42)</f>
        <v>56.286799999999999</v>
      </c>
      <c r="D9" s="9">
        <f>MEDIAN('overall data sample'!I29:I38,'overall data sample'!I41,'overall data sample'!I40,'overall data sample'!I42)</f>
        <v>6.3362499999999997</v>
      </c>
      <c r="E9" s="9">
        <f>MEDIAN('overall data sample'!C29:C34,'overall data sample'!C36:C38,'overall data sample'!C40:C42)</f>
        <v>55.234849999999994</v>
      </c>
      <c r="F9" s="9">
        <f>MEDIAN('overall data sample'!B29:B34,'overall data sample'!B36:B38,'overall data sample'!B40:B42)</f>
        <v>6.4728500000000002</v>
      </c>
      <c r="G9" s="9">
        <v>6.7196999999999996</v>
      </c>
      <c r="H9" s="9">
        <f>MEDIAN('overall data sample'!U29:U34,'overall data sample'!U36:U38,'overall data sample'!U40:U42)</f>
        <v>19.840450000000001</v>
      </c>
    </row>
    <row r="10" spans="1:10" s="7" customFormat="1">
      <c r="A10" s="7" t="s">
        <v>132</v>
      </c>
      <c r="B10" s="7">
        <v>2.7</v>
      </c>
      <c r="C10" s="7">
        <v>23.636690000000002</v>
      </c>
      <c r="D10" s="7">
        <v>15.014939999999999</v>
      </c>
      <c r="E10" s="7">
        <v>49.94547</v>
      </c>
      <c r="F10" s="7">
        <v>1.7789999999999999</v>
      </c>
      <c r="G10" s="7">
        <v>1.88822</v>
      </c>
      <c r="H10" s="7">
        <v>0.54064000000000001</v>
      </c>
    </row>
    <row r="11" spans="1:10" s="7" customFormat="1">
      <c r="A11" s="7" t="s">
        <v>129</v>
      </c>
      <c r="B11" s="7">
        <v>0.159</v>
      </c>
      <c r="C11" s="7">
        <v>17.860420000000001</v>
      </c>
      <c r="D11" s="7">
        <v>9.3682700000000008</v>
      </c>
      <c r="E11" s="7">
        <v>45.266240000000003</v>
      </c>
      <c r="F11" s="7">
        <v>4.43</v>
      </c>
      <c r="G11" s="7">
        <v>1.874709</v>
      </c>
      <c r="H11" s="7">
        <f>0</f>
        <v>0</v>
      </c>
    </row>
    <row r="12" spans="1:10">
      <c r="A12" t="s">
        <v>126</v>
      </c>
      <c r="B12" s="9">
        <f>AVERAGE('overall data sample'!P43,'overall data sample'!P45:P54,'overall data sample'!P56)</f>
        <v>13.824413658333334</v>
      </c>
      <c r="C12" s="9">
        <v>25.086790909090908</v>
      </c>
      <c r="D12" s="9">
        <v>0.67379090909090911</v>
      </c>
      <c r="E12" s="9">
        <v>81.228227272727267</v>
      </c>
      <c r="F12" s="9">
        <v>1.0717363636363642</v>
      </c>
      <c r="G12" s="9">
        <v>1.5537333333333334</v>
      </c>
      <c r="H12" s="9">
        <v>1.3662111111111113</v>
      </c>
    </row>
    <row r="13" spans="1:10" s="4" customFormat="1">
      <c r="A13" s="4" t="s">
        <v>129</v>
      </c>
      <c r="B13" s="9">
        <f>MEDIAN('overall data sample'!P43,'overall data sample'!P45:P54,'overall data sample'!P56)</f>
        <v>7.6157234000000003</v>
      </c>
      <c r="C13" s="9">
        <f>MEDIAN('overall data sample'!H43,'overall data sample'!H45:H54,'overall data sample'!H56)</f>
        <v>18.3094</v>
      </c>
      <c r="D13" s="9">
        <f>MEDIAN('overall data sample'!I43,'overall data sample'!I45:I54,'overall data sample'!I56)</f>
        <v>0.65610000000000002</v>
      </c>
      <c r="E13" s="9">
        <f>MEDIAN('overall data sample'!D43,'overall data sample'!D45:D54,'overall data sample'!D56)</f>
        <v>71.776399999999995</v>
      </c>
      <c r="F13" s="9">
        <f>MEDIAN('overall data sample'!B43,'overall data sample'!B45:B54,'overall data sample'!B56)</f>
        <v>1.7566000000000002</v>
      </c>
      <c r="G13" s="9">
        <v>1.4377499999999999</v>
      </c>
      <c r="H13" s="9">
        <f>MEDIAN('overall data sample'!U43,'overall data sample'!U45:U54,'overall data sample'!U56)</f>
        <v>0</v>
      </c>
    </row>
    <row r="14" spans="1:10" s="7" customFormat="1">
      <c r="A14" s="7" t="s">
        <v>133</v>
      </c>
      <c r="B14" s="7">
        <v>4.33</v>
      </c>
      <c r="C14" s="7">
        <v>25.0867</v>
      </c>
      <c r="D14" s="7">
        <v>22.343720000000001</v>
      </c>
      <c r="E14" s="7">
        <v>141.22380999999999</v>
      </c>
      <c r="F14" s="7">
        <v>19.048999999999999</v>
      </c>
      <c r="G14" s="7">
        <v>3.3380000000000001</v>
      </c>
      <c r="H14" s="7">
        <v>53.950789999999998</v>
      </c>
    </row>
    <row r="15" spans="1:10" s="7" customFormat="1">
      <c r="A15" s="7" t="s">
        <v>129</v>
      </c>
      <c r="B15" s="7">
        <v>0.43390000000000001</v>
      </c>
      <c r="C15" s="7">
        <f>20.85877</f>
        <v>20.85877</v>
      </c>
      <c r="D15" s="7">
        <v>3.8387500000000001</v>
      </c>
      <c r="E15" s="7">
        <v>3.6743800000000002</v>
      </c>
      <c r="F15" s="7">
        <v>4.2460000000000004</v>
      </c>
      <c r="G15" s="7">
        <v>2.2263000000000002</v>
      </c>
      <c r="H15" s="7">
        <v>13.421764</v>
      </c>
    </row>
    <row r="16" spans="1:10">
      <c r="A16" t="s">
        <v>127</v>
      </c>
      <c r="B16" s="9">
        <f>AVERAGE('overall data sample'!P12:P28)</f>
        <v>34.999393594117642</v>
      </c>
      <c r="C16" s="9">
        <v>31.239206666666668</v>
      </c>
      <c r="D16" s="9">
        <v>13.144176923076921</v>
      </c>
      <c r="E16" s="9">
        <v>23.482607692307695</v>
      </c>
      <c r="F16" s="9">
        <v>6.7584357142857119</v>
      </c>
      <c r="G16" s="9">
        <v>3.3350375000000003</v>
      </c>
      <c r="H16" s="9">
        <v>14.699188235294118</v>
      </c>
    </row>
    <row r="17" spans="1:8">
      <c r="A17" s="4" t="s">
        <v>129</v>
      </c>
      <c r="B17" s="9">
        <f>MEDIAN('overall data sample'!P12:P28)</f>
        <v>13.0066392</v>
      </c>
      <c r="C17" s="9">
        <f>MEDIAN('overall data sample'!H12:H28)</f>
        <v>19.231200000000001</v>
      </c>
      <c r="D17" s="9">
        <f>MEDIAN('overall data sample'!I12:I28)</f>
        <v>14.6974</v>
      </c>
      <c r="E17" s="9">
        <f>MEDIAN('overall data sample'!D12:D28)</f>
        <v>15.4299</v>
      </c>
      <c r="F17" s="9">
        <f>MEDIAN('overall data sample'!B12:B28)</f>
        <v>12.79025</v>
      </c>
      <c r="G17" s="9">
        <v>2.8604500000000002</v>
      </c>
      <c r="H17" s="9">
        <f>MEDIAN('overall data sample'!U12:U28)</f>
        <v>13.286899999999999</v>
      </c>
    </row>
    <row r="21" spans="1:8">
      <c r="A21" s="4"/>
      <c r="C21" s="4"/>
    </row>
    <row r="22" spans="1:8">
      <c r="C22" s="4"/>
    </row>
  </sheetData>
  <mergeCells count="1">
    <mergeCell ref="B1:J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E34" sqref="E34"/>
    </sheetView>
  </sheetViews>
  <sheetFormatPr baseColWidth="10" defaultRowHeight="15"/>
  <cols>
    <col min="1" max="1" width="27.85546875" bestFit="1" customWidth="1"/>
    <col min="2" max="2" width="10.7109375" customWidth="1"/>
    <col min="3" max="3" width="11.42578125" style="4"/>
    <col min="5" max="5" width="11.42578125" style="4"/>
    <col min="7" max="7" width="11.42578125" style="4"/>
    <col min="9" max="9" width="11.42578125" style="4"/>
    <col min="11" max="11" width="11.42578125" style="4"/>
    <col min="13" max="13" width="11.42578125" style="4"/>
    <col min="14" max="14" width="12" bestFit="1" customWidth="1"/>
  </cols>
  <sheetData>
    <row r="1" spans="1:15" s="4" customFormat="1" ht="23.25" customHeight="1">
      <c r="B1" s="34" t="s">
        <v>182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s="4" customFormat="1" ht="23.25" customHeight="1" thickBot="1"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s="4" customFormat="1"/>
    <row r="4" spans="1:15" s="4" customFormat="1"/>
    <row r="5" spans="1:15">
      <c r="A5" s="5" t="s">
        <v>125</v>
      </c>
      <c r="B5" s="4" t="s">
        <v>134</v>
      </c>
      <c r="C5" s="4" t="s">
        <v>138</v>
      </c>
      <c r="D5" s="5" t="s">
        <v>30</v>
      </c>
      <c r="E5" s="5" t="s">
        <v>139</v>
      </c>
      <c r="F5" s="5" t="s">
        <v>94</v>
      </c>
      <c r="G5" s="5" t="s">
        <v>140</v>
      </c>
      <c r="H5" s="5" t="s">
        <v>136</v>
      </c>
      <c r="I5" s="5" t="s">
        <v>141</v>
      </c>
      <c r="J5" s="5" t="s">
        <v>96</v>
      </c>
      <c r="K5" s="5" t="s">
        <v>142</v>
      </c>
      <c r="L5" s="5" t="s">
        <v>95</v>
      </c>
      <c r="M5" s="5" t="s">
        <v>143</v>
      </c>
      <c r="N5" s="5" t="s">
        <v>123</v>
      </c>
      <c r="O5" s="5" t="s">
        <v>144</v>
      </c>
    </row>
    <row r="6" spans="1:15">
      <c r="A6" s="5" t="s">
        <v>131</v>
      </c>
      <c r="B6" s="5">
        <v>3.31</v>
      </c>
      <c r="C6" s="5"/>
      <c r="D6" s="6">
        <v>65.728260000000006</v>
      </c>
      <c r="E6" s="6"/>
      <c r="F6" s="5">
        <v>20.475960000000001</v>
      </c>
      <c r="G6" s="5"/>
      <c r="H6" s="5">
        <v>71.52749</v>
      </c>
      <c r="I6" s="5"/>
      <c r="J6" s="5">
        <v>17.754999999999999</v>
      </c>
      <c r="K6" s="5"/>
      <c r="L6" s="5">
        <v>11.269410000000001</v>
      </c>
      <c r="M6" s="5"/>
      <c r="N6" s="5">
        <v>2980.66</v>
      </c>
    </row>
    <row r="7" spans="1:15">
      <c r="A7" s="5" t="s">
        <v>124</v>
      </c>
      <c r="B7" s="5">
        <v>34.964658199999995</v>
      </c>
      <c r="C7" s="5">
        <f>B7-B6</f>
        <v>31.654658199999997</v>
      </c>
      <c r="D7" s="5">
        <v>77.871157142857143</v>
      </c>
      <c r="E7" s="5">
        <f>D7-D6</f>
        <v>12.142897142857137</v>
      </c>
      <c r="F7" s="5">
        <v>5.3960100000000004</v>
      </c>
      <c r="G7" s="5">
        <f>F7-F6</f>
        <v>-15.07995</v>
      </c>
      <c r="H7" s="5">
        <v>85.073350000000005</v>
      </c>
      <c r="I7" s="5">
        <f>H7-H6</f>
        <v>13.545860000000005</v>
      </c>
      <c r="J7" s="5">
        <v>1.4142400000000015</v>
      </c>
      <c r="K7" s="5">
        <f>J7-J6</f>
        <v>-16.340759999999996</v>
      </c>
      <c r="L7" s="5">
        <v>9.6978249999999999</v>
      </c>
      <c r="M7" s="5">
        <f>L7-L6</f>
        <v>-1.5715850000000007</v>
      </c>
      <c r="N7" s="5">
        <v>40.830609090909093</v>
      </c>
      <c r="O7">
        <f>N7-N6</f>
        <v>-2939.8293909090908</v>
      </c>
    </row>
    <row r="8" spans="1:15">
      <c r="A8" s="5" t="s">
        <v>132</v>
      </c>
      <c r="B8" s="5">
        <v>2.7</v>
      </c>
      <c r="C8" s="5"/>
      <c r="D8" s="5">
        <v>23.636690000000002</v>
      </c>
      <c r="E8" s="5"/>
      <c r="F8" s="5">
        <v>15.014939999999999</v>
      </c>
      <c r="G8" s="5"/>
      <c r="H8" s="5">
        <v>49.94547</v>
      </c>
      <c r="I8" s="5"/>
      <c r="J8" s="5">
        <v>1.7789999999999999</v>
      </c>
      <c r="K8" s="5"/>
      <c r="L8" s="5">
        <v>1.88822</v>
      </c>
      <c r="M8" s="5"/>
      <c r="N8" s="5">
        <v>0.54064000000000001</v>
      </c>
    </row>
    <row r="9" spans="1:15">
      <c r="A9" s="5" t="s">
        <v>126</v>
      </c>
      <c r="B9" s="5">
        <v>13.824413658333334</v>
      </c>
      <c r="C9" s="5">
        <f>B9-B8</f>
        <v>11.124413658333335</v>
      </c>
      <c r="D9" s="5">
        <v>25.086790909090908</v>
      </c>
      <c r="E9" s="5">
        <f>D9-D8</f>
        <v>1.4501009090909065</v>
      </c>
      <c r="F9" s="5">
        <v>0.67379090909090911</v>
      </c>
      <c r="G9" s="5">
        <f>F9-F8</f>
        <v>-14.34114909090909</v>
      </c>
      <c r="H9" s="5">
        <v>81.228227272727267</v>
      </c>
      <c r="I9" s="5">
        <f>H9-H8</f>
        <v>31.282757272727267</v>
      </c>
      <c r="J9" s="5">
        <v>1.0717363636363642</v>
      </c>
      <c r="K9" s="5">
        <f>J9-J8</f>
        <v>-0.70726363636363576</v>
      </c>
      <c r="L9" s="5">
        <v>1.5537333333333334</v>
      </c>
      <c r="M9" s="5">
        <f>L9-L8</f>
        <v>-0.3344866666666666</v>
      </c>
      <c r="N9" s="5">
        <v>1.3662111111111113</v>
      </c>
      <c r="O9">
        <f>N9-N8</f>
        <v>0.82557111111111126</v>
      </c>
    </row>
    <row r="10" spans="1:15">
      <c r="A10" s="5" t="s">
        <v>133</v>
      </c>
      <c r="B10" s="5">
        <v>4.33</v>
      </c>
      <c r="C10" s="5"/>
      <c r="D10" s="5">
        <v>25.0867</v>
      </c>
      <c r="E10" s="5"/>
      <c r="F10" s="5">
        <v>22.343720000000001</v>
      </c>
      <c r="G10" s="5"/>
      <c r="H10" s="5">
        <v>141.22380999999999</v>
      </c>
      <c r="I10" s="5"/>
      <c r="J10" s="5">
        <v>19.048999999999999</v>
      </c>
      <c r="K10" s="5"/>
      <c r="L10" s="5">
        <v>3.3380000000000001</v>
      </c>
      <c r="M10" s="5"/>
      <c r="N10" s="5">
        <v>53.950789999999998</v>
      </c>
    </row>
    <row r="11" spans="1:15">
      <c r="A11" s="5" t="s">
        <v>145</v>
      </c>
      <c r="B11" s="5">
        <v>34.999393594117642</v>
      </c>
      <c r="C11" s="5">
        <f>B11-B10</f>
        <v>30.669393594117643</v>
      </c>
      <c r="D11" s="5">
        <v>31.239206666666668</v>
      </c>
      <c r="E11" s="5">
        <f>D11-D10</f>
        <v>6.1525066666666675</v>
      </c>
      <c r="F11" s="5">
        <v>13.144176923076921</v>
      </c>
      <c r="G11" s="5">
        <f>F11-F10</f>
        <v>-9.1995430769230797</v>
      </c>
      <c r="H11" s="5">
        <v>23.482607692307695</v>
      </c>
      <c r="I11" s="5">
        <f>H11-H10</f>
        <v>-117.74120230769229</v>
      </c>
      <c r="J11" s="5">
        <v>6.7584357142857119</v>
      </c>
      <c r="K11" s="5">
        <f>J11-J10</f>
        <v>-12.290564285714288</v>
      </c>
      <c r="L11" s="5">
        <v>3.3350375000000003</v>
      </c>
      <c r="M11" s="5">
        <f>L11-L10</f>
        <v>-2.962499999999757E-3</v>
      </c>
      <c r="N11" s="5">
        <v>14.699188235294118</v>
      </c>
      <c r="O11">
        <f>N11-N10</f>
        <v>-39.251601764705882</v>
      </c>
    </row>
  </sheetData>
  <mergeCells count="1">
    <mergeCell ref="B1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J12"/>
  <sheetViews>
    <sheetView showGridLines="0" workbookViewId="0">
      <selection activeCell="N15" sqref="N15"/>
    </sheetView>
  </sheetViews>
  <sheetFormatPr baseColWidth="10" defaultRowHeight="15"/>
  <cols>
    <col min="2" max="2" width="20.5703125" bestFit="1" customWidth="1"/>
    <col min="3" max="3" width="14" bestFit="1" customWidth="1"/>
    <col min="4" max="4" width="18.42578125" bestFit="1" customWidth="1"/>
    <col min="5" max="5" width="11.7109375" bestFit="1" customWidth="1"/>
    <col min="6" max="7" width="11" bestFit="1" customWidth="1"/>
    <col min="8" max="8" width="17.28515625" bestFit="1" customWidth="1"/>
    <col min="9" max="9" width="11" bestFit="1" customWidth="1"/>
    <col min="10" max="10" width="20.5703125" bestFit="1" customWidth="1"/>
  </cols>
  <sheetData>
    <row r="1" spans="2:10" ht="24" thickBot="1">
      <c r="B1" s="48" t="s">
        <v>180</v>
      </c>
      <c r="C1" s="49"/>
      <c r="D1" s="49"/>
      <c r="E1" s="49"/>
      <c r="F1" s="49"/>
      <c r="G1" s="49"/>
      <c r="H1" s="49"/>
      <c r="I1" s="49"/>
      <c r="J1" s="50"/>
    </row>
    <row r="3" spans="2:10" ht="15.75" thickBot="1"/>
    <row r="4" spans="2:10" ht="15.75" thickBot="1">
      <c r="B4" s="27"/>
      <c r="C4" s="23" t="s">
        <v>5</v>
      </c>
      <c r="D4" s="24" t="s">
        <v>172</v>
      </c>
      <c r="E4" s="24" t="s">
        <v>173</v>
      </c>
      <c r="F4" s="24" t="s">
        <v>171</v>
      </c>
      <c r="G4" s="24" t="s">
        <v>30</v>
      </c>
      <c r="H4" s="24" t="s">
        <v>168</v>
      </c>
      <c r="I4" s="24" t="s">
        <v>174</v>
      </c>
      <c r="J4" s="25" t="s">
        <v>175</v>
      </c>
    </row>
    <row r="5" spans="2:10">
      <c r="B5" s="28" t="s">
        <v>5</v>
      </c>
      <c r="C5" s="17">
        <v>1</v>
      </c>
      <c r="D5" s="17">
        <v>0.6538176</v>
      </c>
      <c r="E5" s="17">
        <v>-9.6061960000000002E-2</v>
      </c>
      <c r="F5" s="17">
        <v>0.36561895999999999</v>
      </c>
      <c r="G5" s="17">
        <v>0.26860582</v>
      </c>
      <c r="H5" s="17">
        <v>0.36829841000000002</v>
      </c>
      <c r="I5" s="17">
        <f>0.29636687</f>
        <v>0.29636687</v>
      </c>
      <c r="J5" s="18">
        <v>-0.32407829999999999</v>
      </c>
    </row>
    <row r="6" spans="2:10">
      <c r="B6" s="28" t="s">
        <v>172</v>
      </c>
      <c r="C6" s="17">
        <f>D5</f>
        <v>0.6538176</v>
      </c>
      <c r="D6" s="17">
        <v>1</v>
      </c>
      <c r="E6" s="17">
        <v>0.38483390000000001</v>
      </c>
      <c r="F6" s="17">
        <v>-4.64223E-2</v>
      </c>
      <c r="G6" s="17">
        <v>0.73209020000000002</v>
      </c>
      <c r="H6" s="17">
        <v>0.77708047999999996</v>
      </c>
      <c r="I6" s="17">
        <f>0.21323882</f>
        <v>0.21323882</v>
      </c>
      <c r="J6" s="18">
        <v>-0.28294353999999999</v>
      </c>
    </row>
    <row r="7" spans="2:10">
      <c r="B7" s="28" t="s">
        <v>173</v>
      </c>
      <c r="C7" s="17">
        <f>E5</f>
        <v>-9.6061960000000002E-2</v>
      </c>
      <c r="D7" s="17">
        <f>E6</f>
        <v>0.38483390000000001</v>
      </c>
      <c r="E7" s="17">
        <v>1</v>
      </c>
      <c r="F7" s="17">
        <v>-0.23074033999999999</v>
      </c>
      <c r="G7" s="17">
        <f>0.66096664</f>
        <v>0.66096664000000005</v>
      </c>
      <c r="H7" s="17">
        <f>0.60664569</f>
        <v>0.60664569000000002</v>
      </c>
      <c r="I7" s="17">
        <f>-0.59828083</f>
        <v>-0.59828082999999999</v>
      </c>
      <c r="J7" s="18">
        <v>-0.13256367999999999</v>
      </c>
    </row>
    <row r="8" spans="2:10">
      <c r="B8" s="28" t="s">
        <v>171</v>
      </c>
      <c r="C8" s="17">
        <f>F5</f>
        <v>0.36561895999999999</v>
      </c>
      <c r="D8" s="17">
        <f>F6</f>
        <v>-4.64223E-2</v>
      </c>
      <c r="E8" s="17">
        <f>F7</f>
        <v>-0.23074033999999999</v>
      </c>
      <c r="F8" s="17">
        <v>1</v>
      </c>
      <c r="G8" s="17">
        <v>-0.11844229000000001</v>
      </c>
      <c r="H8" s="17">
        <v>-4.7397929999999998E-2</v>
      </c>
      <c r="I8" s="17">
        <f>-0.02143094</f>
        <v>-2.1430939999999999E-2</v>
      </c>
      <c r="J8" s="18">
        <v>-0.20295484</v>
      </c>
    </row>
    <row r="9" spans="2:10">
      <c r="B9" s="28" t="s">
        <v>30</v>
      </c>
      <c r="C9" s="17">
        <f>G5</f>
        <v>0.26860582</v>
      </c>
      <c r="D9" s="17">
        <f>G6</f>
        <v>0.73209020000000002</v>
      </c>
      <c r="E9" s="17">
        <f>G7</f>
        <v>0.66096664000000005</v>
      </c>
      <c r="F9" s="17">
        <f>G8</f>
        <v>-0.11844229000000001</v>
      </c>
      <c r="G9" s="17">
        <v>1</v>
      </c>
      <c r="H9" s="17">
        <v>0.98440486000000005</v>
      </c>
      <c r="I9" s="17">
        <v>-8.1750639999999999E-2</v>
      </c>
      <c r="J9" s="18">
        <v>-5.7084089999999997E-2</v>
      </c>
    </row>
    <row r="10" spans="2:10">
      <c r="B10" s="28" t="s">
        <v>168</v>
      </c>
      <c r="C10" s="17">
        <f>H5</f>
        <v>0.36829841000000002</v>
      </c>
      <c r="D10" s="17">
        <f>H6</f>
        <v>0.77708047999999996</v>
      </c>
      <c r="E10" s="17">
        <f>H7</f>
        <v>0.60664569000000002</v>
      </c>
      <c r="F10" s="17">
        <f>H8</f>
        <v>-4.7397929999999998E-2</v>
      </c>
      <c r="G10" s="17">
        <f>H9</f>
        <v>0.98440486000000005</v>
      </c>
      <c r="H10" s="17">
        <v>1</v>
      </c>
      <c r="I10" s="17">
        <v>-5.3393000000000003E-2</v>
      </c>
      <c r="J10" s="18">
        <f>-0.08524743</f>
        <v>-8.5247429999999999E-2</v>
      </c>
    </row>
    <row r="11" spans="2:10">
      <c r="B11" s="28" t="s">
        <v>174</v>
      </c>
      <c r="C11" s="17">
        <f>I5</f>
        <v>0.29636687</v>
      </c>
      <c r="D11" s="17">
        <f>I6</f>
        <v>0.21323882</v>
      </c>
      <c r="E11" s="17">
        <f>I7</f>
        <v>-0.59828082999999999</v>
      </c>
      <c r="F11" s="17">
        <f>I8</f>
        <v>-2.1430939999999999E-2</v>
      </c>
      <c r="G11" s="17">
        <f>I9</f>
        <v>-8.1750639999999999E-2</v>
      </c>
      <c r="H11" s="17">
        <f>-0.053393</f>
        <v>-5.3393000000000003E-2</v>
      </c>
      <c r="I11" s="17">
        <v>1</v>
      </c>
      <c r="J11" s="18">
        <f>-0.11048911</f>
        <v>-0.11048911</v>
      </c>
    </row>
    <row r="12" spans="2:10" ht="15.75" thickBot="1">
      <c r="B12" s="29" t="s">
        <v>175</v>
      </c>
      <c r="C12" s="21">
        <f>J5</f>
        <v>-0.32407829999999999</v>
      </c>
      <c r="D12" s="21">
        <f>J6</f>
        <v>-0.28294353999999999</v>
      </c>
      <c r="E12" s="21">
        <f>J7</f>
        <v>-0.13256367999999999</v>
      </c>
      <c r="F12" s="21">
        <f>J8</f>
        <v>-0.20295484</v>
      </c>
      <c r="G12" s="21">
        <f>J9</f>
        <v>-5.7084089999999997E-2</v>
      </c>
      <c r="H12" s="21">
        <f>J10</f>
        <v>-8.5247429999999999E-2</v>
      </c>
      <c r="I12" s="21">
        <f>J11</f>
        <v>-0.11048911</v>
      </c>
      <c r="J12" s="22">
        <v>1</v>
      </c>
    </row>
  </sheetData>
  <mergeCells count="1">
    <mergeCell ref="B1:J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M105"/>
  <sheetViews>
    <sheetView tabSelected="1" workbookViewId="0">
      <selection activeCell="A105" sqref="A105"/>
    </sheetView>
  </sheetViews>
  <sheetFormatPr baseColWidth="10" defaultRowHeight="15"/>
  <cols>
    <col min="1" max="1" width="13.85546875" bestFit="1" customWidth="1"/>
  </cols>
  <sheetData>
    <row r="1" spans="1:19" s="4" customFormat="1">
      <c r="D1" s="34" t="s">
        <v>179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6"/>
    </row>
    <row r="2" spans="1:19" s="4" customFormat="1" ht="15.75" thickBot="1"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</row>
    <row r="3" spans="1:19" s="4" customFormat="1" ht="23.25"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5" customFormat="1">
      <c r="A4" s="4" t="s">
        <v>0</v>
      </c>
      <c r="B4" s="4" t="s">
        <v>97</v>
      </c>
      <c r="C4" s="4" t="s">
        <v>184</v>
      </c>
      <c r="D4" s="4" t="s">
        <v>178</v>
      </c>
    </row>
    <row r="5" spans="1:19" s="5" customFormat="1">
      <c r="A5" s="4"/>
      <c r="B5" s="4"/>
      <c r="C5" s="4"/>
      <c r="D5" s="4"/>
    </row>
    <row r="6" spans="1:19" s="5" customFormat="1">
      <c r="A6" s="4"/>
      <c r="B6" s="32" t="s">
        <v>34</v>
      </c>
      <c r="C6" s="33" t="s">
        <v>66</v>
      </c>
      <c r="D6" s="33" t="str">
        <f>[1]Feuil3!F12</f>
        <v>GILD</v>
      </c>
    </row>
    <row r="7" spans="1:19" s="5" customFormat="1">
      <c r="A7" s="4"/>
      <c r="B7" s="32" t="s">
        <v>13</v>
      </c>
      <c r="C7" s="33" t="s">
        <v>67</v>
      </c>
      <c r="D7" s="33" t="str">
        <f>[1]Feuil3!F15</f>
        <v>ARCP</v>
      </c>
    </row>
    <row r="8" spans="1:19" s="5" customFormat="1">
      <c r="A8" s="4"/>
      <c r="B8" s="32" t="s">
        <v>14</v>
      </c>
      <c r="C8" s="33" t="s">
        <v>68</v>
      </c>
      <c r="D8" s="33" t="str">
        <f>[1]Feuil3!F19</f>
        <v>RHT</v>
      </c>
    </row>
    <row r="9" spans="1:19" s="5" customFormat="1">
      <c r="A9" s="4"/>
      <c r="B9" s="32" t="s">
        <v>15</v>
      </c>
      <c r="C9" s="33" t="s">
        <v>69</v>
      </c>
      <c r="D9" s="33" t="str">
        <f>[1]Feuil3!F21</f>
        <v>NVLS</v>
      </c>
    </row>
    <row r="10" spans="1:19" s="5" customFormat="1">
      <c r="A10" s="4"/>
      <c r="B10" s="32" t="s">
        <v>16</v>
      </c>
      <c r="C10" s="33" t="s">
        <v>70</v>
      </c>
      <c r="D10" s="33" t="str">
        <f>[1]Feuil3!F45</f>
        <v>TMO</v>
      </c>
    </row>
    <row r="11" spans="1:19" s="5" customFormat="1">
      <c r="A11" s="4"/>
      <c r="B11" s="32" t="s">
        <v>17</v>
      </c>
      <c r="C11" s="33" t="s">
        <v>71</v>
      </c>
      <c r="D11" s="33" t="str">
        <f>[1]Feuil3!F46</f>
        <v>PDCE</v>
      </c>
    </row>
    <row r="12" spans="1:19" s="5" customFormat="1">
      <c r="A12" s="4"/>
      <c r="B12" s="32" t="s">
        <v>18</v>
      </c>
      <c r="C12" s="33" t="s">
        <v>72</v>
      </c>
      <c r="D12" s="33" t="s">
        <v>86</v>
      </c>
    </row>
    <row r="13" spans="1:19" s="5" customFormat="1">
      <c r="A13" s="4"/>
      <c r="B13" s="32" t="s">
        <v>98</v>
      </c>
      <c r="C13" s="33" t="s">
        <v>73</v>
      </c>
      <c r="D13" s="33" t="s">
        <v>87</v>
      </c>
    </row>
    <row r="14" spans="1:19" s="5" customFormat="1">
      <c r="A14" s="4"/>
      <c r="B14" s="32" t="s">
        <v>19</v>
      </c>
      <c r="C14" s="33" t="s">
        <v>74</v>
      </c>
      <c r="D14" s="33" t="s">
        <v>88</v>
      </c>
    </row>
    <row r="15" spans="1:19" s="5" customFormat="1">
      <c r="A15" s="4"/>
      <c r="B15" s="33" t="s">
        <v>20</v>
      </c>
      <c r="C15" s="33" t="s">
        <v>75</v>
      </c>
      <c r="D15" s="33" t="s">
        <v>89</v>
      </c>
    </row>
    <row r="16" spans="1:19" s="5" customFormat="1">
      <c r="A16" s="4"/>
      <c r="B16" s="33" t="s">
        <v>21</v>
      </c>
      <c r="C16" s="33" t="s">
        <v>76</v>
      </c>
      <c r="D16" s="33" t="s">
        <v>90</v>
      </c>
    </row>
    <row r="17" spans="1:4" s="5" customFormat="1">
      <c r="A17" s="4"/>
      <c r="B17" s="33" t="s">
        <v>22</v>
      </c>
      <c r="C17" s="33" t="s">
        <v>77</v>
      </c>
      <c r="D17" s="33" t="s">
        <v>91</v>
      </c>
    </row>
    <row r="18" spans="1:4" s="5" customFormat="1">
      <c r="A18" s="4"/>
      <c r="B18" s="33" t="s">
        <v>23</v>
      </c>
      <c r="C18" s="33" t="s">
        <v>78</v>
      </c>
      <c r="D18" s="33" t="s">
        <v>92</v>
      </c>
    </row>
    <row r="19" spans="1:4" s="5" customFormat="1">
      <c r="A19" s="4"/>
      <c r="B19" s="33" t="s">
        <v>24</v>
      </c>
      <c r="C19" s="33" t="s">
        <v>79</v>
      </c>
      <c r="D19" s="32" t="s">
        <v>93</v>
      </c>
    </row>
    <row r="20" spans="1:4" s="5" customFormat="1">
      <c r="A20" s="4"/>
      <c r="B20" s="33" t="s">
        <v>25</v>
      </c>
      <c r="C20" s="4"/>
      <c r="D20" s="4"/>
    </row>
    <row r="21" spans="1:4" s="5" customFormat="1">
      <c r="A21" s="4"/>
      <c r="B21" s="33" t="s">
        <v>35</v>
      </c>
      <c r="C21" s="4"/>
      <c r="D21" s="4"/>
    </row>
    <row r="22" spans="1:4" s="5" customFormat="1">
      <c r="A22" s="4"/>
      <c r="B22" s="33" t="s">
        <v>26</v>
      </c>
      <c r="C22" s="4"/>
      <c r="D22" s="4"/>
    </row>
    <row r="23" spans="1:4" s="5" customFormat="1">
      <c r="A23" s="4"/>
      <c r="B23" s="32" t="s">
        <v>27</v>
      </c>
      <c r="C23" s="4"/>
      <c r="D23" s="4"/>
    </row>
    <row r="24" spans="1:4" s="5" customFormat="1">
      <c r="A24" s="4"/>
      <c r="B24" s="4"/>
      <c r="C24" s="4"/>
      <c r="D24" s="4"/>
    </row>
    <row r="25" spans="1:4" s="5" customFormat="1">
      <c r="A25" s="4"/>
      <c r="B25" s="4"/>
      <c r="C25" s="4"/>
      <c r="D25" s="4"/>
    </row>
    <row r="26" spans="1:4" s="5" customFormat="1">
      <c r="A26" s="4"/>
      <c r="B26" s="4"/>
      <c r="C26" s="4"/>
      <c r="D26" s="4"/>
    </row>
    <row r="27" spans="1:4" s="5" customFormat="1">
      <c r="A27" s="4"/>
      <c r="B27" s="4"/>
      <c r="C27" s="4"/>
      <c r="D27" s="4"/>
    </row>
    <row r="28" spans="1:4" s="5" customFormat="1">
      <c r="A28" s="4"/>
      <c r="B28" s="4"/>
      <c r="C28" s="4"/>
      <c r="D28" s="4"/>
    </row>
    <row r="29" spans="1:4" s="5" customFormat="1">
      <c r="A29" s="4"/>
      <c r="B29" s="4"/>
      <c r="C29" s="4"/>
      <c r="D29" s="4"/>
    </row>
    <row r="30" spans="1:4" s="5" customFormat="1">
      <c r="A30" s="32">
        <v>2011</v>
      </c>
      <c r="B30" s="4"/>
      <c r="C30" s="4"/>
      <c r="D30" s="4"/>
    </row>
    <row r="31" spans="1:4" s="5" customFormat="1">
      <c r="A31" s="33">
        <v>2015</v>
      </c>
      <c r="B31" s="4"/>
      <c r="C31" s="4"/>
      <c r="D31" s="4"/>
    </row>
    <row r="32" spans="1:4" s="4" customFormat="1"/>
    <row r="33" spans="1:244">
      <c r="A33" t="s">
        <v>52</v>
      </c>
      <c r="H33" t="s">
        <v>53</v>
      </c>
      <c r="O33" t="s">
        <v>54</v>
      </c>
      <c r="V33" t="s">
        <v>55</v>
      </c>
      <c r="AC33" t="s">
        <v>56</v>
      </c>
      <c r="AJ33" t="s">
        <v>57</v>
      </c>
      <c r="AQ33" t="s">
        <v>58</v>
      </c>
      <c r="AX33" t="s">
        <v>59</v>
      </c>
      <c r="BE33" t="s">
        <v>60</v>
      </c>
      <c r="BL33" t="s">
        <v>61</v>
      </c>
      <c r="BS33" t="s">
        <v>62</v>
      </c>
      <c r="BZ33" t="s">
        <v>63</v>
      </c>
      <c r="CG33" t="s">
        <v>64</v>
      </c>
      <c r="CN33" t="s">
        <v>36</v>
      </c>
      <c r="CU33" t="s">
        <v>37</v>
      </c>
      <c r="DB33" t="s">
        <v>38</v>
      </c>
      <c r="DI33" t="s">
        <v>39</v>
      </c>
      <c r="DP33" t="s">
        <v>40</v>
      </c>
      <c r="DW33" t="s">
        <v>41</v>
      </c>
      <c r="ED33" t="s">
        <v>42</v>
      </c>
      <c r="EK33" t="s">
        <v>43</v>
      </c>
      <c r="ER33" t="s">
        <v>44</v>
      </c>
      <c r="EY33" t="s">
        <v>45</v>
      </c>
      <c r="FF33" t="s">
        <v>46</v>
      </c>
      <c r="FM33" t="s">
        <v>47</v>
      </c>
      <c r="FT33" t="s">
        <v>48</v>
      </c>
      <c r="GA33" t="s">
        <v>49</v>
      </c>
      <c r="GH33" t="s">
        <v>99</v>
      </c>
      <c r="GO33" t="s">
        <v>100</v>
      </c>
      <c r="GV33" t="s">
        <v>101</v>
      </c>
      <c r="HC33" t="s">
        <v>102</v>
      </c>
      <c r="HJ33" t="s">
        <v>103</v>
      </c>
      <c r="HQ33" t="s">
        <v>104</v>
      </c>
      <c r="HX33" t="s">
        <v>105</v>
      </c>
      <c r="IE33" t="s">
        <v>106</v>
      </c>
    </row>
    <row r="34" spans="1:244">
      <c r="A34" t="s">
        <v>50</v>
      </c>
      <c r="B34" t="s">
        <v>107</v>
      </c>
      <c r="C34" t="s">
        <v>108</v>
      </c>
      <c r="D34" t="s">
        <v>109</v>
      </c>
      <c r="E34" t="s">
        <v>110</v>
      </c>
      <c r="F34" t="s">
        <v>111</v>
      </c>
      <c r="H34" t="s">
        <v>50</v>
      </c>
      <c r="I34" t="s">
        <v>107</v>
      </c>
      <c r="J34" t="s">
        <v>108</v>
      </c>
      <c r="K34" t="s">
        <v>109</v>
      </c>
      <c r="L34" t="s">
        <v>110</v>
      </c>
      <c r="M34" t="s">
        <v>111</v>
      </c>
      <c r="O34" t="s">
        <v>50</v>
      </c>
      <c r="P34" t="s">
        <v>107</v>
      </c>
      <c r="Q34" t="s">
        <v>108</v>
      </c>
      <c r="R34" t="s">
        <v>109</v>
      </c>
      <c r="S34" t="s">
        <v>110</v>
      </c>
      <c r="T34" t="s">
        <v>111</v>
      </c>
      <c r="V34" t="s">
        <v>50</v>
      </c>
      <c r="W34" t="s">
        <v>107</v>
      </c>
      <c r="X34" t="s">
        <v>108</v>
      </c>
      <c r="Y34" t="s">
        <v>109</v>
      </c>
      <c r="Z34" t="s">
        <v>110</v>
      </c>
      <c r="AA34" t="s">
        <v>111</v>
      </c>
      <c r="AC34" t="s">
        <v>50</v>
      </c>
      <c r="AD34" t="s">
        <v>107</v>
      </c>
      <c r="AE34" t="s">
        <v>108</v>
      </c>
      <c r="AF34" t="s">
        <v>109</v>
      </c>
      <c r="AG34" t="s">
        <v>110</v>
      </c>
      <c r="AH34" t="s">
        <v>111</v>
      </c>
      <c r="AJ34" t="s">
        <v>50</v>
      </c>
      <c r="AK34" t="s">
        <v>107</v>
      </c>
      <c r="AL34" t="s">
        <v>108</v>
      </c>
      <c r="AM34" t="s">
        <v>109</v>
      </c>
      <c r="AN34" t="s">
        <v>110</v>
      </c>
      <c r="AO34" t="s">
        <v>111</v>
      </c>
      <c r="AQ34" t="s">
        <v>50</v>
      </c>
      <c r="AR34" t="s">
        <v>107</v>
      </c>
      <c r="AS34" t="s">
        <v>108</v>
      </c>
      <c r="AT34" t="s">
        <v>109</v>
      </c>
      <c r="AU34" t="s">
        <v>110</v>
      </c>
      <c r="AV34" t="s">
        <v>111</v>
      </c>
      <c r="AX34" t="s">
        <v>50</v>
      </c>
      <c r="AY34" t="s">
        <v>107</v>
      </c>
      <c r="AZ34" t="s">
        <v>108</v>
      </c>
      <c r="BA34" t="s">
        <v>109</v>
      </c>
      <c r="BB34" t="s">
        <v>110</v>
      </c>
      <c r="BC34" t="s">
        <v>111</v>
      </c>
      <c r="BE34" t="s">
        <v>50</v>
      </c>
      <c r="BF34" t="s">
        <v>107</v>
      </c>
      <c r="BG34" t="s">
        <v>108</v>
      </c>
      <c r="BH34" t="s">
        <v>109</v>
      </c>
      <c r="BI34" t="s">
        <v>110</v>
      </c>
      <c r="BJ34" t="s">
        <v>111</v>
      </c>
      <c r="BL34" t="s">
        <v>50</v>
      </c>
      <c r="BM34" t="s">
        <v>107</v>
      </c>
      <c r="BN34" t="s">
        <v>108</v>
      </c>
      <c r="BO34" t="s">
        <v>109</v>
      </c>
      <c r="BP34" t="s">
        <v>110</v>
      </c>
      <c r="BQ34" t="s">
        <v>111</v>
      </c>
      <c r="BS34" t="s">
        <v>50</v>
      </c>
      <c r="BT34" t="s">
        <v>107</v>
      </c>
      <c r="BU34" t="s">
        <v>108</v>
      </c>
      <c r="BV34" t="s">
        <v>109</v>
      </c>
      <c r="BW34" t="s">
        <v>110</v>
      </c>
      <c r="BX34" t="s">
        <v>111</v>
      </c>
      <c r="BZ34" t="s">
        <v>50</v>
      </c>
      <c r="CA34" t="s">
        <v>107</v>
      </c>
      <c r="CB34" t="s">
        <v>108</v>
      </c>
      <c r="CC34" t="s">
        <v>109</v>
      </c>
      <c r="CD34" t="s">
        <v>110</v>
      </c>
      <c r="CE34" t="s">
        <v>111</v>
      </c>
      <c r="CG34" t="s">
        <v>50</v>
      </c>
      <c r="CH34" t="s">
        <v>107</v>
      </c>
      <c r="CI34" t="s">
        <v>108</v>
      </c>
      <c r="CJ34" t="s">
        <v>109</v>
      </c>
      <c r="CK34" t="s">
        <v>110</v>
      </c>
      <c r="CL34" t="s">
        <v>111</v>
      </c>
      <c r="CN34" t="s">
        <v>50</v>
      </c>
      <c r="CO34" t="s">
        <v>107</v>
      </c>
      <c r="CP34" t="s">
        <v>108</v>
      </c>
      <c r="CQ34" t="s">
        <v>109</v>
      </c>
      <c r="CR34" t="s">
        <v>110</v>
      </c>
      <c r="CS34" t="s">
        <v>111</v>
      </c>
      <c r="CU34" t="s">
        <v>50</v>
      </c>
      <c r="CV34" t="s">
        <v>107</v>
      </c>
      <c r="CW34" t="s">
        <v>108</v>
      </c>
      <c r="CX34" t="s">
        <v>109</v>
      </c>
      <c r="CY34" t="s">
        <v>110</v>
      </c>
      <c r="CZ34" t="s">
        <v>111</v>
      </c>
      <c r="DB34" t="s">
        <v>50</v>
      </c>
      <c r="DC34" t="s">
        <v>107</v>
      </c>
      <c r="DD34" t="s">
        <v>108</v>
      </c>
      <c r="DE34" t="s">
        <v>109</v>
      </c>
      <c r="DF34" t="s">
        <v>110</v>
      </c>
      <c r="DG34" t="s">
        <v>111</v>
      </c>
      <c r="DI34" t="s">
        <v>50</v>
      </c>
      <c r="DJ34" t="s">
        <v>107</v>
      </c>
      <c r="DK34" t="s">
        <v>108</v>
      </c>
      <c r="DL34" t="s">
        <v>109</v>
      </c>
      <c r="DM34" t="s">
        <v>110</v>
      </c>
      <c r="DN34" t="s">
        <v>111</v>
      </c>
      <c r="DP34" t="s">
        <v>50</v>
      </c>
      <c r="DQ34" t="s">
        <v>107</v>
      </c>
      <c r="DR34" t="s">
        <v>108</v>
      </c>
      <c r="DS34" t="s">
        <v>109</v>
      </c>
      <c r="DT34" t="s">
        <v>110</v>
      </c>
      <c r="DU34" t="s">
        <v>111</v>
      </c>
      <c r="DW34" t="s">
        <v>50</v>
      </c>
      <c r="DX34" t="s">
        <v>107</v>
      </c>
      <c r="DY34" t="s">
        <v>108</v>
      </c>
      <c r="DZ34" t="s">
        <v>109</v>
      </c>
      <c r="EA34" t="s">
        <v>110</v>
      </c>
      <c r="EB34" t="s">
        <v>111</v>
      </c>
      <c r="ED34" t="s">
        <v>50</v>
      </c>
      <c r="EE34" t="s">
        <v>107</v>
      </c>
      <c r="EF34" t="s">
        <v>108</v>
      </c>
      <c r="EG34" t="s">
        <v>109</v>
      </c>
      <c r="EH34" t="s">
        <v>110</v>
      </c>
      <c r="EI34" t="s">
        <v>111</v>
      </c>
      <c r="EK34" t="s">
        <v>50</v>
      </c>
      <c r="EL34" t="s">
        <v>107</v>
      </c>
      <c r="EM34" t="s">
        <v>108</v>
      </c>
      <c r="EN34" t="s">
        <v>109</v>
      </c>
      <c r="EO34" t="s">
        <v>110</v>
      </c>
      <c r="EP34" t="s">
        <v>111</v>
      </c>
      <c r="ER34" t="s">
        <v>50</v>
      </c>
      <c r="ES34" t="s">
        <v>107</v>
      </c>
      <c r="ET34" t="s">
        <v>108</v>
      </c>
      <c r="EU34" t="s">
        <v>109</v>
      </c>
      <c r="EV34" t="s">
        <v>110</v>
      </c>
      <c r="EW34" t="s">
        <v>111</v>
      </c>
      <c r="EY34" t="s">
        <v>50</v>
      </c>
      <c r="EZ34" t="s">
        <v>107</v>
      </c>
      <c r="FA34" t="s">
        <v>108</v>
      </c>
      <c r="FB34" t="s">
        <v>109</v>
      </c>
      <c r="FC34" t="s">
        <v>110</v>
      </c>
      <c r="FD34" t="s">
        <v>111</v>
      </c>
      <c r="FF34" t="s">
        <v>50</v>
      </c>
      <c r="FG34" t="s">
        <v>107</v>
      </c>
      <c r="FH34" t="s">
        <v>108</v>
      </c>
      <c r="FI34" t="s">
        <v>109</v>
      </c>
      <c r="FJ34" t="s">
        <v>110</v>
      </c>
      <c r="FK34" t="s">
        <v>111</v>
      </c>
      <c r="FM34" t="s">
        <v>50</v>
      </c>
      <c r="FN34" t="s">
        <v>107</v>
      </c>
      <c r="FO34" t="s">
        <v>108</v>
      </c>
      <c r="FP34" t="s">
        <v>109</v>
      </c>
      <c r="FQ34" t="s">
        <v>110</v>
      </c>
      <c r="FR34" t="s">
        <v>111</v>
      </c>
      <c r="FT34" t="s">
        <v>50</v>
      </c>
      <c r="FU34" t="s">
        <v>107</v>
      </c>
      <c r="FV34" t="s">
        <v>108</v>
      </c>
      <c r="FW34" t="s">
        <v>109</v>
      </c>
      <c r="FX34" t="s">
        <v>110</v>
      </c>
      <c r="FY34" t="s">
        <v>111</v>
      </c>
      <c r="GA34" t="s">
        <v>50</v>
      </c>
      <c r="GB34" t="s">
        <v>107</v>
      </c>
      <c r="GC34" t="s">
        <v>108</v>
      </c>
      <c r="GD34" t="s">
        <v>109</v>
      </c>
      <c r="GE34" t="s">
        <v>110</v>
      </c>
      <c r="GF34" t="s">
        <v>111</v>
      </c>
      <c r="GH34" t="s">
        <v>50</v>
      </c>
      <c r="GI34" t="s">
        <v>107</v>
      </c>
      <c r="GJ34" t="s">
        <v>108</v>
      </c>
      <c r="GK34" t="s">
        <v>109</v>
      </c>
      <c r="GL34" t="s">
        <v>110</v>
      </c>
      <c r="GM34" t="s">
        <v>111</v>
      </c>
      <c r="GO34" t="s">
        <v>50</v>
      </c>
      <c r="GP34" t="s">
        <v>107</v>
      </c>
      <c r="GQ34" t="s">
        <v>108</v>
      </c>
      <c r="GR34" t="s">
        <v>109</v>
      </c>
      <c r="GS34" t="s">
        <v>110</v>
      </c>
      <c r="GT34" t="s">
        <v>111</v>
      </c>
      <c r="GV34" t="s">
        <v>50</v>
      </c>
      <c r="GW34" t="s">
        <v>107</v>
      </c>
      <c r="GX34" t="s">
        <v>108</v>
      </c>
      <c r="GY34" t="s">
        <v>109</v>
      </c>
      <c r="GZ34" t="s">
        <v>110</v>
      </c>
      <c r="HA34" t="s">
        <v>111</v>
      </c>
      <c r="HC34" t="s">
        <v>50</v>
      </c>
      <c r="HD34" t="s">
        <v>107</v>
      </c>
      <c r="HE34" t="s">
        <v>108</v>
      </c>
      <c r="HF34" t="s">
        <v>109</v>
      </c>
      <c r="HG34" t="s">
        <v>110</v>
      </c>
      <c r="HH34" t="s">
        <v>111</v>
      </c>
      <c r="HJ34" t="s">
        <v>50</v>
      </c>
      <c r="HK34" t="s">
        <v>107</v>
      </c>
      <c r="HL34" t="s">
        <v>108</v>
      </c>
      <c r="HM34" t="s">
        <v>109</v>
      </c>
      <c r="HN34" t="s">
        <v>110</v>
      </c>
      <c r="HO34" t="s">
        <v>111</v>
      </c>
      <c r="HQ34" t="s">
        <v>50</v>
      </c>
      <c r="HR34" t="s">
        <v>107</v>
      </c>
      <c r="HS34" t="s">
        <v>108</v>
      </c>
      <c r="HT34" t="s">
        <v>109</v>
      </c>
      <c r="HU34" t="s">
        <v>110</v>
      </c>
      <c r="HV34" t="s">
        <v>111</v>
      </c>
      <c r="HX34" t="s">
        <v>50</v>
      </c>
      <c r="HY34" t="s">
        <v>107</v>
      </c>
      <c r="HZ34" t="s">
        <v>108</v>
      </c>
      <c r="IA34" t="s">
        <v>109</v>
      </c>
      <c r="IB34" t="s">
        <v>110</v>
      </c>
      <c r="IC34" t="s">
        <v>111</v>
      </c>
      <c r="IE34" t="s">
        <v>50</v>
      </c>
      <c r="IF34" t="s">
        <v>107</v>
      </c>
      <c r="IG34" t="s">
        <v>108</v>
      </c>
      <c r="IH34" t="s">
        <v>109</v>
      </c>
      <c r="II34" t="s">
        <v>110</v>
      </c>
      <c r="IJ34" t="s">
        <v>111</v>
      </c>
    </row>
    <row r="35" spans="1:244">
      <c r="A35" s="2" t="e">
        <v>#NAME?</v>
      </c>
      <c r="B35">
        <v>2.2079</v>
      </c>
      <c r="C35">
        <v>0.91739999999999999</v>
      </c>
      <c r="D35">
        <v>0.91800000000000004</v>
      </c>
      <c r="E35">
        <v>24702</v>
      </c>
      <c r="F35">
        <v>24916</v>
      </c>
      <c r="H35" t="e">
        <v>#NAME?</v>
      </c>
      <c r="I35">
        <v>0</v>
      </c>
      <c r="J35">
        <v>0.96709999999999996</v>
      </c>
      <c r="K35">
        <v>0.70989999999999998</v>
      </c>
      <c r="L35">
        <v>13143.828</v>
      </c>
      <c r="M35">
        <v>14019.504000000001</v>
      </c>
      <c r="O35" t="e">
        <v>#NAME?</v>
      </c>
      <c r="P35">
        <v>0</v>
      </c>
      <c r="Q35">
        <v>2.6387</v>
      </c>
      <c r="R35">
        <v>1.4117</v>
      </c>
      <c r="S35">
        <v>56093</v>
      </c>
      <c r="T35">
        <v>83049</v>
      </c>
      <c r="V35" t="e">
        <v>#NAME?</v>
      </c>
      <c r="W35" t="s">
        <v>51</v>
      </c>
      <c r="X35">
        <v>2.3643000000000001</v>
      </c>
      <c r="Y35">
        <v>2.3487999999999998</v>
      </c>
      <c r="Z35">
        <v>74420</v>
      </c>
      <c r="AA35">
        <v>74929</v>
      </c>
      <c r="AC35" t="e">
        <v>#NAME?</v>
      </c>
      <c r="AD35">
        <v>0</v>
      </c>
      <c r="AE35">
        <v>1.3028999999999999</v>
      </c>
      <c r="AF35">
        <v>1.3309</v>
      </c>
      <c r="AG35">
        <v>2340.5880000000002</v>
      </c>
      <c r="AH35">
        <v>2340.5880000000002</v>
      </c>
      <c r="AJ35" t="e">
        <v>#NAME?</v>
      </c>
      <c r="AK35">
        <v>0</v>
      </c>
      <c r="AL35">
        <v>1.9430000000000001</v>
      </c>
      <c r="AM35">
        <v>2.5217000000000001</v>
      </c>
      <c r="AN35">
        <v>1399.327</v>
      </c>
      <c r="AO35">
        <v>1399.327</v>
      </c>
      <c r="AQ35" t="e">
        <v>#NAME?</v>
      </c>
      <c r="AR35">
        <v>0</v>
      </c>
      <c r="AS35">
        <v>2.1345999999999998</v>
      </c>
      <c r="AT35">
        <v>2.0613999999999999</v>
      </c>
      <c r="AU35">
        <v>11724.626</v>
      </c>
      <c r="AV35">
        <v>11751.78</v>
      </c>
      <c r="AX35" t="e">
        <v>#NAME?</v>
      </c>
      <c r="AY35" t="s">
        <v>51</v>
      </c>
      <c r="AZ35">
        <v>3.8932000000000002</v>
      </c>
      <c r="BA35">
        <v>3.8898999999999999</v>
      </c>
      <c r="BB35">
        <v>50713</v>
      </c>
      <c r="BC35">
        <v>54327</v>
      </c>
      <c r="BE35" t="e">
        <v>#NAME?</v>
      </c>
      <c r="BF35">
        <v>4.2454000000000001</v>
      </c>
      <c r="BG35">
        <v>0.89600000000000002</v>
      </c>
      <c r="BH35">
        <v>0.90810000000000002</v>
      </c>
      <c r="BI35">
        <v>6516.77</v>
      </c>
      <c r="BJ35">
        <v>6720.991</v>
      </c>
      <c r="BL35" t="e">
        <v>#NAME?</v>
      </c>
      <c r="BM35">
        <v>2.4226999999999999</v>
      </c>
      <c r="BN35">
        <v>2.2134</v>
      </c>
      <c r="BO35">
        <v>2.7401</v>
      </c>
      <c r="BP35">
        <v>4319.201</v>
      </c>
      <c r="BQ35">
        <v>4357.1819999999998</v>
      </c>
      <c r="BS35" t="e">
        <v>#NAME?</v>
      </c>
      <c r="BT35">
        <v>0</v>
      </c>
      <c r="BU35">
        <v>2.8725000000000001</v>
      </c>
      <c r="BV35">
        <v>2.8628999999999998</v>
      </c>
      <c r="BW35">
        <v>15145.07</v>
      </c>
      <c r="BX35">
        <v>15145.07</v>
      </c>
      <c r="BZ35" t="e">
        <v>#NAME?</v>
      </c>
      <c r="CA35">
        <v>0</v>
      </c>
      <c r="CB35">
        <v>2.6137999999999999</v>
      </c>
      <c r="CC35">
        <v>2.6076999999999999</v>
      </c>
      <c r="CD35">
        <v>1993.2280000000001</v>
      </c>
      <c r="CE35">
        <v>1993.2280000000001</v>
      </c>
      <c r="CG35" t="e">
        <v>#NAME?</v>
      </c>
      <c r="CH35">
        <v>0</v>
      </c>
      <c r="CI35">
        <v>1.3389</v>
      </c>
      <c r="CJ35">
        <v>1.3066</v>
      </c>
      <c r="CK35">
        <v>2006.0889999999999</v>
      </c>
      <c r="CL35">
        <v>2006.0889999999999</v>
      </c>
      <c r="CN35" t="e">
        <v>#NAME?</v>
      </c>
      <c r="CO35">
        <v>8.9880999999999993</v>
      </c>
      <c r="CP35" t="s">
        <v>51</v>
      </c>
      <c r="CQ35" t="s">
        <v>51</v>
      </c>
      <c r="CR35">
        <v>15769.7</v>
      </c>
      <c r="CS35">
        <v>52758</v>
      </c>
      <c r="CU35" t="e">
        <v>#NAME?</v>
      </c>
      <c r="CV35">
        <v>7.3402000000000003</v>
      </c>
      <c r="CW35" t="s">
        <v>51</v>
      </c>
      <c r="CX35" t="s">
        <v>51</v>
      </c>
      <c r="CY35">
        <v>22500</v>
      </c>
      <c r="CZ35">
        <v>46420</v>
      </c>
      <c r="DB35" t="e">
        <v>#NAME?</v>
      </c>
      <c r="DC35">
        <v>11.4665</v>
      </c>
      <c r="DD35">
        <v>9.1595999999999993</v>
      </c>
      <c r="DE35">
        <v>10.0639</v>
      </c>
      <c r="DF35">
        <v>22419</v>
      </c>
      <c r="DG35">
        <v>34664</v>
      </c>
      <c r="DI35" t="e">
        <v>#NAME?</v>
      </c>
      <c r="DJ35">
        <v>8.0294000000000008</v>
      </c>
      <c r="DK35">
        <v>3.6029999999999998</v>
      </c>
      <c r="DL35">
        <v>3.6080000000000001</v>
      </c>
      <c r="DM35">
        <v>2170.3000000000002</v>
      </c>
      <c r="DN35">
        <v>8414.7000000000007</v>
      </c>
      <c r="DP35" t="e">
        <v>#NAME?</v>
      </c>
      <c r="DQ35">
        <v>70.543000000000006</v>
      </c>
      <c r="DR35">
        <v>2.9028999999999998</v>
      </c>
      <c r="DS35">
        <v>2.8721000000000001</v>
      </c>
      <c r="DT35">
        <v>77.929100000000005</v>
      </c>
      <c r="DU35">
        <v>79.187299999999993</v>
      </c>
      <c r="DW35" t="e">
        <v>#NAME?</v>
      </c>
      <c r="DX35" t="s">
        <v>51</v>
      </c>
      <c r="DY35" t="s">
        <v>51</v>
      </c>
      <c r="DZ35" t="s">
        <v>51</v>
      </c>
      <c r="EA35">
        <v>28.543299999999999</v>
      </c>
      <c r="EB35">
        <v>28.543299999999999</v>
      </c>
      <c r="ED35" t="e">
        <v>#NAME?</v>
      </c>
      <c r="EE35">
        <v>67.942599999999999</v>
      </c>
      <c r="EF35" t="s">
        <v>51</v>
      </c>
      <c r="EG35" t="s">
        <v>51</v>
      </c>
      <c r="EH35">
        <v>796.47699999999998</v>
      </c>
      <c r="EI35">
        <v>796.47699999999998</v>
      </c>
      <c r="EK35" t="e">
        <v>#NAME?</v>
      </c>
      <c r="EL35">
        <v>61.597900000000003</v>
      </c>
      <c r="EM35">
        <v>8.8213000000000008</v>
      </c>
      <c r="EN35">
        <v>8.6588999999999992</v>
      </c>
      <c r="EO35">
        <v>2264.5430000000001</v>
      </c>
      <c r="EP35">
        <v>2475.3789999999999</v>
      </c>
      <c r="ER35" t="e">
        <v>#NAME?</v>
      </c>
      <c r="ES35">
        <v>112.8828</v>
      </c>
      <c r="ET35" t="s">
        <v>51</v>
      </c>
      <c r="EU35" t="s">
        <v>51</v>
      </c>
      <c r="EV35">
        <v>935.93299999999999</v>
      </c>
      <c r="EW35">
        <v>955.80899999999997</v>
      </c>
      <c r="EY35" t="e">
        <v>#NAME?</v>
      </c>
      <c r="EZ35">
        <v>0</v>
      </c>
      <c r="FA35">
        <v>1.8279000000000001</v>
      </c>
      <c r="FB35">
        <v>1.8199999999999998</v>
      </c>
      <c r="FC35">
        <v>10105</v>
      </c>
      <c r="FD35">
        <v>18810</v>
      </c>
      <c r="FF35" t="e">
        <v>#NAME?</v>
      </c>
      <c r="FG35" t="s">
        <v>51</v>
      </c>
      <c r="FH35">
        <v>10.825200000000001</v>
      </c>
      <c r="FI35">
        <v>10.714</v>
      </c>
      <c r="FJ35">
        <v>263.90199999999999</v>
      </c>
      <c r="FK35">
        <v>263.90199999999999</v>
      </c>
      <c r="FM35" t="e">
        <v>#NAME?</v>
      </c>
      <c r="FN35">
        <v>147.3956</v>
      </c>
      <c r="FO35">
        <v>26.717600000000001</v>
      </c>
      <c r="FP35">
        <v>26.004000000000001</v>
      </c>
      <c r="FQ35">
        <v>2265.7640000000001</v>
      </c>
      <c r="FR35">
        <v>2334.6790000000001</v>
      </c>
      <c r="FT35" t="e">
        <v>#NAME?</v>
      </c>
      <c r="FU35">
        <v>45.090499999999999</v>
      </c>
      <c r="FV35">
        <v>16.5291</v>
      </c>
      <c r="FW35">
        <v>18.301200000000001</v>
      </c>
      <c r="FX35">
        <v>3871.8270000000002</v>
      </c>
      <c r="FY35">
        <v>3871.8270000000002</v>
      </c>
      <c r="GA35" t="e">
        <v>#NAME?</v>
      </c>
      <c r="GB35">
        <v>24.131799999999998</v>
      </c>
      <c r="GC35">
        <v>4.9840999999999998</v>
      </c>
      <c r="GD35">
        <v>4.8211000000000004</v>
      </c>
      <c r="GE35">
        <v>31665.3</v>
      </c>
      <c r="GF35">
        <v>36307.599999999999</v>
      </c>
      <c r="GH35" t="e">
        <v>#NAME?</v>
      </c>
      <c r="GI35">
        <v>25.040099999999999</v>
      </c>
      <c r="GJ35">
        <v>1.2214</v>
      </c>
      <c r="GK35">
        <v>1.3090999999999999</v>
      </c>
      <c r="GL35">
        <v>56083.923999999999</v>
      </c>
      <c r="GM35">
        <v>61707.336000000003</v>
      </c>
      <c r="GO35" t="e">
        <v>#NAME?</v>
      </c>
      <c r="GP35">
        <v>29.044599999999999</v>
      </c>
      <c r="GQ35">
        <v>2.4729999999999999</v>
      </c>
      <c r="GR35">
        <v>2.5554000000000001</v>
      </c>
      <c r="GS35">
        <v>6361.4750000000004</v>
      </c>
      <c r="GT35">
        <v>7201.3680000000004</v>
      </c>
      <c r="GV35" t="e">
        <v>#NAME?</v>
      </c>
      <c r="GW35">
        <v>24.165900000000001</v>
      </c>
      <c r="GX35">
        <v>8.6375999999999991</v>
      </c>
      <c r="GY35">
        <v>8.4826999999999995</v>
      </c>
      <c r="GZ35">
        <v>4939.2640000000001</v>
      </c>
      <c r="HA35">
        <v>5427.2569999999996</v>
      </c>
      <c r="HC35" t="e">
        <v>#NAME?</v>
      </c>
      <c r="HD35">
        <v>16.2803</v>
      </c>
      <c r="HE35">
        <v>4.4584000000000001</v>
      </c>
      <c r="HF35">
        <v>4.9322999999999997</v>
      </c>
      <c r="HG35">
        <v>3705.0250000000001</v>
      </c>
      <c r="HH35">
        <v>4780.7129999999997</v>
      </c>
      <c r="HJ35" t="e">
        <v>#NAME?</v>
      </c>
      <c r="HK35">
        <v>8.3811999999999998</v>
      </c>
      <c r="HL35">
        <v>3.4693000000000001</v>
      </c>
      <c r="HM35">
        <v>3.8734999999999999</v>
      </c>
      <c r="HN35">
        <v>22030</v>
      </c>
      <c r="HO35">
        <v>22498</v>
      </c>
      <c r="HQ35" t="e">
        <v>#NAME?</v>
      </c>
      <c r="HR35">
        <v>11.090299999999999</v>
      </c>
      <c r="HS35" t="s">
        <v>51</v>
      </c>
      <c r="HT35" t="s">
        <v>51</v>
      </c>
      <c r="HU35">
        <v>18572</v>
      </c>
      <c r="HV35">
        <v>21917</v>
      </c>
      <c r="HX35" t="e">
        <v>#NAME?</v>
      </c>
      <c r="HY35">
        <v>15.6911</v>
      </c>
      <c r="HZ35">
        <v>2.4647000000000001</v>
      </c>
      <c r="IA35">
        <v>2.7528999999999999</v>
      </c>
      <c r="IB35">
        <v>7248.9989999999998</v>
      </c>
      <c r="IC35">
        <v>9364.6479999999992</v>
      </c>
      <c r="IE35" t="e">
        <v>#NAME?</v>
      </c>
      <c r="IF35">
        <v>0</v>
      </c>
      <c r="IG35" t="s">
        <v>51</v>
      </c>
      <c r="IH35" t="s">
        <v>51</v>
      </c>
      <c r="II35">
        <v>1290.0340000000001</v>
      </c>
      <c r="IJ35">
        <v>2161.2820000000002</v>
      </c>
    </row>
    <row r="36" spans="1:244">
      <c r="A36" s="2">
        <v>42369</v>
      </c>
      <c r="B36">
        <v>1.7208000000000001</v>
      </c>
      <c r="C36">
        <v>0.83950000000000002</v>
      </c>
      <c r="D36">
        <v>0.81789999999999996</v>
      </c>
      <c r="E36">
        <v>25030</v>
      </c>
      <c r="F36">
        <v>25182</v>
      </c>
      <c r="H36">
        <v>42369</v>
      </c>
      <c r="I36" t="s">
        <v>51</v>
      </c>
      <c r="J36">
        <v>0.40570000000000001</v>
      </c>
      <c r="K36">
        <v>0.38840000000000002</v>
      </c>
      <c r="L36">
        <v>11389.084999999999</v>
      </c>
      <c r="M36">
        <v>11389.084999999999</v>
      </c>
      <c r="O36">
        <v>42369</v>
      </c>
      <c r="P36">
        <v>0</v>
      </c>
      <c r="Q36">
        <v>0.94710000000000005</v>
      </c>
      <c r="R36">
        <v>0.93169999999999997</v>
      </c>
      <c r="S36">
        <v>56763</v>
      </c>
      <c r="T36">
        <v>84104</v>
      </c>
      <c r="V36">
        <v>42369</v>
      </c>
      <c r="W36" t="s">
        <v>51</v>
      </c>
      <c r="X36">
        <v>2.1215999999999999</v>
      </c>
      <c r="Y36">
        <v>2.0893999999999999</v>
      </c>
      <c r="Z36">
        <v>80637</v>
      </c>
      <c r="AA36">
        <v>82479</v>
      </c>
      <c r="AC36">
        <v>42369</v>
      </c>
      <c r="AD36">
        <v>0</v>
      </c>
      <c r="AE36">
        <v>1.6652</v>
      </c>
      <c r="AF36">
        <v>1.6236999999999999</v>
      </c>
      <c r="AG36">
        <v>2370.5430000000001</v>
      </c>
      <c r="AH36">
        <v>2370.5430000000001</v>
      </c>
      <c r="AJ36">
        <v>42369</v>
      </c>
      <c r="AK36">
        <v>0</v>
      </c>
      <c r="AL36">
        <v>1.141</v>
      </c>
      <c r="AM36">
        <v>1.1387</v>
      </c>
      <c r="AN36">
        <v>1282.21</v>
      </c>
      <c r="AO36">
        <v>1282.21</v>
      </c>
      <c r="AQ36">
        <v>42369</v>
      </c>
      <c r="AR36">
        <v>0</v>
      </c>
      <c r="AS36">
        <v>1.7273000000000001</v>
      </c>
      <c r="AT36">
        <v>1.6099999999999999</v>
      </c>
      <c r="AU36">
        <v>12616.183000000001</v>
      </c>
      <c r="AV36">
        <v>12641.876</v>
      </c>
      <c r="AX36">
        <v>42369</v>
      </c>
      <c r="AY36" t="s">
        <v>51</v>
      </c>
      <c r="AZ36">
        <v>3.1833</v>
      </c>
      <c r="BA36">
        <v>3.1709999999999998</v>
      </c>
      <c r="BB36">
        <v>54933</v>
      </c>
      <c r="BC36">
        <v>58797</v>
      </c>
      <c r="BE36">
        <v>42369</v>
      </c>
      <c r="BF36">
        <v>3.6489000000000003</v>
      </c>
      <c r="BG36">
        <v>1.2102999999999999</v>
      </c>
      <c r="BH36">
        <v>1.2109000000000001</v>
      </c>
      <c r="BI36">
        <v>7121.3440000000001</v>
      </c>
      <c r="BJ36">
        <v>7316.3310000000001</v>
      </c>
      <c r="BL36">
        <v>42369</v>
      </c>
      <c r="BM36">
        <v>6.2838000000000003</v>
      </c>
      <c r="BN36">
        <v>2.8311000000000002</v>
      </c>
      <c r="BO36">
        <v>2.7932999999999999</v>
      </c>
      <c r="BP36">
        <v>4737.4160000000002</v>
      </c>
      <c r="BQ36">
        <v>4856.9930000000004</v>
      </c>
      <c r="BS36">
        <v>42369</v>
      </c>
      <c r="BT36">
        <v>0</v>
      </c>
      <c r="BU36">
        <v>1.8357000000000001</v>
      </c>
      <c r="BV36">
        <v>1.8189</v>
      </c>
      <c r="BW36">
        <v>14919.808000000001</v>
      </c>
      <c r="BX36">
        <v>14919.808000000001</v>
      </c>
      <c r="BZ36">
        <v>42369</v>
      </c>
      <c r="CA36" t="s">
        <v>51</v>
      </c>
      <c r="CB36">
        <v>0.88200000000000001</v>
      </c>
      <c r="CC36">
        <v>0.87990000000000002</v>
      </c>
      <c r="CD36" t="s">
        <v>51</v>
      </c>
      <c r="CE36" t="s">
        <v>51</v>
      </c>
      <c r="CG36">
        <v>42369</v>
      </c>
      <c r="CH36" t="s">
        <v>51</v>
      </c>
      <c r="CI36">
        <v>0.28010000000000002</v>
      </c>
      <c r="CJ36">
        <v>0.27329999999999999</v>
      </c>
      <c r="CK36" t="s">
        <v>51</v>
      </c>
      <c r="CL36" t="s">
        <v>51</v>
      </c>
      <c r="CN36">
        <v>42369</v>
      </c>
      <c r="CO36">
        <v>15.6493</v>
      </c>
      <c r="CP36" t="s">
        <v>51</v>
      </c>
      <c r="CQ36" t="s">
        <v>51</v>
      </c>
      <c r="CR36">
        <v>21357.5</v>
      </c>
      <c r="CS36">
        <v>135840.70000000001</v>
      </c>
      <c r="CU36">
        <v>42369</v>
      </c>
      <c r="CV36">
        <v>7.76</v>
      </c>
      <c r="CW36" t="s">
        <v>51</v>
      </c>
      <c r="CX36" t="s">
        <v>51</v>
      </c>
      <c r="CY36">
        <v>27558</v>
      </c>
      <c r="CZ36">
        <v>54258</v>
      </c>
      <c r="DB36">
        <v>42369</v>
      </c>
      <c r="DC36">
        <v>9.2344000000000008</v>
      </c>
      <c r="DD36">
        <v>7.7637</v>
      </c>
      <c r="DE36">
        <v>8.3041999999999998</v>
      </c>
      <c r="DF36">
        <v>40420</v>
      </c>
      <c r="DG36">
        <v>51839</v>
      </c>
      <c r="DI36">
        <v>42369</v>
      </c>
      <c r="DJ36">
        <v>7.9444999999999997</v>
      </c>
      <c r="DK36">
        <v>5.2567000000000004</v>
      </c>
      <c r="DL36">
        <v>5.3876999999999997</v>
      </c>
      <c r="DM36">
        <v>1838.7</v>
      </c>
      <c r="DN36">
        <v>7670.1</v>
      </c>
      <c r="DP36">
        <v>42369</v>
      </c>
      <c r="DQ36" t="s">
        <v>51</v>
      </c>
      <c r="DR36">
        <v>1.6348</v>
      </c>
      <c r="DS36">
        <v>1.6173999999999999</v>
      </c>
      <c r="DT36" t="s">
        <v>51</v>
      </c>
      <c r="DU36" t="s">
        <v>51</v>
      </c>
      <c r="ED36">
        <v>42369</v>
      </c>
      <c r="EE36">
        <v>63.616999999999997</v>
      </c>
      <c r="EF36">
        <v>118.2684</v>
      </c>
      <c r="EG36">
        <v>118.68129999999999</v>
      </c>
      <c r="EH36">
        <v>1007.44</v>
      </c>
      <c r="EI36">
        <v>1007.44</v>
      </c>
      <c r="EK36">
        <v>42369</v>
      </c>
      <c r="EL36">
        <v>71.334900000000005</v>
      </c>
      <c r="EM36">
        <v>7.0480999999999998</v>
      </c>
      <c r="EN36">
        <v>6.9825999999999997</v>
      </c>
      <c r="EO36">
        <v>2848.3330000000001</v>
      </c>
      <c r="EP36">
        <v>3729.3679999999999</v>
      </c>
      <c r="ER36">
        <v>42369</v>
      </c>
      <c r="ES36">
        <v>113.6019</v>
      </c>
      <c r="ET36" t="s">
        <v>51</v>
      </c>
      <c r="EU36" t="s">
        <v>51</v>
      </c>
      <c r="EV36">
        <v>936.78899999999999</v>
      </c>
      <c r="EW36">
        <v>956.10500000000002</v>
      </c>
      <c r="EY36">
        <v>42369</v>
      </c>
      <c r="EZ36">
        <v>0</v>
      </c>
      <c r="FA36">
        <v>0.9718</v>
      </c>
      <c r="FB36">
        <v>0.9022</v>
      </c>
      <c r="FC36">
        <v>18775</v>
      </c>
      <c r="FD36">
        <v>27084</v>
      </c>
      <c r="FF36">
        <v>42369</v>
      </c>
      <c r="FG36">
        <v>49018.9274</v>
      </c>
      <c r="FH36">
        <v>24.270700000000001</v>
      </c>
      <c r="FI36">
        <v>23.7209</v>
      </c>
      <c r="FJ36">
        <v>240.54900000000001</v>
      </c>
      <c r="FK36">
        <v>255.28100000000001</v>
      </c>
      <c r="FM36">
        <v>42369</v>
      </c>
      <c r="FN36">
        <v>96.472700000000003</v>
      </c>
      <c r="FO36">
        <v>32.972200000000001</v>
      </c>
      <c r="FP36">
        <v>32.303600000000003</v>
      </c>
      <c r="FQ36">
        <v>2164.1509999999998</v>
      </c>
      <c r="FR36">
        <v>2498.875</v>
      </c>
      <c r="FT36">
        <v>42369</v>
      </c>
      <c r="FU36">
        <v>39.490400000000001</v>
      </c>
      <c r="FV36">
        <v>15.544</v>
      </c>
      <c r="FW36">
        <v>17.115600000000001</v>
      </c>
      <c r="FX36">
        <v>5609.1319999999996</v>
      </c>
      <c r="FY36">
        <v>5609.1319999999996</v>
      </c>
      <c r="GA36">
        <v>42369</v>
      </c>
      <c r="GB36">
        <v>24.031600000000001</v>
      </c>
      <c r="GC36">
        <v>6.3913000000000002</v>
      </c>
      <c r="GD36">
        <v>6.1626000000000003</v>
      </c>
      <c r="GE36">
        <v>26494.2</v>
      </c>
      <c r="GF36">
        <v>35568.9</v>
      </c>
      <c r="GH36">
        <v>42369</v>
      </c>
      <c r="GI36">
        <v>23.7088</v>
      </c>
      <c r="GJ36">
        <v>1.0831999999999999</v>
      </c>
      <c r="GK36">
        <v>1.0754999999999999</v>
      </c>
      <c r="GL36">
        <v>44048.582999999999</v>
      </c>
      <c r="GM36">
        <v>45203.966</v>
      </c>
      <c r="GO36">
        <v>42369</v>
      </c>
      <c r="GP36">
        <v>26.5669</v>
      </c>
      <c r="GQ36">
        <v>3.9679000000000002</v>
      </c>
      <c r="GR36">
        <v>4.1965000000000003</v>
      </c>
      <c r="GS36">
        <v>6586</v>
      </c>
      <c r="GT36">
        <v>7370</v>
      </c>
      <c r="GV36">
        <v>42369</v>
      </c>
      <c r="GW36">
        <v>25.933900000000001</v>
      </c>
      <c r="GX36">
        <v>6.6510999999999996</v>
      </c>
      <c r="GY36">
        <v>6.4988000000000001</v>
      </c>
      <c r="GZ36">
        <v>5131.0190000000002</v>
      </c>
      <c r="HA36">
        <v>7011.1989999999996</v>
      </c>
      <c r="HC36">
        <v>42369</v>
      </c>
      <c r="HD36" t="s">
        <v>51</v>
      </c>
      <c r="HE36">
        <v>4.5997000000000003</v>
      </c>
      <c r="HF36">
        <v>5.0887000000000002</v>
      </c>
      <c r="HG36" t="s">
        <v>51</v>
      </c>
      <c r="HH36" t="s">
        <v>51</v>
      </c>
      <c r="HJ36">
        <v>42369</v>
      </c>
      <c r="HK36">
        <v>9.5108999999999995</v>
      </c>
      <c r="HL36">
        <v>1.2427999999999999</v>
      </c>
      <c r="HM36">
        <v>1.3413999999999999</v>
      </c>
      <c r="HN36">
        <v>23694</v>
      </c>
      <c r="HO36">
        <v>24143</v>
      </c>
      <c r="HQ36">
        <v>42369</v>
      </c>
      <c r="HR36">
        <v>10.2401</v>
      </c>
      <c r="HS36">
        <v>3.2204000000000002</v>
      </c>
      <c r="HT36">
        <v>3.2334999999999998</v>
      </c>
      <c r="HU36">
        <v>24454</v>
      </c>
      <c r="HV36">
        <v>28881</v>
      </c>
      <c r="HX36">
        <v>42369</v>
      </c>
      <c r="HY36" t="s">
        <v>51</v>
      </c>
      <c r="HZ36">
        <v>2.4672000000000001</v>
      </c>
      <c r="IA36">
        <v>2.7557</v>
      </c>
      <c r="IB36" t="s">
        <v>51</v>
      </c>
      <c r="IC36" t="s">
        <v>51</v>
      </c>
    </row>
    <row r="40" spans="1:244">
      <c r="A40" t="s">
        <v>112</v>
      </c>
      <c r="H40" t="s">
        <v>113</v>
      </c>
      <c r="O40" t="s">
        <v>114</v>
      </c>
      <c r="V40" t="s">
        <v>115</v>
      </c>
      <c r="AC40" t="s">
        <v>116</v>
      </c>
      <c r="AJ40" t="s">
        <v>117</v>
      </c>
      <c r="AQ40" t="s">
        <v>118</v>
      </c>
      <c r="AX40" t="s">
        <v>119</v>
      </c>
      <c r="BE40" t="s">
        <v>120</v>
      </c>
      <c r="BL40" t="s">
        <v>121</v>
      </c>
      <c r="BS40" t="s">
        <v>65</v>
      </c>
    </row>
    <row r="41" spans="1:244">
      <c r="A41" t="s">
        <v>50</v>
      </c>
      <c r="B41" t="s">
        <v>107</v>
      </c>
      <c r="C41" t="s">
        <v>108</v>
      </c>
      <c r="D41" t="s">
        <v>109</v>
      </c>
      <c r="E41" t="s">
        <v>110</v>
      </c>
      <c r="F41" t="s">
        <v>111</v>
      </c>
      <c r="H41" t="s">
        <v>50</v>
      </c>
      <c r="I41" t="s">
        <v>107</v>
      </c>
      <c r="J41" t="s">
        <v>108</v>
      </c>
      <c r="K41" t="s">
        <v>109</v>
      </c>
      <c r="L41" t="s">
        <v>110</v>
      </c>
      <c r="M41" t="s">
        <v>111</v>
      </c>
      <c r="O41" t="s">
        <v>50</v>
      </c>
      <c r="P41" t="s">
        <v>107</v>
      </c>
      <c r="Q41" t="s">
        <v>108</v>
      </c>
      <c r="R41" t="s">
        <v>109</v>
      </c>
      <c r="S41" t="s">
        <v>110</v>
      </c>
      <c r="T41" t="s">
        <v>111</v>
      </c>
      <c r="V41" t="s">
        <v>50</v>
      </c>
      <c r="W41" t="s">
        <v>107</v>
      </c>
      <c r="X41" t="s">
        <v>108</v>
      </c>
      <c r="Y41" t="s">
        <v>109</v>
      </c>
      <c r="Z41" t="s">
        <v>110</v>
      </c>
      <c r="AA41" t="s">
        <v>111</v>
      </c>
      <c r="AC41" t="s">
        <v>50</v>
      </c>
      <c r="AD41" t="s">
        <v>107</v>
      </c>
      <c r="AE41" t="s">
        <v>108</v>
      </c>
      <c r="AF41" t="s">
        <v>109</v>
      </c>
      <c r="AG41" t="s">
        <v>110</v>
      </c>
      <c r="AH41" t="s">
        <v>111</v>
      </c>
      <c r="AJ41" t="s">
        <v>50</v>
      </c>
      <c r="AK41" t="s">
        <v>107</v>
      </c>
      <c r="AL41" t="s">
        <v>108</v>
      </c>
      <c r="AM41" t="s">
        <v>109</v>
      </c>
      <c r="AN41" t="s">
        <v>110</v>
      </c>
      <c r="AO41" t="s">
        <v>111</v>
      </c>
      <c r="AQ41" t="s">
        <v>50</v>
      </c>
      <c r="AR41" t="s">
        <v>107</v>
      </c>
      <c r="AS41" t="s">
        <v>108</v>
      </c>
      <c r="AT41" t="s">
        <v>109</v>
      </c>
      <c r="AU41" t="s">
        <v>110</v>
      </c>
      <c r="AV41" t="s">
        <v>111</v>
      </c>
      <c r="AX41" t="s">
        <v>50</v>
      </c>
      <c r="AY41" t="s">
        <v>107</v>
      </c>
      <c r="AZ41" t="s">
        <v>108</v>
      </c>
      <c r="BA41" t="s">
        <v>109</v>
      </c>
      <c r="BB41" t="s">
        <v>110</v>
      </c>
      <c r="BC41" t="s">
        <v>111</v>
      </c>
      <c r="BE41" t="s">
        <v>50</v>
      </c>
      <c r="BF41" t="s">
        <v>107</v>
      </c>
      <c r="BG41" t="s">
        <v>108</v>
      </c>
      <c r="BH41" t="s">
        <v>109</v>
      </c>
      <c r="BI41" t="s">
        <v>110</v>
      </c>
      <c r="BJ41" t="s">
        <v>111</v>
      </c>
      <c r="BL41" t="s">
        <v>50</v>
      </c>
      <c r="BM41" t="s">
        <v>107</v>
      </c>
      <c r="BN41" t="s">
        <v>108</v>
      </c>
      <c r="BO41" t="s">
        <v>109</v>
      </c>
      <c r="BP41" t="s">
        <v>110</v>
      </c>
      <c r="BQ41" t="s">
        <v>111</v>
      </c>
      <c r="BS41" t="s">
        <v>50</v>
      </c>
      <c r="BT41" t="s">
        <v>107</v>
      </c>
      <c r="BU41" t="s">
        <v>108</v>
      </c>
      <c r="BV41" t="s">
        <v>109</v>
      </c>
      <c r="BW41" t="s">
        <v>110</v>
      </c>
      <c r="BX41" t="s">
        <v>111</v>
      </c>
    </row>
    <row r="42" spans="1:244">
      <c r="A42" t="e">
        <v>#NAME?</v>
      </c>
      <c r="B42">
        <v>26.493300000000001</v>
      </c>
      <c r="C42">
        <v>12.1625</v>
      </c>
      <c r="D42">
        <v>12.3032</v>
      </c>
      <c r="E42">
        <v>1691.681</v>
      </c>
      <c r="F42">
        <v>2118.0929999999998</v>
      </c>
      <c r="H42" t="e">
        <v>#NAME?</v>
      </c>
      <c r="I42">
        <v>11.0961</v>
      </c>
      <c r="J42">
        <v>2.7227000000000001</v>
      </c>
      <c r="K42">
        <v>2.8262</v>
      </c>
      <c r="L42">
        <v>17436.366999999998</v>
      </c>
      <c r="M42">
        <v>30833.284</v>
      </c>
      <c r="O42" t="e">
        <v>#NAME?</v>
      </c>
      <c r="P42">
        <v>15.0746</v>
      </c>
      <c r="Q42">
        <v>2.3447</v>
      </c>
      <c r="R42">
        <v>2.4234</v>
      </c>
      <c r="S42">
        <v>57795</v>
      </c>
      <c r="T42">
        <v>63186</v>
      </c>
      <c r="V42" t="e">
        <v>#NAME?</v>
      </c>
      <c r="W42">
        <v>8.7545000000000002</v>
      </c>
      <c r="X42">
        <v>2.0392000000000001</v>
      </c>
      <c r="Y42">
        <v>2.0598999999999998</v>
      </c>
      <c r="Z42">
        <v>8739.3060000000005</v>
      </c>
      <c r="AA42">
        <v>8776.7099999999991</v>
      </c>
      <c r="AC42" t="e">
        <v>#NAME?</v>
      </c>
      <c r="AD42">
        <v>17.543199999999999</v>
      </c>
      <c r="AE42">
        <v>2.8919000000000001</v>
      </c>
      <c r="AF42">
        <v>3.0636999999999999</v>
      </c>
      <c r="AG42">
        <v>454.274</v>
      </c>
      <c r="AH42">
        <v>456.20100000000002</v>
      </c>
      <c r="AJ42" t="e">
        <v>#NAME?</v>
      </c>
      <c r="AK42">
        <v>16.564299999999999</v>
      </c>
      <c r="AL42">
        <v>3.1757</v>
      </c>
      <c r="AM42">
        <v>3.2172000000000001</v>
      </c>
      <c r="AN42">
        <v>3980.3739999999998</v>
      </c>
      <c r="AO42">
        <v>4140.8500000000004</v>
      </c>
      <c r="AQ42" t="e">
        <v>#NAME?</v>
      </c>
      <c r="AR42">
        <v>0</v>
      </c>
      <c r="AS42">
        <v>1.9948999999999999</v>
      </c>
      <c r="AT42">
        <v>1.9363000000000001</v>
      </c>
      <c r="AU42">
        <v>3522.6990000000001</v>
      </c>
      <c r="AV42">
        <v>4448.009</v>
      </c>
      <c r="AX42" t="e">
        <v>#NAME?</v>
      </c>
      <c r="AY42">
        <v>12.6615</v>
      </c>
      <c r="AZ42">
        <v>5.2747000000000002</v>
      </c>
      <c r="BA42">
        <v>5.6277999999999997</v>
      </c>
      <c r="BB42">
        <v>7685.5</v>
      </c>
      <c r="BC42">
        <v>8498.7999999999993</v>
      </c>
      <c r="BE42" t="e">
        <v>#NAME?</v>
      </c>
      <c r="BF42">
        <v>7.8850999999999996</v>
      </c>
      <c r="BG42">
        <v>8.3428000000000004</v>
      </c>
      <c r="BH42">
        <v>8.6435999999999993</v>
      </c>
      <c r="BI42">
        <v>2388.86</v>
      </c>
      <c r="BJ42">
        <v>2444.0059999999999</v>
      </c>
      <c r="BL42" t="e">
        <v>#NAME?</v>
      </c>
      <c r="BM42">
        <v>12.9291</v>
      </c>
      <c r="BN42">
        <v>4.0952999999999999</v>
      </c>
      <c r="BO42">
        <v>4.2013999999999996</v>
      </c>
      <c r="BP42">
        <v>95379</v>
      </c>
      <c r="BQ42">
        <v>108704</v>
      </c>
      <c r="BS42" t="e">
        <v>#NAME?</v>
      </c>
      <c r="BT42">
        <v>0.54259999999999997</v>
      </c>
      <c r="BU42">
        <v>1.1602999999999999</v>
      </c>
      <c r="BV42">
        <v>1.1680999999999999</v>
      </c>
      <c r="BW42">
        <v>11605.050999999999</v>
      </c>
      <c r="BX42">
        <v>11619.383</v>
      </c>
    </row>
    <row r="43" spans="1:244">
      <c r="A43" s="2">
        <v>40907</v>
      </c>
      <c r="B43">
        <v>21.8065</v>
      </c>
      <c r="C43">
        <v>84.987300000000005</v>
      </c>
      <c r="D43">
        <v>83.6036</v>
      </c>
      <c r="E43">
        <v>1619.7829999999999</v>
      </c>
      <c r="F43">
        <v>1951.4179999999999</v>
      </c>
      <c r="H43">
        <v>40907</v>
      </c>
      <c r="I43">
        <v>10.744899999999999</v>
      </c>
      <c r="J43">
        <v>2.2852999999999999</v>
      </c>
      <c r="K43">
        <v>2.4863</v>
      </c>
      <c r="L43">
        <v>20548.182000000001</v>
      </c>
      <c r="M43">
        <v>34469.267</v>
      </c>
      <c r="O43">
        <v>40907</v>
      </c>
      <c r="P43">
        <v>15.463200000000001</v>
      </c>
      <c r="Q43">
        <v>2.641</v>
      </c>
      <c r="R43">
        <v>2.8580999999999999</v>
      </c>
      <c r="S43">
        <v>55598</v>
      </c>
      <c r="T43">
        <v>71119</v>
      </c>
      <c r="V43">
        <v>40907</v>
      </c>
      <c r="W43">
        <v>9.6671999999999993</v>
      </c>
      <c r="X43">
        <v>1.6896</v>
      </c>
      <c r="Y43">
        <v>1.7035</v>
      </c>
      <c r="Z43">
        <v>9732.0580000000009</v>
      </c>
      <c r="AA43">
        <v>10174.647999999999</v>
      </c>
      <c r="AC43">
        <v>40907</v>
      </c>
      <c r="AD43">
        <v>21.515499999999999</v>
      </c>
      <c r="AE43">
        <v>2.4996</v>
      </c>
      <c r="AF43">
        <v>2.6165000000000003</v>
      </c>
      <c r="AG43">
        <v>509.71</v>
      </c>
      <c r="AH43">
        <v>541.505</v>
      </c>
      <c r="AJ43">
        <v>40907</v>
      </c>
      <c r="AK43">
        <v>19.425599999999999</v>
      </c>
      <c r="AL43">
        <v>3.1213000000000002</v>
      </c>
      <c r="AM43">
        <v>3.2223999999999999</v>
      </c>
      <c r="AN43">
        <v>4278.2520000000004</v>
      </c>
      <c r="AO43">
        <v>4464.1220000000003</v>
      </c>
      <c r="AQ43">
        <v>40907</v>
      </c>
      <c r="AR43">
        <v>0</v>
      </c>
      <c r="AS43">
        <v>2.4241999999999999</v>
      </c>
      <c r="AT43">
        <v>2.4878999999999998</v>
      </c>
      <c r="AU43">
        <v>4770.1940000000004</v>
      </c>
      <c r="AV43">
        <v>5785.3239999999996</v>
      </c>
      <c r="AX43">
        <v>40907</v>
      </c>
      <c r="AY43">
        <v>13.286899999999999</v>
      </c>
      <c r="AZ43">
        <v>3.0798999999999999</v>
      </c>
      <c r="BA43">
        <v>3.2464</v>
      </c>
      <c r="BB43">
        <v>8391.1</v>
      </c>
      <c r="BC43">
        <v>9532.2999999999993</v>
      </c>
      <c r="BE43">
        <v>40907</v>
      </c>
      <c r="BF43">
        <v>6.9013999999999998</v>
      </c>
      <c r="BG43">
        <v>9.1089000000000002</v>
      </c>
      <c r="BH43">
        <v>9.4373000000000005</v>
      </c>
      <c r="BI43">
        <v>1802.3309999999999</v>
      </c>
      <c r="BJ43">
        <v>1856.1790000000001</v>
      </c>
      <c r="BL43">
        <v>40907</v>
      </c>
      <c r="BM43">
        <v>13.3079</v>
      </c>
      <c r="BN43">
        <v>3.2785000000000002</v>
      </c>
      <c r="BO43">
        <v>3.3273999999999999</v>
      </c>
      <c r="BP43">
        <v>104649</v>
      </c>
      <c r="BQ43">
        <v>121271</v>
      </c>
      <c r="BS43" s="2">
        <v>40907</v>
      </c>
      <c r="BT43">
        <v>0.64239999999999997</v>
      </c>
      <c r="BU43">
        <v>0.26069999999999999</v>
      </c>
      <c r="BV43">
        <v>0.21540000000000001</v>
      </c>
      <c r="BW43">
        <v>14721.849</v>
      </c>
      <c r="BX43">
        <v>14735.599</v>
      </c>
    </row>
    <row r="51" spans="1:244">
      <c r="A51" t="s">
        <v>52</v>
      </c>
      <c r="H51" t="s">
        <v>53</v>
      </c>
      <c r="O51" t="s">
        <v>54</v>
      </c>
      <c r="V51" t="s">
        <v>55</v>
      </c>
      <c r="AC51" t="s">
        <v>56</v>
      </c>
      <c r="AJ51" t="s">
        <v>57</v>
      </c>
      <c r="AQ51" t="s">
        <v>58</v>
      </c>
      <c r="AX51" t="s">
        <v>59</v>
      </c>
      <c r="BE51" t="s">
        <v>60</v>
      </c>
      <c r="BL51" t="s">
        <v>61</v>
      </c>
      <c r="BS51" t="s">
        <v>62</v>
      </c>
      <c r="BZ51" t="s">
        <v>63</v>
      </c>
      <c r="CG51" t="s">
        <v>64</v>
      </c>
      <c r="CN51" t="s">
        <v>36</v>
      </c>
      <c r="CU51" t="s">
        <v>37</v>
      </c>
      <c r="DB51" t="s">
        <v>38</v>
      </c>
      <c r="DI51" t="s">
        <v>39</v>
      </c>
      <c r="DP51" t="s">
        <v>40</v>
      </c>
      <c r="DW51" t="s">
        <v>41</v>
      </c>
      <c r="ED51" t="s">
        <v>42</v>
      </c>
      <c r="EK51" t="s">
        <v>43</v>
      </c>
      <c r="ER51" t="s">
        <v>44</v>
      </c>
      <c r="EY51" t="s">
        <v>45</v>
      </c>
      <c r="FF51" t="s">
        <v>46</v>
      </c>
      <c r="FM51" t="s">
        <v>47</v>
      </c>
      <c r="FT51" t="s">
        <v>48</v>
      </c>
      <c r="GA51" t="s">
        <v>49</v>
      </c>
      <c r="GH51" t="s">
        <v>99</v>
      </c>
      <c r="GO51" t="s">
        <v>100</v>
      </c>
      <c r="GV51" t="s">
        <v>101</v>
      </c>
      <c r="HC51" t="s">
        <v>102</v>
      </c>
      <c r="HJ51" t="s">
        <v>103</v>
      </c>
      <c r="HQ51" t="s">
        <v>104</v>
      </c>
      <c r="HX51" t="s">
        <v>105</v>
      </c>
      <c r="IE51" t="s">
        <v>106</v>
      </c>
    </row>
    <row r="52" spans="1:244">
      <c r="A52" t="s">
        <v>50</v>
      </c>
      <c r="B52" t="s">
        <v>107</v>
      </c>
      <c r="C52" t="s">
        <v>108</v>
      </c>
      <c r="D52" t="s">
        <v>109</v>
      </c>
      <c r="E52" t="s">
        <v>110</v>
      </c>
      <c r="F52" t="s">
        <v>111</v>
      </c>
      <c r="H52" t="s">
        <v>50</v>
      </c>
      <c r="I52" t="s">
        <v>107</v>
      </c>
      <c r="J52" t="s">
        <v>108</v>
      </c>
      <c r="K52" t="s">
        <v>109</v>
      </c>
      <c r="L52" t="s">
        <v>110</v>
      </c>
      <c r="M52" t="s">
        <v>111</v>
      </c>
      <c r="O52" t="s">
        <v>50</v>
      </c>
      <c r="P52" t="s">
        <v>107</v>
      </c>
      <c r="Q52" t="s">
        <v>108</v>
      </c>
      <c r="R52" t="s">
        <v>109</v>
      </c>
      <c r="S52" t="s">
        <v>110</v>
      </c>
      <c r="T52" t="s">
        <v>111</v>
      </c>
      <c r="V52" t="s">
        <v>50</v>
      </c>
      <c r="W52" t="s">
        <v>107</v>
      </c>
      <c r="X52" t="s">
        <v>108</v>
      </c>
      <c r="Y52" t="s">
        <v>109</v>
      </c>
      <c r="Z52" t="s">
        <v>110</v>
      </c>
      <c r="AA52" t="s">
        <v>111</v>
      </c>
      <c r="AC52" t="s">
        <v>50</v>
      </c>
      <c r="AD52" t="s">
        <v>107</v>
      </c>
      <c r="AE52" t="s">
        <v>108</v>
      </c>
      <c r="AF52" t="s">
        <v>109</v>
      </c>
      <c r="AG52" t="s">
        <v>110</v>
      </c>
      <c r="AH52" t="s">
        <v>111</v>
      </c>
      <c r="AJ52" t="s">
        <v>50</v>
      </c>
      <c r="AK52" t="s">
        <v>107</v>
      </c>
      <c r="AL52" t="s">
        <v>108</v>
      </c>
      <c r="AM52" t="s">
        <v>109</v>
      </c>
      <c r="AN52" t="s">
        <v>110</v>
      </c>
      <c r="AO52" t="s">
        <v>111</v>
      </c>
      <c r="AQ52" t="s">
        <v>50</v>
      </c>
      <c r="AR52" t="s">
        <v>107</v>
      </c>
      <c r="AS52" t="s">
        <v>108</v>
      </c>
      <c r="AT52" t="s">
        <v>109</v>
      </c>
      <c r="AU52" t="s">
        <v>110</v>
      </c>
      <c r="AV52" t="s">
        <v>111</v>
      </c>
      <c r="AX52" t="s">
        <v>50</v>
      </c>
      <c r="AY52" t="s">
        <v>107</v>
      </c>
      <c r="AZ52" t="s">
        <v>108</v>
      </c>
      <c r="BA52" t="s">
        <v>109</v>
      </c>
      <c r="BB52" t="s">
        <v>110</v>
      </c>
      <c r="BC52" t="s">
        <v>111</v>
      </c>
      <c r="BE52" t="s">
        <v>50</v>
      </c>
      <c r="BF52" t="s">
        <v>107</v>
      </c>
      <c r="BG52" t="s">
        <v>108</v>
      </c>
      <c r="BH52" t="s">
        <v>109</v>
      </c>
      <c r="BI52" t="s">
        <v>110</v>
      </c>
      <c r="BJ52" t="s">
        <v>111</v>
      </c>
      <c r="BL52" t="s">
        <v>50</v>
      </c>
      <c r="BM52" t="s">
        <v>107</v>
      </c>
      <c r="BN52" t="s">
        <v>108</v>
      </c>
      <c r="BO52" t="s">
        <v>109</v>
      </c>
      <c r="BP52" t="s">
        <v>110</v>
      </c>
      <c r="BQ52" t="s">
        <v>111</v>
      </c>
      <c r="BS52" t="s">
        <v>50</v>
      </c>
      <c r="BT52" t="s">
        <v>107</v>
      </c>
      <c r="BU52" t="s">
        <v>108</v>
      </c>
      <c r="BV52" t="s">
        <v>109</v>
      </c>
      <c r="BW52" t="s">
        <v>110</v>
      </c>
      <c r="BX52" t="s">
        <v>111</v>
      </c>
      <c r="BZ52" t="s">
        <v>50</v>
      </c>
      <c r="CA52" t="s">
        <v>107</v>
      </c>
      <c r="CB52" t="s">
        <v>108</v>
      </c>
      <c r="CC52" t="s">
        <v>109</v>
      </c>
      <c r="CD52" t="s">
        <v>110</v>
      </c>
      <c r="CE52" t="s">
        <v>111</v>
      </c>
      <c r="CG52" t="s">
        <v>50</v>
      </c>
      <c r="CH52" t="s">
        <v>107</v>
      </c>
      <c r="CI52" t="s">
        <v>108</v>
      </c>
      <c r="CJ52" t="s">
        <v>109</v>
      </c>
      <c r="CK52" t="s">
        <v>110</v>
      </c>
      <c r="CL52" t="s">
        <v>111</v>
      </c>
      <c r="CN52" t="s">
        <v>50</v>
      </c>
      <c r="CO52" t="s">
        <v>107</v>
      </c>
      <c r="CP52" t="s">
        <v>108</v>
      </c>
      <c r="CQ52" t="s">
        <v>109</v>
      </c>
      <c r="CR52" t="s">
        <v>110</v>
      </c>
      <c r="CS52" t="s">
        <v>111</v>
      </c>
      <c r="CU52" t="s">
        <v>50</v>
      </c>
      <c r="CV52" t="s">
        <v>107</v>
      </c>
      <c r="CW52" t="s">
        <v>108</v>
      </c>
      <c r="CX52" t="s">
        <v>109</v>
      </c>
      <c r="CY52" t="s">
        <v>110</v>
      </c>
      <c r="CZ52" t="s">
        <v>111</v>
      </c>
      <c r="DB52" t="s">
        <v>50</v>
      </c>
      <c r="DC52" t="s">
        <v>107</v>
      </c>
      <c r="DD52" t="s">
        <v>108</v>
      </c>
      <c r="DE52" t="s">
        <v>109</v>
      </c>
      <c r="DF52" t="s">
        <v>110</v>
      </c>
      <c r="DG52" t="s">
        <v>111</v>
      </c>
      <c r="DI52" t="s">
        <v>50</v>
      </c>
      <c r="DJ52" t="s">
        <v>107</v>
      </c>
      <c r="DK52" t="s">
        <v>108</v>
      </c>
      <c r="DL52" t="s">
        <v>109</v>
      </c>
      <c r="DM52" t="s">
        <v>110</v>
      </c>
      <c r="DN52" t="s">
        <v>111</v>
      </c>
      <c r="DP52" t="s">
        <v>50</v>
      </c>
      <c r="DQ52" t="s">
        <v>107</v>
      </c>
      <c r="DR52" t="s">
        <v>108</v>
      </c>
      <c r="DS52" t="s">
        <v>109</v>
      </c>
      <c r="DT52" t="s">
        <v>110</v>
      </c>
      <c r="DU52" t="s">
        <v>111</v>
      </c>
      <c r="DW52" t="s">
        <v>50</v>
      </c>
      <c r="DX52" t="s">
        <v>107</v>
      </c>
      <c r="DY52" t="s">
        <v>108</v>
      </c>
      <c r="DZ52" t="s">
        <v>109</v>
      </c>
      <c r="EA52" t="s">
        <v>110</v>
      </c>
      <c r="EB52" t="s">
        <v>111</v>
      </c>
      <c r="ED52" t="s">
        <v>50</v>
      </c>
      <c r="EE52" t="s">
        <v>107</v>
      </c>
      <c r="EF52" t="s">
        <v>108</v>
      </c>
      <c r="EG52" t="s">
        <v>109</v>
      </c>
      <c r="EH52" t="s">
        <v>110</v>
      </c>
      <c r="EI52" t="s">
        <v>111</v>
      </c>
      <c r="EK52" t="s">
        <v>50</v>
      </c>
      <c r="EL52" t="s">
        <v>107</v>
      </c>
      <c r="EM52" t="s">
        <v>108</v>
      </c>
      <c r="EN52" t="s">
        <v>109</v>
      </c>
      <c r="EO52" t="s">
        <v>110</v>
      </c>
      <c r="EP52" t="s">
        <v>111</v>
      </c>
      <c r="ER52" t="s">
        <v>50</v>
      </c>
      <c r="ES52" t="s">
        <v>107</v>
      </c>
      <c r="ET52" t="s">
        <v>108</v>
      </c>
      <c r="EU52" t="s">
        <v>109</v>
      </c>
      <c r="EV52" t="s">
        <v>110</v>
      </c>
      <c r="EW52" t="s">
        <v>111</v>
      </c>
      <c r="EY52" t="s">
        <v>50</v>
      </c>
      <c r="EZ52" t="s">
        <v>107</v>
      </c>
      <c r="FA52" t="s">
        <v>108</v>
      </c>
      <c r="FB52" t="s">
        <v>109</v>
      </c>
      <c r="FC52" t="s">
        <v>110</v>
      </c>
      <c r="FD52" t="s">
        <v>111</v>
      </c>
      <c r="FF52" t="s">
        <v>50</v>
      </c>
      <c r="FG52" t="s">
        <v>107</v>
      </c>
      <c r="FH52" t="s">
        <v>108</v>
      </c>
      <c r="FI52" t="s">
        <v>109</v>
      </c>
      <c r="FJ52" t="s">
        <v>110</v>
      </c>
      <c r="FK52" t="s">
        <v>111</v>
      </c>
      <c r="FM52" t="s">
        <v>50</v>
      </c>
      <c r="FN52" t="s">
        <v>107</v>
      </c>
      <c r="FO52" t="s">
        <v>108</v>
      </c>
      <c r="FP52" t="s">
        <v>109</v>
      </c>
      <c r="FQ52" t="s">
        <v>110</v>
      </c>
      <c r="FR52" t="s">
        <v>111</v>
      </c>
      <c r="FT52" t="s">
        <v>50</v>
      </c>
      <c r="FU52" t="s">
        <v>107</v>
      </c>
      <c r="FV52" t="s">
        <v>108</v>
      </c>
      <c r="FW52" t="s">
        <v>109</v>
      </c>
      <c r="FX52" t="s">
        <v>110</v>
      </c>
      <c r="FY52" t="s">
        <v>111</v>
      </c>
      <c r="GA52" t="s">
        <v>50</v>
      </c>
      <c r="GB52" t="s">
        <v>107</v>
      </c>
      <c r="GC52" t="s">
        <v>108</v>
      </c>
      <c r="GD52" t="s">
        <v>109</v>
      </c>
      <c r="GE52" t="s">
        <v>110</v>
      </c>
      <c r="GF52" t="s">
        <v>111</v>
      </c>
      <c r="GH52" t="s">
        <v>50</v>
      </c>
      <c r="GI52" t="s">
        <v>107</v>
      </c>
      <c r="GJ52" t="s">
        <v>108</v>
      </c>
      <c r="GK52" t="s">
        <v>109</v>
      </c>
      <c r="GL52" t="s">
        <v>110</v>
      </c>
      <c r="GM52" t="s">
        <v>111</v>
      </c>
      <c r="GO52" t="s">
        <v>50</v>
      </c>
      <c r="GP52" t="s">
        <v>107</v>
      </c>
      <c r="GQ52" t="s">
        <v>108</v>
      </c>
      <c r="GR52" t="s">
        <v>109</v>
      </c>
      <c r="GS52" t="s">
        <v>110</v>
      </c>
      <c r="GT52" t="s">
        <v>111</v>
      </c>
      <c r="GV52" t="s">
        <v>50</v>
      </c>
      <c r="GW52" t="s">
        <v>107</v>
      </c>
      <c r="GX52" t="s">
        <v>108</v>
      </c>
      <c r="GY52" t="s">
        <v>109</v>
      </c>
      <c r="GZ52" t="s">
        <v>110</v>
      </c>
      <c r="HA52" t="s">
        <v>111</v>
      </c>
      <c r="HC52" t="s">
        <v>50</v>
      </c>
      <c r="HD52" t="s">
        <v>107</v>
      </c>
      <c r="HE52" t="s">
        <v>108</v>
      </c>
      <c r="HF52" t="s">
        <v>109</v>
      </c>
      <c r="HG52" t="s">
        <v>110</v>
      </c>
      <c r="HH52" t="s">
        <v>111</v>
      </c>
      <c r="HJ52" t="s">
        <v>50</v>
      </c>
      <c r="HK52" t="s">
        <v>107</v>
      </c>
      <c r="HL52" t="s">
        <v>108</v>
      </c>
      <c r="HM52" t="s">
        <v>109</v>
      </c>
      <c r="HN52" t="s">
        <v>110</v>
      </c>
      <c r="HO52" t="s">
        <v>111</v>
      </c>
      <c r="HQ52" t="s">
        <v>50</v>
      </c>
      <c r="HR52" t="s">
        <v>107</v>
      </c>
      <c r="HS52" t="s">
        <v>108</v>
      </c>
      <c r="HT52" t="s">
        <v>109</v>
      </c>
      <c r="HU52" t="s">
        <v>110</v>
      </c>
      <c r="HV52" t="s">
        <v>111</v>
      </c>
      <c r="HX52" t="s">
        <v>50</v>
      </c>
      <c r="HY52" t="s">
        <v>107</v>
      </c>
      <c r="HZ52" t="s">
        <v>108</v>
      </c>
      <c r="IA52" t="s">
        <v>109</v>
      </c>
      <c r="IB52" t="s">
        <v>110</v>
      </c>
      <c r="IC52" t="s">
        <v>111</v>
      </c>
      <c r="IE52" t="s">
        <v>50</v>
      </c>
      <c r="IF52" t="s">
        <v>107</v>
      </c>
      <c r="IG52" t="s">
        <v>108</v>
      </c>
      <c r="IH52" t="s">
        <v>109</v>
      </c>
      <c r="II52" t="s">
        <v>110</v>
      </c>
      <c r="IJ52" t="s">
        <v>111</v>
      </c>
    </row>
    <row r="53" spans="1:244">
      <c r="A53" s="2">
        <v>42004</v>
      </c>
      <c r="B53">
        <v>2.2079</v>
      </c>
      <c r="C53">
        <v>0.91739999999999999</v>
      </c>
      <c r="D53">
        <v>0.91800000000000004</v>
      </c>
      <c r="E53">
        <v>24702</v>
      </c>
      <c r="F53">
        <v>24916</v>
      </c>
      <c r="H53">
        <v>42004</v>
      </c>
      <c r="I53">
        <v>0</v>
      </c>
      <c r="J53">
        <v>0.96709999999999996</v>
      </c>
      <c r="K53">
        <v>0.70989999999999998</v>
      </c>
      <c r="L53">
        <v>13143.828</v>
      </c>
      <c r="M53">
        <v>14019.504000000001</v>
      </c>
      <c r="O53">
        <v>42004</v>
      </c>
      <c r="P53">
        <v>0</v>
      </c>
      <c r="Q53">
        <v>2.6387</v>
      </c>
      <c r="R53">
        <v>1.4117</v>
      </c>
      <c r="S53">
        <v>56093</v>
      </c>
      <c r="T53">
        <v>83049</v>
      </c>
      <c r="V53">
        <v>42004</v>
      </c>
      <c r="W53" t="s">
        <v>51</v>
      </c>
      <c r="X53">
        <v>2.3643000000000001</v>
      </c>
      <c r="Y53">
        <v>2.3487999999999998</v>
      </c>
      <c r="Z53">
        <v>74420</v>
      </c>
      <c r="AA53">
        <v>74929</v>
      </c>
      <c r="AC53">
        <v>42004</v>
      </c>
      <c r="AD53">
        <v>0</v>
      </c>
      <c r="AE53">
        <v>1.3028999999999999</v>
      </c>
      <c r="AF53">
        <v>1.3309</v>
      </c>
      <c r="AG53">
        <v>2340.5880000000002</v>
      </c>
      <c r="AH53">
        <v>2340.5880000000002</v>
      </c>
      <c r="AJ53">
        <v>42004</v>
      </c>
      <c r="AK53">
        <v>0</v>
      </c>
      <c r="AL53">
        <v>1.9430000000000001</v>
      </c>
      <c r="AM53">
        <v>2.5217000000000001</v>
      </c>
      <c r="AN53">
        <v>1399.327</v>
      </c>
      <c r="AO53">
        <v>1399.327</v>
      </c>
      <c r="AQ53">
        <v>42004</v>
      </c>
      <c r="AR53">
        <v>0</v>
      </c>
      <c r="AS53">
        <v>2.1345999999999998</v>
      </c>
      <c r="AT53">
        <v>2.0613999999999999</v>
      </c>
      <c r="AU53">
        <v>11724.626</v>
      </c>
      <c r="AV53">
        <v>11751.78</v>
      </c>
      <c r="AX53">
        <v>42004</v>
      </c>
      <c r="AY53" t="s">
        <v>51</v>
      </c>
      <c r="AZ53">
        <v>3.8932000000000002</v>
      </c>
      <c r="BA53">
        <v>3.8898999999999999</v>
      </c>
      <c r="BB53">
        <v>50713</v>
      </c>
      <c r="BC53">
        <v>54327</v>
      </c>
      <c r="BE53">
        <v>42004</v>
      </c>
      <c r="BF53">
        <v>4.2454000000000001</v>
      </c>
      <c r="BG53">
        <v>0.89600000000000002</v>
      </c>
      <c r="BH53">
        <v>0.90810000000000002</v>
      </c>
      <c r="BI53">
        <v>6516.77</v>
      </c>
      <c r="BJ53">
        <v>6720.991</v>
      </c>
      <c r="BL53">
        <v>42004</v>
      </c>
      <c r="BM53">
        <v>2.4226999999999999</v>
      </c>
      <c r="BN53">
        <v>2.2134</v>
      </c>
      <c r="BO53">
        <v>2.7401</v>
      </c>
      <c r="BP53">
        <v>4319.201</v>
      </c>
      <c r="BQ53">
        <v>4357.1819999999998</v>
      </c>
      <c r="BS53">
        <v>42004</v>
      </c>
      <c r="BT53">
        <v>0</v>
      </c>
      <c r="BU53">
        <v>2.8725000000000001</v>
      </c>
      <c r="BV53">
        <v>2.8628999999999998</v>
      </c>
      <c r="BW53">
        <v>15145.07</v>
      </c>
      <c r="BX53">
        <v>15145.07</v>
      </c>
      <c r="BZ53">
        <v>42004</v>
      </c>
      <c r="CA53">
        <v>0</v>
      </c>
      <c r="CB53">
        <v>2.6137999999999999</v>
      </c>
      <c r="CC53">
        <v>2.6076999999999999</v>
      </c>
      <c r="CD53">
        <v>1993.2280000000001</v>
      </c>
      <c r="CE53">
        <v>1993.2280000000001</v>
      </c>
      <c r="CG53">
        <v>42004</v>
      </c>
      <c r="CH53">
        <v>0</v>
      </c>
      <c r="CI53">
        <v>1.3389</v>
      </c>
      <c r="CJ53">
        <v>1.3066</v>
      </c>
      <c r="CK53">
        <v>2006.0889999999999</v>
      </c>
      <c r="CL53">
        <v>2006.0889999999999</v>
      </c>
      <c r="CN53">
        <v>42004</v>
      </c>
      <c r="CO53">
        <v>8.9880999999999993</v>
      </c>
      <c r="CP53" t="s">
        <v>51</v>
      </c>
      <c r="CQ53" t="s">
        <v>51</v>
      </c>
      <c r="CR53">
        <v>15769.7</v>
      </c>
      <c r="CS53">
        <v>52758</v>
      </c>
      <c r="CU53">
        <v>42004</v>
      </c>
      <c r="CV53">
        <v>7.3402000000000003</v>
      </c>
      <c r="CW53" t="s">
        <v>51</v>
      </c>
      <c r="CX53" t="s">
        <v>51</v>
      </c>
      <c r="CY53">
        <v>22500</v>
      </c>
      <c r="CZ53">
        <v>46420</v>
      </c>
      <c r="DB53">
        <v>42004</v>
      </c>
      <c r="DC53">
        <v>11.4665</v>
      </c>
      <c r="DD53">
        <v>9.1595999999999993</v>
      </c>
      <c r="DE53">
        <v>10.0639</v>
      </c>
      <c r="DF53">
        <v>22419</v>
      </c>
      <c r="DG53">
        <v>34664</v>
      </c>
      <c r="DI53">
        <v>42004</v>
      </c>
      <c r="DJ53">
        <v>8.0294000000000008</v>
      </c>
      <c r="DK53">
        <v>3.6029999999999998</v>
      </c>
      <c r="DL53">
        <v>3.6080000000000001</v>
      </c>
      <c r="DM53">
        <v>2170.3000000000002</v>
      </c>
      <c r="DN53">
        <v>8414.7000000000007</v>
      </c>
      <c r="DP53">
        <v>42004</v>
      </c>
      <c r="DQ53">
        <v>70.543000000000006</v>
      </c>
      <c r="DR53">
        <v>2.9028999999999998</v>
      </c>
      <c r="DS53">
        <v>2.8721000000000001</v>
      </c>
      <c r="DT53">
        <v>77.929100000000005</v>
      </c>
      <c r="DU53">
        <v>79.187299999999993</v>
      </c>
      <c r="DW53">
        <v>42004</v>
      </c>
      <c r="DX53" t="s">
        <v>51</v>
      </c>
      <c r="DY53" t="s">
        <v>51</v>
      </c>
      <c r="DZ53" t="s">
        <v>51</v>
      </c>
      <c r="EA53">
        <v>28.543299999999999</v>
      </c>
      <c r="EB53">
        <v>28.543299999999999</v>
      </c>
      <c r="ED53">
        <v>42004</v>
      </c>
      <c r="EE53">
        <v>67.942599999999999</v>
      </c>
      <c r="EF53" t="s">
        <v>51</v>
      </c>
      <c r="EG53" t="s">
        <v>51</v>
      </c>
      <c r="EH53">
        <v>796.47699999999998</v>
      </c>
      <c r="EI53">
        <v>796.47699999999998</v>
      </c>
      <c r="EK53">
        <v>42004</v>
      </c>
      <c r="EL53">
        <v>61.597900000000003</v>
      </c>
      <c r="EM53">
        <v>8.8213000000000008</v>
      </c>
      <c r="EN53">
        <v>8.6588999999999992</v>
      </c>
      <c r="EO53">
        <v>2264.5430000000001</v>
      </c>
      <c r="EP53">
        <v>2475.3789999999999</v>
      </c>
      <c r="ER53">
        <v>42004</v>
      </c>
      <c r="ES53">
        <v>112.8828</v>
      </c>
      <c r="ET53" t="s">
        <v>51</v>
      </c>
      <c r="EU53" t="s">
        <v>51</v>
      </c>
      <c r="EV53">
        <v>935.93299999999999</v>
      </c>
      <c r="EW53">
        <v>955.80899999999997</v>
      </c>
      <c r="EY53">
        <v>42004</v>
      </c>
      <c r="EZ53">
        <v>0</v>
      </c>
      <c r="FA53">
        <v>1.8279000000000001</v>
      </c>
      <c r="FB53">
        <v>1.8199999999999998</v>
      </c>
      <c r="FC53">
        <v>10105</v>
      </c>
      <c r="FD53">
        <v>18810</v>
      </c>
      <c r="FF53">
        <v>42004</v>
      </c>
      <c r="FG53" t="s">
        <v>51</v>
      </c>
      <c r="FH53">
        <v>10.825200000000001</v>
      </c>
      <c r="FI53">
        <v>10.714</v>
      </c>
      <c r="FJ53">
        <v>263.90199999999999</v>
      </c>
      <c r="FK53">
        <v>263.90199999999999</v>
      </c>
      <c r="FM53">
        <v>42004</v>
      </c>
      <c r="FN53">
        <v>147.3956</v>
      </c>
      <c r="FO53">
        <v>26.717600000000001</v>
      </c>
      <c r="FP53">
        <v>26.004000000000001</v>
      </c>
      <c r="FQ53">
        <v>2265.7640000000001</v>
      </c>
      <c r="FR53">
        <v>2334.6790000000001</v>
      </c>
      <c r="FT53">
        <v>42004</v>
      </c>
      <c r="FU53">
        <v>45.090499999999999</v>
      </c>
      <c r="FV53">
        <v>16.5291</v>
      </c>
      <c r="FW53">
        <v>18.301200000000001</v>
      </c>
      <c r="FX53">
        <v>3871.8270000000002</v>
      </c>
      <c r="FY53">
        <v>3871.8270000000002</v>
      </c>
      <c r="GA53">
        <v>42004</v>
      </c>
      <c r="GB53">
        <v>24.131799999999998</v>
      </c>
      <c r="GC53">
        <v>4.9840999999999998</v>
      </c>
      <c r="GD53">
        <v>4.8211000000000004</v>
      </c>
      <c r="GE53">
        <v>31665.3</v>
      </c>
      <c r="GF53">
        <v>36307.599999999999</v>
      </c>
      <c r="GH53">
        <v>42004</v>
      </c>
      <c r="GI53">
        <v>25.040099999999999</v>
      </c>
      <c r="GJ53">
        <v>1.2214</v>
      </c>
      <c r="GK53">
        <v>1.3090999999999999</v>
      </c>
      <c r="GL53">
        <v>56083.923999999999</v>
      </c>
      <c r="GM53">
        <v>61707.336000000003</v>
      </c>
      <c r="GO53">
        <v>42004</v>
      </c>
      <c r="GP53">
        <v>29.044599999999999</v>
      </c>
      <c r="GQ53">
        <v>2.4729999999999999</v>
      </c>
      <c r="GR53">
        <v>2.5554000000000001</v>
      </c>
      <c r="GS53">
        <v>6361.4750000000004</v>
      </c>
      <c r="GT53">
        <v>7201.3680000000004</v>
      </c>
      <c r="GV53">
        <v>42004</v>
      </c>
      <c r="GW53">
        <v>24.165900000000001</v>
      </c>
      <c r="GX53">
        <v>8.6375999999999991</v>
      </c>
      <c r="GY53">
        <v>8.4826999999999995</v>
      </c>
      <c r="GZ53">
        <v>4939.2640000000001</v>
      </c>
      <c r="HA53">
        <v>5427.2569999999996</v>
      </c>
      <c r="HC53">
        <v>42004</v>
      </c>
      <c r="HD53">
        <v>16.2803</v>
      </c>
      <c r="HE53">
        <v>4.4584000000000001</v>
      </c>
      <c r="HF53">
        <v>4.9322999999999997</v>
      </c>
      <c r="HG53">
        <v>3705.0250000000001</v>
      </c>
      <c r="HH53">
        <v>4780.7129999999997</v>
      </c>
      <c r="HJ53">
        <v>42004</v>
      </c>
      <c r="HK53">
        <v>8.3811999999999998</v>
      </c>
      <c r="HL53">
        <v>3.4693000000000001</v>
      </c>
      <c r="HM53">
        <v>3.8734999999999999</v>
      </c>
      <c r="HN53">
        <v>22030</v>
      </c>
      <c r="HO53">
        <v>22498</v>
      </c>
      <c r="HQ53">
        <v>42004</v>
      </c>
      <c r="HR53">
        <v>11.090299999999999</v>
      </c>
      <c r="HS53" t="s">
        <v>51</v>
      </c>
      <c r="HT53" t="s">
        <v>51</v>
      </c>
      <c r="HU53">
        <v>18572</v>
      </c>
      <c r="HV53">
        <v>21917</v>
      </c>
      <c r="HX53">
        <v>42004</v>
      </c>
      <c r="HY53">
        <v>15.6911</v>
      </c>
      <c r="HZ53">
        <v>2.4647000000000001</v>
      </c>
      <c r="IA53">
        <v>2.7528999999999999</v>
      </c>
      <c r="IB53">
        <v>7248.9989999999998</v>
      </c>
      <c r="IC53">
        <v>9364.6479999999992</v>
      </c>
      <c r="IE53">
        <v>42004</v>
      </c>
      <c r="IF53">
        <v>0</v>
      </c>
      <c r="IG53" t="s">
        <v>51</v>
      </c>
      <c r="IH53" t="s">
        <v>51</v>
      </c>
      <c r="II53">
        <v>1290.0340000000001</v>
      </c>
      <c r="IJ53">
        <v>2161.2820000000002</v>
      </c>
    </row>
    <row r="54" spans="1:244">
      <c r="A54" s="2">
        <v>42369</v>
      </c>
      <c r="B54">
        <v>1.7208000000000001</v>
      </c>
      <c r="C54">
        <v>0.83950000000000002</v>
      </c>
      <c r="D54">
        <v>0.81789999999999996</v>
      </c>
      <c r="E54">
        <v>25030</v>
      </c>
      <c r="F54">
        <v>25182</v>
      </c>
      <c r="H54">
        <v>42369</v>
      </c>
      <c r="I54" t="s">
        <v>51</v>
      </c>
      <c r="J54">
        <v>0.40570000000000001</v>
      </c>
      <c r="K54">
        <v>0.38840000000000002</v>
      </c>
      <c r="L54">
        <v>11389.084999999999</v>
      </c>
      <c r="M54">
        <v>11389.084999999999</v>
      </c>
      <c r="O54">
        <v>42369</v>
      </c>
      <c r="P54">
        <v>0</v>
      </c>
      <c r="Q54">
        <v>0.94710000000000005</v>
      </c>
      <c r="R54">
        <v>0.93169999999999997</v>
      </c>
      <c r="S54">
        <v>56763</v>
      </c>
      <c r="T54">
        <v>84104</v>
      </c>
      <c r="V54">
        <v>42369</v>
      </c>
      <c r="W54" t="s">
        <v>51</v>
      </c>
      <c r="X54">
        <v>2.1215999999999999</v>
      </c>
      <c r="Y54">
        <v>2.0893999999999999</v>
      </c>
      <c r="Z54">
        <v>80637</v>
      </c>
      <c r="AA54">
        <v>82479</v>
      </c>
      <c r="AC54">
        <v>42369</v>
      </c>
      <c r="AD54">
        <v>0</v>
      </c>
      <c r="AE54">
        <v>1.6652</v>
      </c>
      <c r="AF54">
        <v>1.6236999999999999</v>
      </c>
      <c r="AG54">
        <v>2370.5430000000001</v>
      </c>
      <c r="AH54">
        <v>2370.5430000000001</v>
      </c>
      <c r="AJ54">
        <v>42369</v>
      </c>
      <c r="AK54">
        <v>0</v>
      </c>
      <c r="AL54">
        <v>1.141</v>
      </c>
      <c r="AM54">
        <v>1.1387</v>
      </c>
      <c r="AN54">
        <v>1282.21</v>
      </c>
      <c r="AO54">
        <v>1282.21</v>
      </c>
      <c r="AQ54">
        <v>42369</v>
      </c>
      <c r="AR54">
        <v>0</v>
      </c>
      <c r="AS54">
        <v>1.7273000000000001</v>
      </c>
      <c r="AT54">
        <v>1.6099999999999999</v>
      </c>
      <c r="AU54">
        <v>12616.183000000001</v>
      </c>
      <c r="AV54">
        <v>12641.876</v>
      </c>
      <c r="AX54">
        <v>42369</v>
      </c>
      <c r="AY54" t="s">
        <v>51</v>
      </c>
      <c r="AZ54">
        <v>3.1833</v>
      </c>
      <c r="BA54">
        <v>3.1709999999999998</v>
      </c>
      <c r="BB54">
        <v>54933</v>
      </c>
      <c r="BC54">
        <v>58797</v>
      </c>
      <c r="BE54">
        <v>42369</v>
      </c>
      <c r="BF54">
        <v>3.6489000000000003</v>
      </c>
      <c r="BG54">
        <v>1.2102999999999999</v>
      </c>
      <c r="BH54">
        <v>1.2109000000000001</v>
      </c>
      <c r="BI54">
        <v>7121.3440000000001</v>
      </c>
      <c r="BJ54">
        <v>7316.3310000000001</v>
      </c>
      <c r="BL54">
        <v>42369</v>
      </c>
      <c r="BM54">
        <v>6.2838000000000003</v>
      </c>
      <c r="BN54">
        <v>2.8311000000000002</v>
      </c>
      <c r="BO54">
        <v>2.7932999999999999</v>
      </c>
      <c r="BP54">
        <v>4737.4160000000002</v>
      </c>
      <c r="BQ54">
        <v>4856.9930000000004</v>
      </c>
      <c r="BS54">
        <v>42369</v>
      </c>
      <c r="BT54">
        <v>0</v>
      </c>
      <c r="BU54">
        <v>1.8357000000000001</v>
      </c>
      <c r="BV54">
        <v>1.8189</v>
      </c>
      <c r="BW54">
        <v>14919.808000000001</v>
      </c>
      <c r="BX54">
        <v>14919.808000000001</v>
      </c>
      <c r="BZ54">
        <v>42369</v>
      </c>
      <c r="CA54" t="s">
        <v>51</v>
      </c>
      <c r="CB54">
        <v>0.88200000000000001</v>
      </c>
      <c r="CC54">
        <v>0.87990000000000002</v>
      </c>
      <c r="CD54" t="s">
        <v>51</v>
      </c>
      <c r="CE54" t="s">
        <v>51</v>
      </c>
      <c r="CG54">
        <v>42369</v>
      </c>
      <c r="CH54" t="s">
        <v>51</v>
      </c>
      <c r="CI54">
        <v>0.28010000000000002</v>
      </c>
      <c r="CJ54">
        <v>0.27329999999999999</v>
      </c>
      <c r="CK54" t="s">
        <v>51</v>
      </c>
      <c r="CL54" t="s">
        <v>51</v>
      </c>
      <c r="CN54">
        <v>42369</v>
      </c>
      <c r="CO54">
        <v>15.6493</v>
      </c>
      <c r="CP54" t="s">
        <v>51</v>
      </c>
      <c r="CQ54" t="s">
        <v>51</v>
      </c>
      <c r="CR54">
        <v>21357.5</v>
      </c>
      <c r="CS54">
        <v>135840.70000000001</v>
      </c>
      <c r="CU54">
        <v>42369</v>
      </c>
      <c r="CV54">
        <v>7.76</v>
      </c>
      <c r="CW54" t="s">
        <v>51</v>
      </c>
      <c r="CX54" t="s">
        <v>51</v>
      </c>
      <c r="CY54">
        <v>27558</v>
      </c>
      <c r="CZ54">
        <v>54258</v>
      </c>
      <c r="DB54">
        <v>42369</v>
      </c>
      <c r="DC54">
        <v>9.2344000000000008</v>
      </c>
      <c r="DD54">
        <v>7.7637</v>
      </c>
      <c r="DE54">
        <v>8.3041999999999998</v>
      </c>
      <c r="DF54">
        <v>40420</v>
      </c>
      <c r="DG54">
        <v>51839</v>
      </c>
      <c r="DI54">
        <v>42369</v>
      </c>
      <c r="DJ54">
        <v>7.9444999999999997</v>
      </c>
      <c r="DK54">
        <v>5.2567000000000004</v>
      </c>
      <c r="DL54">
        <v>5.3876999999999997</v>
      </c>
      <c r="DM54">
        <v>1838.7</v>
      </c>
      <c r="DN54">
        <v>7670.1</v>
      </c>
      <c r="DP54">
        <v>42369</v>
      </c>
      <c r="DQ54" t="s">
        <v>51</v>
      </c>
      <c r="DR54">
        <v>1.6348</v>
      </c>
      <c r="DS54">
        <v>1.6173999999999999</v>
      </c>
      <c r="DT54" t="s">
        <v>51</v>
      </c>
      <c r="DU54" t="s">
        <v>51</v>
      </c>
      <c r="ED54">
        <v>42369</v>
      </c>
      <c r="EE54">
        <v>63.616999999999997</v>
      </c>
      <c r="EF54">
        <v>118.2684</v>
      </c>
      <c r="EG54">
        <v>118.68129999999999</v>
      </c>
      <c r="EH54">
        <v>1007.44</v>
      </c>
      <c r="EI54">
        <v>1007.44</v>
      </c>
      <c r="EK54">
        <v>42369</v>
      </c>
      <c r="EL54">
        <v>71.334900000000005</v>
      </c>
      <c r="EM54">
        <v>7.0480999999999998</v>
      </c>
      <c r="EN54">
        <v>6.9825999999999997</v>
      </c>
      <c r="EO54">
        <v>2848.3330000000001</v>
      </c>
      <c r="EP54">
        <v>3729.3679999999999</v>
      </c>
      <c r="ER54">
        <v>42369</v>
      </c>
      <c r="ES54">
        <v>113.6019</v>
      </c>
      <c r="ET54" t="s">
        <v>51</v>
      </c>
      <c r="EU54" t="s">
        <v>51</v>
      </c>
      <c r="EV54">
        <v>936.78899999999999</v>
      </c>
      <c r="EW54">
        <v>956.10500000000002</v>
      </c>
      <c r="EY54">
        <v>42369</v>
      </c>
      <c r="EZ54">
        <v>0</v>
      </c>
      <c r="FA54">
        <v>0.9718</v>
      </c>
      <c r="FB54">
        <v>0.9022</v>
      </c>
      <c r="FC54">
        <v>18775</v>
      </c>
      <c r="FD54">
        <v>27084</v>
      </c>
      <c r="FF54">
        <v>42369</v>
      </c>
      <c r="FG54">
        <v>49018.9274</v>
      </c>
      <c r="FH54">
        <v>24.270700000000001</v>
      </c>
      <c r="FI54">
        <v>23.7209</v>
      </c>
      <c r="FJ54">
        <v>240.54900000000001</v>
      </c>
      <c r="FK54">
        <v>255.28100000000001</v>
      </c>
      <c r="FM54">
        <v>42369</v>
      </c>
      <c r="FN54">
        <v>96.472700000000003</v>
      </c>
      <c r="FO54">
        <v>32.972200000000001</v>
      </c>
      <c r="FP54">
        <v>32.303600000000003</v>
      </c>
      <c r="FQ54">
        <v>2164.1509999999998</v>
      </c>
      <c r="FR54">
        <v>2498.875</v>
      </c>
      <c r="FT54">
        <v>42369</v>
      </c>
      <c r="FU54">
        <v>39.490400000000001</v>
      </c>
      <c r="FV54">
        <v>15.544</v>
      </c>
      <c r="FW54">
        <v>17.115600000000001</v>
      </c>
      <c r="FX54">
        <v>5609.1319999999996</v>
      </c>
      <c r="FY54">
        <v>5609.1319999999996</v>
      </c>
      <c r="GA54">
        <v>42369</v>
      </c>
      <c r="GB54">
        <v>24.031600000000001</v>
      </c>
      <c r="GC54">
        <v>6.3913000000000002</v>
      </c>
      <c r="GD54">
        <v>6.1626000000000003</v>
      </c>
      <c r="GE54">
        <v>26494.2</v>
      </c>
      <c r="GF54">
        <v>35568.9</v>
      </c>
      <c r="GH54">
        <v>42369</v>
      </c>
      <c r="GI54">
        <v>23.7088</v>
      </c>
      <c r="GJ54">
        <v>1.0831999999999999</v>
      </c>
      <c r="GK54">
        <v>1.0754999999999999</v>
      </c>
      <c r="GL54">
        <v>44048.582999999999</v>
      </c>
      <c r="GM54">
        <v>45203.966</v>
      </c>
      <c r="GO54">
        <v>42369</v>
      </c>
      <c r="GP54">
        <v>26.5669</v>
      </c>
      <c r="GQ54">
        <v>3.9679000000000002</v>
      </c>
      <c r="GR54">
        <v>4.1965000000000003</v>
      </c>
      <c r="GS54">
        <v>6586</v>
      </c>
      <c r="GT54">
        <v>7370</v>
      </c>
      <c r="GV54">
        <v>42369</v>
      </c>
      <c r="GW54">
        <v>25.933900000000001</v>
      </c>
      <c r="GX54">
        <v>6.6510999999999996</v>
      </c>
      <c r="GY54">
        <v>6.4988000000000001</v>
      </c>
      <c r="GZ54">
        <v>5131.0190000000002</v>
      </c>
      <c r="HA54">
        <v>7011.1989999999996</v>
      </c>
      <c r="HC54">
        <v>42369</v>
      </c>
      <c r="HD54" t="s">
        <v>51</v>
      </c>
      <c r="HE54">
        <v>4.5997000000000003</v>
      </c>
      <c r="HF54">
        <v>5.0887000000000002</v>
      </c>
      <c r="HG54" t="s">
        <v>51</v>
      </c>
      <c r="HH54" t="s">
        <v>51</v>
      </c>
      <c r="HJ54">
        <v>42369</v>
      </c>
      <c r="HK54">
        <v>9.5108999999999995</v>
      </c>
      <c r="HL54">
        <v>1.2427999999999999</v>
      </c>
      <c r="HM54">
        <v>1.3413999999999999</v>
      </c>
      <c r="HN54">
        <v>23694</v>
      </c>
      <c r="HO54">
        <v>24143</v>
      </c>
      <c r="HQ54">
        <v>42369</v>
      </c>
      <c r="HR54">
        <v>10.2401</v>
      </c>
      <c r="HS54">
        <v>3.2204000000000002</v>
      </c>
      <c r="HT54">
        <v>3.2334999999999998</v>
      </c>
      <c r="HU54">
        <v>24454</v>
      </c>
      <c r="HV54">
        <v>28881</v>
      </c>
      <c r="HX54">
        <v>42369</v>
      </c>
      <c r="HY54" t="s">
        <v>51</v>
      </c>
      <c r="HZ54">
        <v>2.4672000000000001</v>
      </c>
      <c r="IA54">
        <v>2.7557</v>
      </c>
      <c r="IB54" t="s">
        <v>51</v>
      </c>
      <c r="IC54" t="s">
        <v>51</v>
      </c>
    </row>
    <row r="58" spans="1:244">
      <c r="A58" t="s">
        <v>112</v>
      </c>
      <c r="H58" t="s">
        <v>113</v>
      </c>
      <c r="O58" t="s">
        <v>114</v>
      </c>
      <c r="V58" t="s">
        <v>115</v>
      </c>
      <c r="AC58" t="s">
        <v>116</v>
      </c>
      <c r="AJ58" t="s">
        <v>117</v>
      </c>
      <c r="AQ58" t="s">
        <v>118</v>
      </c>
      <c r="AX58" t="s">
        <v>119</v>
      </c>
      <c r="BE58" t="s">
        <v>120</v>
      </c>
      <c r="BL58" t="s">
        <v>121</v>
      </c>
      <c r="BS58" t="s">
        <v>65</v>
      </c>
    </row>
    <row r="59" spans="1:244">
      <c r="A59" t="s">
        <v>50</v>
      </c>
      <c r="B59" t="s">
        <v>107</v>
      </c>
      <c r="C59" t="s">
        <v>108</v>
      </c>
      <c r="D59" t="s">
        <v>109</v>
      </c>
      <c r="E59" t="s">
        <v>110</v>
      </c>
      <c r="F59" t="s">
        <v>111</v>
      </c>
      <c r="H59" t="s">
        <v>50</v>
      </c>
      <c r="I59" t="s">
        <v>107</v>
      </c>
      <c r="J59" t="s">
        <v>108</v>
      </c>
      <c r="K59" t="s">
        <v>109</v>
      </c>
      <c r="L59" t="s">
        <v>110</v>
      </c>
      <c r="M59" t="s">
        <v>111</v>
      </c>
      <c r="O59" t="s">
        <v>50</v>
      </c>
      <c r="P59" t="s">
        <v>107</v>
      </c>
      <c r="Q59" t="s">
        <v>108</v>
      </c>
      <c r="R59" t="s">
        <v>109</v>
      </c>
      <c r="S59" t="s">
        <v>110</v>
      </c>
      <c r="T59" t="s">
        <v>111</v>
      </c>
      <c r="V59" t="s">
        <v>50</v>
      </c>
      <c r="W59" t="s">
        <v>107</v>
      </c>
      <c r="X59" t="s">
        <v>108</v>
      </c>
      <c r="Y59" t="s">
        <v>109</v>
      </c>
      <c r="Z59" t="s">
        <v>110</v>
      </c>
      <c r="AA59" t="s">
        <v>111</v>
      </c>
      <c r="AC59" t="s">
        <v>50</v>
      </c>
      <c r="AD59" t="s">
        <v>107</v>
      </c>
      <c r="AE59" t="s">
        <v>108</v>
      </c>
      <c r="AF59" t="s">
        <v>109</v>
      </c>
      <c r="AG59" t="s">
        <v>110</v>
      </c>
      <c r="AH59" t="s">
        <v>111</v>
      </c>
      <c r="AJ59" t="s">
        <v>50</v>
      </c>
      <c r="AK59" t="s">
        <v>107</v>
      </c>
      <c r="AL59" t="s">
        <v>108</v>
      </c>
      <c r="AM59" t="s">
        <v>109</v>
      </c>
      <c r="AN59" t="s">
        <v>110</v>
      </c>
      <c r="AO59" t="s">
        <v>111</v>
      </c>
      <c r="AQ59" t="s">
        <v>50</v>
      </c>
      <c r="AR59" t="s">
        <v>107</v>
      </c>
      <c r="AS59" t="s">
        <v>108</v>
      </c>
      <c r="AT59" t="s">
        <v>109</v>
      </c>
      <c r="AU59" t="s">
        <v>110</v>
      </c>
      <c r="AV59" t="s">
        <v>111</v>
      </c>
      <c r="AX59" t="s">
        <v>50</v>
      </c>
      <c r="AY59" t="s">
        <v>107</v>
      </c>
      <c r="AZ59" t="s">
        <v>108</v>
      </c>
      <c r="BA59" t="s">
        <v>109</v>
      </c>
      <c r="BB59" t="s">
        <v>110</v>
      </c>
      <c r="BC59" t="s">
        <v>111</v>
      </c>
      <c r="BE59" t="s">
        <v>50</v>
      </c>
      <c r="BF59" t="s">
        <v>107</v>
      </c>
      <c r="BG59" t="s">
        <v>108</v>
      </c>
      <c r="BH59" t="s">
        <v>109</v>
      </c>
      <c r="BI59" t="s">
        <v>110</v>
      </c>
      <c r="BJ59" t="s">
        <v>111</v>
      </c>
      <c r="BL59" t="s">
        <v>50</v>
      </c>
      <c r="BM59" t="s">
        <v>107</v>
      </c>
      <c r="BN59" t="s">
        <v>108</v>
      </c>
      <c r="BO59" t="s">
        <v>109</v>
      </c>
      <c r="BP59" t="s">
        <v>110</v>
      </c>
      <c r="BQ59" t="s">
        <v>111</v>
      </c>
      <c r="BS59" t="s">
        <v>50</v>
      </c>
      <c r="BT59" t="s">
        <v>107</v>
      </c>
      <c r="BU59" t="s">
        <v>108</v>
      </c>
      <c r="BV59" t="s">
        <v>109</v>
      </c>
      <c r="BW59" t="s">
        <v>110</v>
      </c>
      <c r="BX59" t="s">
        <v>111</v>
      </c>
    </row>
    <row r="60" spans="1:244">
      <c r="A60">
        <v>40543</v>
      </c>
      <c r="B60">
        <v>26.493300000000001</v>
      </c>
      <c r="C60">
        <v>12.1625</v>
      </c>
      <c r="D60">
        <v>12.3032</v>
      </c>
      <c r="E60">
        <v>1691.681</v>
      </c>
      <c r="F60">
        <v>2118.0929999999998</v>
      </c>
      <c r="H60">
        <v>40543</v>
      </c>
      <c r="I60">
        <v>11.0961</v>
      </c>
      <c r="J60">
        <v>2.7227000000000001</v>
      </c>
      <c r="K60">
        <v>2.8262</v>
      </c>
      <c r="L60">
        <v>17436.366999999998</v>
      </c>
      <c r="M60">
        <v>30833.284</v>
      </c>
      <c r="O60">
        <v>40543</v>
      </c>
      <c r="P60">
        <v>15.0746</v>
      </c>
      <c r="Q60">
        <v>2.3447</v>
      </c>
      <c r="R60">
        <v>2.4234</v>
      </c>
      <c r="S60">
        <v>57795</v>
      </c>
      <c r="T60">
        <v>63186</v>
      </c>
      <c r="V60">
        <v>40543</v>
      </c>
      <c r="W60">
        <v>8.7545000000000002</v>
      </c>
      <c r="X60">
        <v>2.0392000000000001</v>
      </c>
      <c r="Y60">
        <v>2.0598999999999998</v>
      </c>
      <c r="Z60">
        <v>8739.3060000000005</v>
      </c>
      <c r="AA60">
        <v>8776.7099999999991</v>
      </c>
      <c r="AC60">
        <v>40543</v>
      </c>
      <c r="AD60">
        <v>17.543199999999999</v>
      </c>
      <c r="AE60">
        <v>2.8919000000000001</v>
      </c>
      <c r="AF60">
        <v>3.0636999999999999</v>
      </c>
      <c r="AG60">
        <v>454.274</v>
      </c>
      <c r="AH60">
        <v>456.20100000000002</v>
      </c>
      <c r="AJ60">
        <v>40543</v>
      </c>
      <c r="AK60">
        <v>16.564299999999999</v>
      </c>
      <c r="AL60">
        <v>3.1757</v>
      </c>
      <c r="AM60">
        <v>3.2172000000000001</v>
      </c>
      <c r="AN60">
        <v>3980.3739999999998</v>
      </c>
      <c r="AO60">
        <v>4140.8500000000004</v>
      </c>
      <c r="AQ60">
        <v>40543</v>
      </c>
      <c r="AR60">
        <v>0</v>
      </c>
      <c r="AS60">
        <v>1.9948999999999999</v>
      </c>
      <c r="AT60">
        <v>1.9363000000000001</v>
      </c>
      <c r="AU60">
        <v>3522.6990000000001</v>
      </c>
      <c r="AV60">
        <v>4448.009</v>
      </c>
      <c r="AX60">
        <v>40543</v>
      </c>
      <c r="AY60">
        <v>12.6615</v>
      </c>
      <c r="AZ60">
        <v>5.2747000000000002</v>
      </c>
      <c r="BA60">
        <v>5.6277999999999997</v>
      </c>
      <c r="BB60">
        <v>7685.5</v>
      </c>
      <c r="BC60">
        <v>8498.7999999999993</v>
      </c>
      <c r="BE60">
        <v>40543</v>
      </c>
      <c r="BF60">
        <v>7.8850999999999996</v>
      </c>
      <c r="BG60">
        <v>8.3428000000000004</v>
      </c>
      <c r="BH60">
        <v>8.6435999999999993</v>
      </c>
      <c r="BI60">
        <v>2388.86</v>
      </c>
      <c r="BJ60">
        <v>2444.0059999999999</v>
      </c>
      <c r="BL60">
        <v>40543</v>
      </c>
      <c r="BM60">
        <v>12.9291</v>
      </c>
      <c r="BN60">
        <v>4.0952999999999999</v>
      </c>
      <c r="BO60">
        <v>4.2013999999999996</v>
      </c>
      <c r="BP60">
        <v>95379</v>
      </c>
      <c r="BQ60">
        <v>108704</v>
      </c>
      <c r="BS60">
        <v>40543</v>
      </c>
      <c r="BT60">
        <v>0.54259999999999997</v>
      </c>
      <c r="BU60">
        <v>1.1602999999999999</v>
      </c>
      <c r="BV60">
        <v>1.1680999999999999</v>
      </c>
      <c r="BW60">
        <v>11605.050999999999</v>
      </c>
      <c r="BX60">
        <v>11619.383</v>
      </c>
    </row>
    <row r="61" spans="1:244">
      <c r="A61" s="2">
        <v>40907</v>
      </c>
      <c r="B61">
        <v>21.8065</v>
      </c>
      <c r="C61">
        <v>84.987300000000005</v>
      </c>
      <c r="D61">
        <v>83.6036</v>
      </c>
      <c r="E61">
        <v>1619.7829999999999</v>
      </c>
      <c r="F61">
        <v>1951.4179999999999</v>
      </c>
      <c r="H61">
        <v>40907</v>
      </c>
      <c r="I61">
        <v>10.744899999999999</v>
      </c>
      <c r="J61">
        <v>2.2852999999999999</v>
      </c>
      <c r="K61">
        <v>2.4863</v>
      </c>
      <c r="L61">
        <v>20548.182000000001</v>
      </c>
      <c r="M61">
        <v>34469.267</v>
      </c>
      <c r="O61">
        <v>40907</v>
      </c>
      <c r="P61">
        <v>15.463200000000001</v>
      </c>
      <c r="Q61">
        <v>2.641</v>
      </c>
      <c r="R61">
        <v>2.8580999999999999</v>
      </c>
      <c r="S61">
        <v>55598</v>
      </c>
      <c r="T61">
        <v>71119</v>
      </c>
      <c r="V61">
        <v>40907</v>
      </c>
      <c r="W61">
        <v>9.6671999999999993</v>
      </c>
      <c r="X61">
        <v>1.6896</v>
      </c>
      <c r="Y61">
        <v>1.7035</v>
      </c>
      <c r="Z61">
        <v>9732.0580000000009</v>
      </c>
      <c r="AA61">
        <v>10174.647999999999</v>
      </c>
      <c r="AC61">
        <v>40907</v>
      </c>
      <c r="AD61">
        <v>21.515499999999999</v>
      </c>
      <c r="AE61">
        <v>2.4996</v>
      </c>
      <c r="AF61">
        <v>2.6165000000000003</v>
      </c>
      <c r="AG61">
        <v>509.71</v>
      </c>
      <c r="AH61">
        <v>541.505</v>
      </c>
      <c r="AJ61">
        <v>40907</v>
      </c>
      <c r="AK61">
        <v>19.425599999999999</v>
      </c>
      <c r="AL61">
        <v>3.1213000000000002</v>
      </c>
      <c r="AM61">
        <v>3.2223999999999999</v>
      </c>
      <c r="AN61">
        <v>4278.2520000000004</v>
      </c>
      <c r="AO61">
        <v>4464.1220000000003</v>
      </c>
      <c r="AQ61">
        <v>40907</v>
      </c>
      <c r="AR61">
        <v>0</v>
      </c>
      <c r="AS61">
        <v>2.4241999999999999</v>
      </c>
      <c r="AT61">
        <v>2.4878999999999998</v>
      </c>
      <c r="AU61">
        <v>4770.1940000000004</v>
      </c>
      <c r="AV61">
        <v>5785.3239999999996</v>
      </c>
      <c r="AX61">
        <v>40907</v>
      </c>
      <c r="AY61">
        <v>13.286899999999999</v>
      </c>
      <c r="AZ61">
        <v>3.0798999999999999</v>
      </c>
      <c r="BA61">
        <v>3.2464</v>
      </c>
      <c r="BB61">
        <v>8391.1</v>
      </c>
      <c r="BC61">
        <v>9532.2999999999993</v>
      </c>
      <c r="BE61">
        <v>40907</v>
      </c>
      <c r="BF61">
        <v>6.9013999999999998</v>
      </c>
      <c r="BG61">
        <v>9.1089000000000002</v>
      </c>
      <c r="BH61">
        <v>9.4373000000000005</v>
      </c>
      <c r="BI61">
        <v>1802.3309999999999</v>
      </c>
      <c r="BJ61">
        <v>1856.1790000000001</v>
      </c>
      <c r="BL61">
        <v>40907</v>
      </c>
      <c r="BM61">
        <v>13.3079</v>
      </c>
      <c r="BN61">
        <v>3.2785000000000002</v>
      </c>
      <c r="BO61">
        <v>3.3273999999999999</v>
      </c>
      <c r="BP61">
        <v>104649</v>
      </c>
      <c r="BQ61">
        <v>121271</v>
      </c>
      <c r="BS61">
        <v>40907</v>
      </c>
      <c r="BT61">
        <v>0.64239999999999997</v>
      </c>
      <c r="BU61">
        <v>0.26069999999999999</v>
      </c>
      <c r="BV61">
        <v>0.21540000000000001</v>
      </c>
      <c r="BW61">
        <v>14721.849</v>
      </c>
      <c r="BX61">
        <v>14735.599</v>
      </c>
    </row>
    <row r="66" spans="1:197" s="4" customFormat="1"/>
    <row r="67" spans="1:197" s="4" customFormat="1">
      <c r="A67" s="12"/>
      <c r="U67" s="12"/>
      <c r="AO67" s="12"/>
      <c r="BI67" s="12"/>
      <c r="CC67" s="12"/>
      <c r="CW67" s="12"/>
      <c r="DQ67" s="12"/>
      <c r="EK67" s="12"/>
      <c r="FE67" s="12"/>
    </row>
    <row r="68" spans="1:197" s="4" customFormat="1">
      <c r="A68" s="2"/>
      <c r="U68" s="2"/>
      <c r="AO68" s="2"/>
      <c r="BI68" s="2"/>
      <c r="CC68" s="2"/>
      <c r="CW68" s="2"/>
      <c r="DQ68" s="2"/>
      <c r="EK68" s="2"/>
      <c r="FE68" s="2"/>
    </row>
    <row r="69" spans="1:197" s="4" customFormat="1"/>
    <row r="70" spans="1:197" s="4" customFormat="1"/>
    <row r="71" spans="1:197" s="4" customFormat="1"/>
    <row r="72" spans="1:197" s="4" customFormat="1">
      <c r="A72" s="4" t="s">
        <v>112</v>
      </c>
      <c r="W72" s="4" t="s">
        <v>113</v>
      </c>
      <c r="AS72" s="4" t="s">
        <v>114</v>
      </c>
      <c r="BO72" s="4" t="s">
        <v>115</v>
      </c>
      <c r="CK72" s="4" t="s">
        <v>116</v>
      </c>
      <c r="DG72" s="4" t="s">
        <v>117</v>
      </c>
      <c r="EC72" s="4" t="s">
        <v>118</v>
      </c>
      <c r="EY72" s="4" t="s">
        <v>119</v>
      </c>
      <c r="FU72" s="4" t="s">
        <v>120</v>
      </c>
    </row>
    <row r="73" spans="1:197" s="4" customFormat="1">
      <c r="A73" s="4" t="s">
        <v>50</v>
      </c>
      <c r="B73" s="4" t="s">
        <v>146</v>
      </c>
      <c r="C73" s="4" t="s">
        <v>147</v>
      </c>
      <c r="D73" s="4" t="s">
        <v>148</v>
      </c>
      <c r="E73" s="4" t="s">
        <v>149</v>
      </c>
      <c r="F73" s="4" t="s">
        <v>150</v>
      </c>
      <c r="G73" s="4" t="s">
        <v>4</v>
      </c>
      <c r="H73" s="4" t="s">
        <v>151</v>
      </c>
      <c r="I73" s="4" t="s">
        <v>152</v>
      </c>
      <c r="J73" s="4" t="s">
        <v>153</v>
      </c>
      <c r="K73" s="4" t="s">
        <v>154</v>
      </c>
      <c r="L73" s="4" t="s">
        <v>155</v>
      </c>
      <c r="M73" s="4" t="s">
        <v>156</v>
      </c>
      <c r="N73" s="4" t="s">
        <v>157</v>
      </c>
      <c r="O73" s="4" t="s">
        <v>158</v>
      </c>
      <c r="P73" s="4" t="s">
        <v>159</v>
      </c>
      <c r="Q73" s="4" t="s">
        <v>160</v>
      </c>
      <c r="R73" s="4" t="s">
        <v>161</v>
      </c>
      <c r="S73" s="4" t="s">
        <v>162</v>
      </c>
      <c r="T73" s="4" t="s">
        <v>163</v>
      </c>
      <c r="U73" s="4" t="s">
        <v>164</v>
      </c>
      <c r="W73" s="4" t="s">
        <v>50</v>
      </c>
      <c r="X73" s="4" t="s">
        <v>146</v>
      </c>
      <c r="Y73" s="4" t="s">
        <v>147</v>
      </c>
      <c r="Z73" s="4" t="s">
        <v>148</v>
      </c>
      <c r="AA73" s="4" t="s">
        <v>149</v>
      </c>
      <c r="AB73" s="4" t="s">
        <v>150</v>
      </c>
      <c r="AC73" s="4" t="s">
        <v>4</v>
      </c>
      <c r="AD73" s="4" t="s">
        <v>151</v>
      </c>
      <c r="AE73" s="4" t="s">
        <v>152</v>
      </c>
      <c r="AF73" s="4" t="s">
        <v>153</v>
      </c>
      <c r="AG73" s="4" t="s">
        <v>154</v>
      </c>
      <c r="AH73" s="4" t="s">
        <v>155</v>
      </c>
      <c r="AI73" s="4" t="s">
        <v>156</v>
      </c>
      <c r="AJ73" s="4" t="s">
        <v>157</v>
      </c>
      <c r="AK73" s="4" t="s">
        <v>158</v>
      </c>
      <c r="AL73" s="4" t="s">
        <v>159</v>
      </c>
      <c r="AM73" s="4" t="s">
        <v>160</v>
      </c>
      <c r="AN73" s="4" t="s">
        <v>161</v>
      </c>
      <c r="AO73" s="4" t="s">
        <v>162</v>
      </c>
      <c r="AP73" s="4" t="s">
        <v>163</v>
      </c>
      <c r="AQ73" s="4" t="s">
        <v>164</v>
      </c>
      <c r="AS73" s="4" t="s">
        <v>50</v>
      </c>
      <c r="AT73" s="4" t="s">
        <v>146</v>
      </c>
      <c r="AU73" s="4" t="s">
        <v>147</v>
      </c>
      <c r="AV73" s="4" t="s">
        <v>148</v>
      </c>
      <c r="AW73" s="4" t="s">
        <v>149</v>
      </c>
      <c r="AX73" s="4" t="s">
        <v>150</v>
      </c>
      <c r="AY73" s="4" t="s">
        <v>4</v>
      </c>
      <c r="AZ73" s="4" t="s">
        <v>151</v>
      </c>
      <c r="BA73" s="4" t="s">
        <v>152</v>
      </c>
      <c r="BB73" s="4" t="s">
        <v>153</v>
      </c>
      <c r="BC73" s="4" t="s">
        <v>154</v>
      </c>
      <c r="BD73" s="4" t="s">
        <v>155</v>
      </c>
      <c r="BE73" s="4" t="s">
        <v>156</v>
      </c>
      <c r="BF73" s="4" t="s">
        <v>157</v>
      </c>
      <c r="BG73" s="4" t="s">
        <v>158</v>
      </c>
      <c r="BH73" s="4" t="s">
        <v>159</v>
      </c>
      <c r="BI73" s="4" t="s">
        <v>160</v>
      </c>
      <c r="BJ73" s="4" t="s">
        <v>161</v>
      </c>
      <c r="BK73" s="4" t="s">
        <v>162</v>
      </c>
      <c r="BL73" s="4" t="s">
        <v>163</v>
      </c>
      <c r="BM73" s="4" t="s">
        <v>164</v>
      </c>
      <c r="BO73" s="4" t="s">
        <v>50</v>
      </c>
      <c r="BP73" s="4" t="s">
        <v>146</v>
      </c>
      <c r="BQ73" s="4" t="s">
        <v>147</v>
      </c>
      <c r="BR73" s="4" t="s">
        <v>148</v>
      </c>
      <c r="BS73" s="4" t="s">
        <v>149</v>
      </c>
      <c r="BT73" s="4" t="s">
        <v>150</v>
      </c>
      <c r="BU73" s="4" t="s">
        <v>4</v>
      </c>
      <c r="BV73" s="4" t="s">
        <v>151</v>
      </c>
      <c r="BW73" s="4" t="s">
        <v>152</v>
      </c>
      <c r="BX73" s="4" t="s">
        <v>153</v>
      </c>
      <c r="BY73" s="4" t="s">
        <v>154</v>
      </c>
      <c r="BZ73" s="4" t="s">
        <v>155</v>
      </c>
      <c r="CA73" s="4" t="s">
        <v>156</v>
      </c>
      <c r="CB73" s="4" t="s">
        <v>157</v>
      </c>
      <c r="CC73" s="4" t="s">
        <v>158</v>
      </c>
      <c r="CD73" s="4" t="s">
        <v>159</v>
      </c>
      <c r="CE73" s="4" t="s">
        <v>160</v>
      </c>
      <c r="CF73" s="4" t="s">
        <v>161</v>
      </c>
      <c r="CG73" s="4" t="s">
        <v>162</v>
      </c>
      <c r="CH73" s="4" t="s">
        <v>163</v>
      </c>
      <c r="CI73" s="4" t="s">
        <v>164</v>
      </c>
      <c r="CK73" s="4" t="s">
        <v>50</v>
      </c>
      <c r="CL73" s="4" t="s">
        <v>146</v>
      </c>
      <c r="CM73" s="4" t="s">
        <v>147</v>
      </c>
      <c r="CN73" s="4" t="s">
        <v>148</v>
      </c>
      <c r="CO73" s="4" t="s">
        <v>149</v>
      </c>
      <c r="CP73" s="4" t="s">
        <v>150</v>
      </c>
      <c r="CQ73" s="4" t="s">
        <v>4</v>
      </c>
      <c r="CR73" s="4" t="s">
        <v>151</v>
      </c>
      <c r="CS73" s="4" t="s">
        <v>152</v>
      </c>
      <c r="CT73" s="4" t="s">
        <v>153</v>
      </c>
      <c r="CU73" s="4" t="s">
        <v>154</v>
      </c>
      <c r="CV73" s="4" t="s">
        <v>155</v>
      </c>
      <c r="CW73" s="4" t="s">
        <v>156</v>
      </c>
      <c r="CX73" s="4" t="s">
        <v>157</v>
      </c>
      <c r="CY73" s="4" t="s">
        <v>158</v>
      </c>
      <c r="CZ73" s="4" t="s">
        <v>159</v>
      </c>
      <c r="DA73" s="4" t="s">
        <v>160</v>
      </c>
      <c r="DB73" s="4" t="s">
        <v>161</v>
      </c>
      <c r="DC73" s="4" t="s">
        <v>162</v>
      </c>
      <c r="DD73" s="4" t="s">
        <v>163</v>
      </c>
      <c r="DE73" s="4" t="s">
        <v>164</v>
      </c>
      <c r="DG73" s="4" t="s">
        <v>50</v>
      </c>
      <c r="DH73" s="4" t="s">
        <v>146</v>
      </c>
      <c r="DI73" s="4" t="s">
        <v>147</v>
      </c>
      <c r="DJ73" s="4" t="s">
        <v>148</v>
      </c>
      <c r="DK73" s="4" t="s">
        <v>149</v>
      </c>
      <c r="DL73" s="4" t="s">
        <v>150</v>
      </c>
      <c r="DM73" s="4" t="s">
        <v>4</v>
      </c>
      <c r="DN73" s="4" t="s">
        <v>151</v>
      </c>
      <c r="DO73" s="4" t="s">
        <v>152</v>
      </c>
      <c r="DP73" s="4" t="s">
        <v>153</v>
      </c>
      <c r="DQ73" s="4" t="s">
        <v>154</v>
      </c>
      <c r="DR73" s="4" t="s">
        <v>155</v>
      </c>
      <c r="DS73" s="4" t="s">
        <v>156</v>
      </c>
      <c r="DT73" s="4" t="s">
        <v>157</v>
      </c>
      <c r="DU73" s="4" t="s">
        <v>158</v>
      </c>
      <c r="DV73" s="4" t="s">
        <v>159</v>
      </c>
      <c r="DW73" s="4" t="s">
        <v>160</v>
      </c>
      <c r="DX73" s="4" t="s">
        <v>161</v>
      </c>
      <c r="DY73" s="4" t="s">
        <v>162</v>
      </c>
      <c r="DZ73" s="4" t="s">
        <v>163</v>
      </c>
      <c r="EA73" s="4" t="s">
        <v>164</v>
      </c>
      <c r="EC73" s="4" t="s">
        <v>50</v>
      </c>
      <c r="ED73" s="4" t="s">
        <v>146</v>
      </c>
      <c r="EE73" s="4" t="s">
        <v>147</v>
      </c>
      <c r="EF73" s="4" t="s">
        <v>148</v>
      </c>
      <c r="EG73" s="4" t="s">
        <v>149</v>
      </c>
      <c r="EH73" s="4" t="s">
        <v>150</v>
      </c>
      <c r="EI73" s="4" t="s">
        <v>4</v>
      </c>
      <c r="EJ73" s="4" t="s">
        <v>151</v>
      </c>
      <c r="EK73" s="4" t="s">
        <v>152</v>
      </c>
      <c r="EL73" s="4" t="s">
        <v>153</v>
      </c>
      <c r="EM73" s="4" t="s">
        <v>154</v>
      </c>
      <c r="EN73" s="4" t="s">
        <v>155</v>
      </c>
      <c r="EO73" s="4" t="s">
        <v>156</v>
      </c>
      <c r="EP73" s="4" t="s">
        <v>157</v>
      </c>
      <c r="EQ73" s="4" t="s">
        <v>158</v>
      </c>
      <c r="ER73" s="4" t="s">
        <v>159</v>
      </c>
      <c r="ES73" s="4" t="s">
        <v>160</v>
      </c>
      <c r="ET73" s="4" t="s">
        <v>161</v>
      </c>
      <c r="EU73" s="4" t="s">
        <v>162</v>
      </c>
      <c r="EV73" s="4" t="s">
        <v>163</v>
      </c>
      <c r="EW73" s="4" t="s">
        <v>164</v>
      </c>
      <c r="EY73" s="4" t="s">
        <v>50</v>
      </c>
      <c r="EZ73" s="4" t="s">
        <v>146</v>
      </c>
      <c r="FA73" s="4" t="s">
        <v>147</v>
      </c>
      <c r="FB73" s="4" t="s">
        <v>148</v>
      </c>
      <c r="FC73" s="4" t="s">
        <v>149</v>
      </c>
      <c r="FD73" s="4" t="s">
        <v>150</v>
      </c>
      <c r="FE73" s="4" t="s">
        <v>4</v>
      </c>
      <c r="FF73" s="4" t="s">
        <v>151</v>
      </c>
      <c r="FG73" s="4" t="s">
        <v>152</v>
      </c>
      <c r="FH73" s="4" t="s">
        <v>153</v>
      </c>
      <c r="FI73" s="4" t="s">
        <v>154</v>
      </c>
      <c r="FJ73" s="4" t="s">
        <v>155</v>
      </c>
      <c r="FK73" s="4" t="s">
        <v>156</v>
      </c>
      <c r="FL73" s="4" t="s">
        <v>157</v>
      </c>
      <c r="FM73" s="4" t="s">
        <v>158</v>
      </c>
      <c r="FN73" s="4" t="s">
        <v>159</v>
      </c>
      <c r="FO73" s="4" t="s">
        <v>160</v>
      </c>
      <c r="FP73" s="4" t="s">
        <v>161</v>
      </c>
      <c r="FQ73" s="4" t="s">
        <v>162</v>
      </c>
      <c r="FR73" s="4" t="s">
        <v>163</v>
      </c>
      <c r="FS73" s="4" t="s">
        <v>164</v>
      </c>
      <c r="FU73" s="4" t="s">
        <v>50</v>
      </c>
      <c r="FV73" s="4" t="s">
        <v>146</v>
      </c>
      <c r="FW73" s="4" t="s">
        <v>147</v>
      </c>
      <c r="FX73" s="4" t="s">
        <v>148</v>
      </c>
      <c r="FY73" s="4" t="s">
        <v>149</v>
      </c>
      <c r="FZ73" s="4" t="s">
        <v>150</v>
      </c>
      <c r="GA73" s="4" t="s">
        <v>4</v>
      </c>
      <c r="GB73" s="4" t="s">
        <v>151</v>
      </c>
      <c r="GC73" s="4" t="s">
        <v>152</v>
      </c>
      <c r="GD73" s="4" t="s">
        <v>153</v>
      </c>
      <c r="GE73" s="4" t="s">
        <v>154</v>
      </c>
      <c r="GF73" s="4" t="s">
        <v>155</v>
      </c>
      <c r="GG73" s="4" t="s">
        <v>156</v>
      </c>
      <c r="GH73" s="4" t="s">
        <v>157</v>
      </c>
      <c r="GI73" s="4" t="s">
        <v>158</v>
      </c>
      <c r="GJ73" s="4" t="s">
        <v>159</v>
      </c>
      <c r="GK73" s="4" t="s">
        <v>160</v>
      </c>
      <c r="GL73" s="4" t="s">
        <v>161</v>
      </c>
      <c r="GM73" s="4" t="s">
        <v>162</v>
      </c>
      <c r="GN73" s="4" t="s">
        <v>163</v>
      </c>
      <c r="GO73" s="4" t="s">
        <v>164</v>
      </c>
    </row>
    <row r="74" spans="1:197" s="4" customFormat="1">
      <c r="A74" s="12" t="e">
        <f ca="1">_xll.BDH($A$37,$B$38:$U$38,"31-12-2010","31-12-2011","Dir=V","Dts=S","Sort=A","Quote=C","QtTyp=Y","Days=T","Per=cy","DtFmt=D","UseDPDF=Y","cols=21;rows=2")</f>
        <v>#NAME?</v>
      </c>
      <c r="B74" s="4">
        <v>-26.9695</v>
      </c>
      <c r="C74" s="4">
        <v>905.69269999999995</v>
      </c>
      <c r="D74" s="4">
        <v>905.69269999999995</v>
      </c>
      <c r="E74" s="4">
        <v>68.113399999999999</v>
      </c>
      <c r="F74" s="4">
        <v>90.056600000000003</v>
      </c>
      <c r="G74" s="4">
        <v>8.5362000000000009</v>
      </c>
      <c r="H74" s="4" t="s">
        <v>51</v>
      </c>
      <c r="I74" s="4">
        <v>-108.4367</v>
      </c>
      <c r="J74" s="4">
        <v>0.68279999999999996</v>
      </c>
      <c r="K74" s="4">
        <v>260.68770000000001</v>
      </c>
      <c r="L74" s="4">
        <v>1.4655</v>
      </c>
      <c r="M74" s="4">
        <v>-0.19420000000000001</v>
      </c>
      <c r="N74" s="4">
        <v>-51.207000000000001</v>
      </c>
      <c r="O74" s="4">
        <v>0.72799999999999998</v>
      </c>
      <c r="P74" s="4">
        <v>1981.788</v>
      </c>
      <c r="Q74" s="4">
        <v>1.6026</v>
      </c>
      <c r="R74" s="4">
        <v>-8.1643000000000008</v>
      </c>
      <c r="S74" s="4">
        <v>32.514499999999998</v>
      </c>
      <c r="T74" s="4" t="s">
        <v>51</v>
      </c>
      <c r="U74" s="4" t="s">
        <v>51</v>
      </c>
      <c r="W74" s="12" t="e">
        <f ca="1">_xll.BDH($W$37,$X$38:$AQ$38,"31-12-2010","31-12-2011","Dir=V","Dts=S","Sort=A","Quote=C","QtTyp=Y","Days=T","Per=cy","DtFmt=D","UseDPDF=Y","cols=21;rows=2")</f>
        <v>#NAME?</v>
      </c>
      <c r="X74" s="4">
        <v>11.166499999999999</v>
      </c>
      <c r="Y74" s="4">
        <v>18.9907</v>
      </c>
      <c r="Z74" s="4">
        <v>1.2948</v>
      </c>
      <c r="AA74" s="4">
        <v>0.76290000000000002</v>
      </c>
      <c r="AB74" s="4">
        <v>1.0882000000000001</v>
      </c>
      <c r="AC74" s="4">
        <v>10.4442</v>
      </c>
      <c r="AD74" s="4">
        <v>23.713200000000001</v>
      </c>
      <c r="AE74" s="4">
        <v>11.5312</v>
      </c>
      <c r="AF74" s="4">
        <v>0.59030000000000005</v>
      </c>
      <c r="AG74" s="4">
        <v>10.350199999999999</v>
      </c>
      <c r="AH74" s="4">
        <v>0.57320000000000004</v>
      </c>
      <c r="AI74" s="4">
        <v>1.1024</v>
      </c>
      <c r="AJ74" s="4">
        <v>-745.41200000000003</v>
      </c>
      <c r="AK74" s="4">
        <v>7.3099999999999998E-2</v>
      </c>
      <c r="AL74" s="4">
        <v>47183.062700000002</v>
      </c>
      <c r="AM74" s="4">
        <v>2.7730000000000001</v>
      </c>
      <c r="AN74" s="4">
        <v>21.592099999999999</v>
      </c>
      <c r="AO74" s="4">
        <v>13.359400000000001</v>
      </c>
      <c r="AP74" s="4" t="s">
        <v>51</v>
      </c>
      <c r="AQ74" s="4">
        <v>1.2522</v>
      </c>
      <c r="AS74" s="12" t="e">
        <f ca="1">_xll.BDH($AS$37,$AT$38:$BM$38,"31-12-2010","31-12-2011","Dir=V","Dts=S","Sort=A","Quote=C","QtTyp=Y","Days=T","Per=cy","DtFmt=D","UseDPDF=Y","cols=21;rows=2")</f>
        <v>#NAME?</v>
      </c>
      <c r="AT74" s="4">
        <v>26.279699999999998</v>
      </c>
      <c r="AU74" s="4">
        <v>4.2788000000000004</v>
      </c>
      <c r="AV74" s="4">
        <v>4.2019000000000002</v>
      </c>
      <c r="AW74" s="4">
        <v>3.2871000000000001</v>
      </c>
      <c r="AX74" s="4">
        <v>4.0294999999999996</v>
      </c>
      <c r="AY74" s="4">
        <v>11.5985</v>
      </c>
      <c r="AZ74" s="4">
        <v>10.4984</v>
      </c>
      <c r="BA74" s="4">
        <v>25.1586</v>
      </c>
      <c r="BB74" s="4">
        <v>0.75029999999999997</v>
      </c>
      <c r="BC74" s="4">
        <v>6.9987000000000004</v>
      </c>
      <c r="BD74" s="4">
        <v>2.3464</v>
      </c>
      <c r="BE74" s="4">
        <v>5.4302999999999999</v>
      </c>
      <c r="BF74" s="4">
        <v>-5207</v>
      </c>
      <c r="BG74" s="4">
        <v>1.7999999999999999E-2</v>
      </c>
      <c r="BH74" s="4">
        <v>117305.34</v>
      </c>
      <c r="BI74" s="4">
        <v>2.6890999999999998</v>
      </c>
      <c r="BJ74" s="4">
        <v>150.94030000000001</v>
      </c>
      <c r="BK74" s="4">
        <v>8.7012999999999998</v>
      </c>
      <c r="BL74" s="4" t="s">
        <v>51</v>
      </c>
      <c r="BM74" s="4">
        <v>1.1839</v>
      </c>
      <c r="BO74" s="12" t="e">
        <f ca="1">_xll.BDH($BO$37,$BP$38:$CI$38,"31-12-2010","31-12-2011","Dir=V","Dts=S","Sort=A","Quote=C","QtTyp=Y","Days=T","Per=cy","DtFmt=D","UseDPDF=Y","cols=21;rows=2")</f>
        <v>#NAME?</v>
      </c>
      <c r="BP74" s="4">
        <v>26.9359</v>
      </c>
      <c r="BQ74" s="4">
        <v>29.605699999999999</v>
      </c>
      <c r="BR74" s="4">
        <v>29.605699999999999</v>
      </c>
      <c r="BS74" s="4">
        <v>19.495100000000001</v>
      </c>
      <c r="BT74" s="4">
        <v>22.8429</v>
      </c>
      <c r="BU74" s="4">
        <v>14.761800000000001</v>
      </c>
      <c r="BV74" s="4">
        <v>11.9672</v>
      </c>
      <c r="BW74" s="4">
        <v>26.826599999999999</v>
      </c>
      <c r="BX74" s="4">
        <v>0.6532</v>
      </c>
      <c r="BY74" s="4">
        <v>7.9854000000000003</v>
      </c>
      <c r="BZ74" s="4">
        <v>2.9660000000000002</v>
      </c>
      <c r="CA74" s="4">
        <v>0.7853</v>
      </c>
      <c r="CB74" s="4">
        <v>-108.142</v>
      </c>
      <c r="CC74" s="4">
        <v>0.14630000000000001</v>
      </c>
      <c r="CD74" s="4">
        <v>11692.3397</v>
      </c>
      <c r="CE74" s="4">
        <v>2.4224000000000001</v>
      </c>
      <c r="CF74" s="4">
        <v>19.164100000000001</v>
      </c>
      <c r="CG74" s="4">
        <v>9.4472000000000005</v>
      </c>
      <c r="CH74" s="4" t="s">
        <v>51</v>
      </c>
      <c r="CI74" s="4">
        <v>0.81420000000000003</v>
      </c>
      <c r="CK74" s="12" t="e">
        <f ca="1">_xll.BDH($CK$37,$CL$38:$DE$38,"31-12-2010","31-12-2011","Dir=V","Dts=S","Sort=A","Quote=C","QtTyp=Y","Days=T","Per=cy","DtFmt=D","UseDPDF=Y","cols=21;rows=2")</f>
        <v>#NAME?</v>
      </c>
      <c r="CL74" s="4">
        <v>10.6586</v>
      </c>
      <c r="CM74" s="4">
        <v>0.67800000000000005</v>
      </c>
      <c r="CN74" s="4">
        <v>0.67800000000000005</v>
      </c>
      <c r="CO74" s="4">
        <v>0.50529999999999997</v>
      </c>
      <c r="CP74" s="4">
        <v>0.6734</v>
      </c>
      <c r="CQ74" s="4">
        <v>11.0504</v>
      </c>
      <c r="CR74" s="4">
        <v>16.083600000000001</v>
      </c>
      <c r="CS74" s="4">
        <v>20.3657</v>
      </c>
      <c r="CT74" s="4">
        <v>1.3746</v>
      </c>
      <c r="CU74" s="4">
        <v>11.148400000000001</v>
      </c>
      <c r="CV74" s="4">
        <v>2.6644000000000001</v>
      </c>
      <c r="CW74" s="4">
        <v>33.901499999999999</v>
      </c>
      <c r="CX74" s="4">
        <v>-11.57</v>
      </c>
      <c r="CY74" s="4">
        <v>2.3E-3</v>
      </c>
      <c r="CZ74" s="4">
        <v>1002.2311999999999</v>
      </c>
      <c r="DA74" s="4">
        <v>1.6745000000000001</v>
      </c>
      <c r="DB74" s="4">
        <v>4922.7646999999997</v>
      </c>
      <c r="DC74" s="4">
        <v>54.176299999999998</v>
      </c>
      <c r="DD74" s="4" t="s">
        <v>51</v>
      </c>
      <c r="DE74" s="4">
        <v>1.0359</v>
      </c>
      <c r="DG74" s="12" t="e">
        <f ca="1">_xll.BDH($DG$37,$DH$38:$EA$38,"31-12-2010","31-12-2011","Dir=V","Dts=S","Sort=A","Quote=C","QtTyp=Y","Days=T","Per=cy","DtFmt=D","UseDPDF=Y","cols=21;rows=2")</f>
        <v>#NAME?</v>
      </c>
      <c r="DH74" s="4">
        <v>27.089700000000001</v>
      </c>
      <c r="DI74" s="4">
        <v>38.775799999999997</v>
      </c>
      <c r="DJ74" s="4">
        <v>38.775799999999997</v>
      </c>
      <c r="DK74" s="4">
        <v>22.611000000000001</v>
      </c>
      <c r="DL74" s="4">
        <v>27.941299999999998</v>
      </c>
      <c r="DM74" s="4">
        <v>8.7949000000000002</v>
      </c>
      <c r="DN74" s="4">
        <v>11.928900000000001</v>
      </c>
      <c r="DO74" s="4">
        <v>28.307099999999998</v>
      </c>
      <c r="DP74" s="4">
        <v>0.64690000000000003</v>
      </c>
      <c r="DQ74" s="4">
        <v>10.5688</v>
      </c>
      <c r="DR74" s="4">
        <v>5.2328000000000001</v>
      </c>
      <c r="DS74" s="4">
        <v>0.70399999999999996</v>
      </c>
      <c r="DT74" s="4">
        <v>-64.978999999999999</v>
      </c>
      <c r="DU74" s="4">
        <v>0.12470000000000001</v>
      </c>
      <c r="DV74" s="4">
        <v>7509.1904000000004</v>
      </c>
      <c r="DW74" s="4">
        <v>3.1692</v>
      </c>
      <c r="DX74" s="4">
        <v>19.1052</v>
      </c>
      <c r="DY74" s="4">
        <v>29.519500000000001</v>
      </c>
      <c r="DZ74" s="4" t="s">
        <v>51</v>
      </c>
      <c r="EA74" s="4">
        <v>1.2892999999999999</v>
      </c>
      <c r="EC74" s="12" t="e">
        <f ca="1">_xll.BDH($EC$37,$ED$38:$EW$38,"31-12-2010","31-12-2011","Dir=V","Dts=S","Sort=A","Quote=C","QtTyp=Y","Days=T","Per=cy","DtFmt=D","UseDPDF=Y","cols=21;rows=2")</f>
        <v>#NAME?</v>
      </c>
      <c r="ED74" s="4">
        <v>3.0222000000000002</v>
      </c>
      <c r="EE74" s="4">
        <v>108.9374</v>
      </c>
      <c r="EF74" s="4">
        <v>107.4503</v>
      </c>
      <c r="EG74" s="4">
        <v>45.427500000000002</v>
      </c>
      <c r="EH74" s="4">
        <v>51.427</v>
      </c>
      <c r="EI74" s="4">
        <v>10.079800000000001</v>
      </c>
      <c r="EJ74" s="4">
        <v>68.182000000000002</v>
      </c>
      <c r="EK74" s="4">
        <v>2.4081999999999999</v>
      </c>
      <c r="EL74" s="4">
        <v>0.32600000000000001</v>
      </c>
      <c r="EM74" s="4">
        <v>9.0473999999999997</v>
      </c>
      <c r="EN74" s="4">
        <v>1.8548</v>
      </c>
      <c r="EO74" s="4">
        <v>-9.11E-2</v>
      </c>
      <c r="EP74" s="4">
        <v>-579.39700000000005</v>
      </c>
      <c r="EQ74" s="4">
        <v>0.54810000000000003</v>
      </c>
      <c r="ER74" s="4">
        <v>3737.5048999999999</v>
      </c>
      <c r="ES74" s="4">
        <v>3.0627</v>
      </c>
      <c r="ET74" s="4">
        <v>3.016</v>
      </c>
      <c r="EU74" s="4">
        <v>9.9558999999999997</v>
      </c>
      <c r="EV74" s="4" t="s">
        <v>51</v>
      </c>
      <c r="EW74" s="4">
        <v>2.3500999999999999</v>
      </c>
      <c r="EY74" s="12" t="e">
        <f ca="1">_xll.BDH($EY$37,$EZ$38:$FS$38,"31-12-2010","31-12-2011","Dir=V","Dts=S","Sort=A","Quote=C","QtTyp=Y","Days=T","Per=cy","DtFmt=D","UseDPDF=Y","cols=21;rows=2")</f>
        <v>#NAME?</v>
      </c>
      <c r="EZ74" s="4">
        <v>13.139799999999999</v>
      </c>
      <c r="FA74" s="4">
        <v>29.9209</v>
      </c>
      <c r="FB74" s="4">
        <v>0</v>
      </c>
      <c r="FC74" s="4">
        <v>0</v>
      </c>
      <c r="FD74" s="4">
        <v>0</v>
      </c>
      <c r="FE74" s="4">
        <v>10.0656</v>
      </c>
      <c r="FF74" s="4">
        <v>32.0167</v>
      </c>
      <c r="FG74" s="4">
        <v>21.1159</v>
      </c>
      <c r="FH74" s="4">
        <v>0.68330000000000002</v>
      </c>
      <c r="FI74" s="4">
        <v>14.733000000000001</v>
      </c>
      <c r="FJ74" s="4">
        <v>1.5342</v>
      </c>
      <c r="FK74" s="4">
        <v>0.97670000000000001</v>
      </c>
      <c r="FL74" s="4">
        <v>-222.7</v>
      </c>
      <c r="FM74" s="4">
        <v>5.79E-2</v>
      </c>
      <c r="FN74" s="4">
        <v>19863.808300000001</v>
      </c>
      <c r="FO74" s="4">
        <v>3.8776999999999999</v>
      </c>
      <c r="FP74" s="4">
        <v>13.042199999999999</v>
      </c>
      <c r="FQ74" s="4">
        <v>32.443399999999997</v>
      </c>
      <c r="FR74" s="4" t="s">
        <v>51</v>
      </c>
      <c r="FS74" s="4" t="s">
        <v>51</v>
      </c>
      <c r="FU74" s="12" t="e">
        <f ca="1">_xll.BDH($FU$37,$FV$38:$GO$38,"31-12-2010","31-12-2011","Dir=V","Dts=S","Sort=A","Quote=C","QtTyp=Y","Days=T","Per=cy","DtFmt=D","UseDPDF=Y","cols=21;rows=2")</f>
        <v>#NAME?</v>
      </c>
      <c r="FV74" s="4">
        <v>122.0972</v>
      </c>
      <c r="FW74" s="4">
        <v>85.984700000000004</v>
      </c>
      <c r="FX74" s="4">
        <v>85.984700000000004</v>
      </c>
      <c r="FY74" s="4">
        <v>23.798100000000002</v>
      </c>
      <c r="FZ74" s="4">
        <v>46.232100000000003</v>
      </c>
      <c r="GA74" s="4">
        <v>8.7866999999999997</v>
      </c>
      <c r="GB74" s="4">
        <v>74.259799999999998</v>
      </c>
      <c r="GC74" s="4">
        <v>135.5385</v>
      </c>
      <c r="GD74" s="4">
        <v>0.27700000000000002</v>
      </c>
      <c r="GE74" s="4">
        <v>26.9511</v>
      </c>
      <c r="GF74" s="4">
        <v>3.1574</v>
      </c>
      <c r="GG74" s="4">
        <v>0.2316</v>
      </c>
      <c r="GH74" s="4">
        <v>-80.527000000000001</v>
      </c>
      <c r="GI74" s="4">
        <v>0.10349999999999999</v>
      </c>
      <c r="GJ74" s="4">
        <v>5618.8382000000001</v>
      </c>
      <c r="GK74" s="4">
        <v>8.2560000000000002</v>
      </c>
      <c r="GL74" s="4">
        <v>1.9024000000000001</v>
      </c>
      <c r="GM74" s="4">
        <v>63.814399999999999</v>
      </c>
      <c r="GN74" s="4" t="s">
        <v>51</v>
      </c>
      <c r="GO74" s="4">
        <v>1.2863</v>
      </c>
    </row>
    <row r="75" spans="1:197" s="4" customFormat="1">
      <c r="A75" s="2">
        <v>40907</v>
      </c>
      <c r="B75" s="4">
        <v>-11.2241</v>
      </c>
      <c r="C75" s="4">
        <v>10396.9149</v>
      </c>
      <c r="D75" s="4">
        <v>10396.9149</v>
      </c>
      <c r="E75" s="4">
        <v>73.913600000000002</v>
      </c>
      <c r="F75" s="4">
        <v>99.047300000000007</v>
      </c>
      <c r="G75" s="4">
        <v>8.9286999999999992</v>
      </c>
      <c r="H75" s="4" t="s">
        <v>51</v>
      </c>
      <c r="I75" s="4">
        <v>-225.8192</v>
      </c>
      <c r="J75" s="4">
        <v>0.85609999999999997</v>
      </c>
      <c r="K75" s="4" t="s">
        <v>51</v>
      </c>
      <c r="L75" s="4">
        <v>1.1949000000000001</v>
      </c>
      <c r="M75" s="4">
        <v>-9.9000000000000005E-2</v>
      </c>
      <c r="N75" s="4">
        <v>-52.366999999999997</v>
      </c>
      <c r="O75" s="4">
        <v>1.2233000000000001</v>
      </c>
      <c r="P75" s="4">
        <v>1179.0554</v>
      </c>
      <c r="Q75" s="4">
        <v>0.67689999999999995</v>
      </c>
      <c r="R75" s="4">
        <v>-0.1875</v>
      </c>
      <c r="S75" s="4">
        <v>27.769300000000001</v>
      </c>
      <c r="T75" s="4" t="s">
        <v>51</v>
      </c>
      <c r="U75" s="4" t="s">
        <v>51</v>
      </c>
      <c r="W75" s="2">
        <v>40907</v>
      </c>
      <c r="X75" s="4">
        <v>12.302</v>
      </c>
      <c r="Y75" s="4">
        <v>16.885400000000001</v>
      </c>
      <c r="Z75" s="4">
        <v>0.58840000000000003</v>
      </c>
      <c r="AA75" s="4">
        <v>0.34620000000000001</v>
      </c>
      <c r="AB75" s="4">
        <v>0.50339999999999996</v>
      </c>
      <c r="AC75" s="4">
        <v>11.097099999999999</v>
      </c>
      <c r="AD75" s="4">
        <v>18.7241</v>
      </c>
      <c r="AE75" s="4">
        <v>13.4076</v>
      </c>
      <c r="AF75" s="4">
        <v>0.61280000000000001</v>
      </c>
      <c r="AG75" s="4">
        <v>7.8105000000000002</v>
      </c>
      <c r="AH75" s="4">
        <v>0.6089</v>
      </c>
      <c r="AI75" s="4">
        <v>1.4214</v>
      </c>
      <c r="AJ75" s="4">
        <v>-801.375</v>
      </c>
      <c r="AK75" s="4">
        <v>7.7899999999999997E-2</v>
      </c>
      <c r="AL75" s="4">
        <v>43940.677100000001</v>
      </c>
      <c r="AM75" s="4">
        <v>2.1962000000000002</v>
      </c>
      <c r="AN75" s="4">
        <v>28.533799999999999</v>
      </c>
      <c r="AO75" s="4">
        <v>13.145099999999999</v>
      </c>
      <c r="AP75" s="4" t="s">
        <v>51</v>
      </c>
      <c r="AQ75" s="4">
        <v>1.1009</v>
      </c>
      <c r="AS75" s="2">
        <v>40907</v>
      </c>
      <c r="AT75" s="4">
        <v>23.967099999999999</v>
      </c>
      <c r="AU75" s="4">
        <v>15.9679</v>
      </c>
      <c r="AV75" s="4">
        <v>15.4299</v>
      </c>
      <c r="AW75" s="4">
        <v>9.9608000000000008</v>
      </c>
      <c r="AX75" s="4">
        <v>13.305300000000001</v>
      </c>
      <c r="AY75" s="4">
        <v>10.3375</v>
      </c>
      <c r="AZ75" s="4">
        <v>10.136799999999999</v>
      </c>
      <c r="BA75" s="4">
        <v>27.148900000000001</v>
      </c>
      <c r="BB75" s="4">
        <v>0.80410000000000004</v>
      </c>
      <c r="BC75" s="4">
        <v>6.0800999999999998</v>
      </c>
      <c r="BD75" s="4">
        <v>1.2335</v>
      </c>
      <c r="BE75" s="4">
        <v>1.3912</v>
      </c>
      <c r="BF75" s="4">
        <v>-10764</v>
      </c>
      <c r="BG75" s="4">
        <v>5.9400000000000001E-2</v>
      </c>
      <c r="BH75" s="4">
        <v>123481</v>
      </c>
      <c r="BI75" s="4">
        <v>2.2867000000000002</v>
      </c>
      <c r="BJ75" s="4">
        <v>123.2513</v>
      </c>
      <c r="BK75" s="4">
        <v>7.1219000000000001</v>
      </c>
      <c r="BL75" s="4" t="s">
        <v>51</v>
      </c>
      <c r="BM75" s="4">
        <v>2.0937999999999999</v>
      </c>
      <c r="BO75" s="2">
        <v>40907</v>
      </c>
      <c r="BP75" s="4">
        <v>17.4314</v>
      </c>
      <c r="BQ75" s="4">
        <v>22.729700000000001</v>
      </c>
      <c r="BR75" s="4">
        <v>22.729700000000001</v>
      </c>
      <c r="BS75" s="4">
        <v>15.7736</v>
      </c>
      <c r="BT75" s="4">
        <v>18.520199999999999</v>
      </c>
      <c r="BU75" s="4">
        <v>12.602</v>
      </c>
      <c r="BV75" s="4">
        <v>12.077500000000001</v>
      </c>
      <c r="BW75" s="4">
        <v>15.3653</v>
      </c>
      <c r="BX75" s="4">
        <v>0.59750000000000003</v>
      </c>
      <c r="BY75" s="4">
        <v>11.1836</v>
      </c>
      <c r="BZ75" s="4">
        <v>2.6057000000000001</v>
      </c>
      <c r="CA75" s="4">
        <v>0.53639999999999999</v>
      </c>
      <c r="CB75" s="4">
        <v>-192.876</v>
      </c>
      <c r="CC75" s="4">
        <v>0.13569999999999999</v>
      </c>
      <c r="CD75" s="4">
        <v>11824.9859</v>
      </c>
      <c r="CE75" s="4">
        <v>2.0884</v>
      </c>
      <c r="CF75" s="4">
        <v>14.6554</v>
      </c>
      <c r="CG75" s="4">
        <v>11.474600000000001</v>
      </c>
      <c r="CH75" s="4" t="s">
        <v>51</v>
      </c>
      <c r="CI75" s="4">
        <v>1.6774</v>
      </c>
      <c r="CK75" s="2">
        <v>40907</v>
      </c>
      <c r="CL75" s="4">
        <v>9.8762000000000008</v>
      </c>
      <c r="CM75" s="4">
        <v>0.58089999999999997</v>
      </c>
      <c r="CN75" s="4">
        <v>0.58089999999999997</v>
      </c>
      <c r="CO75" s="4">
        <v>0.42570000000000002</v>
      </c>
      <c r="CP75" s="4">
        <v>0.5776</v>
      </c>
      <c r="CQ75" s="4">
        <v>10.948</v>
      </c>
      <c r="CR75" s="4">
        <v>19.231200000000001</v>
      </c>
      <c r="CS75" s="4">
        <v>14.6974</v>
      </c>
      <c r="CT75" s="4">
        <v>1.099</v>
      </c>
      <c r="CU75" s="4">
        <v>9.8216999999999999</v>
      </c>
      <c r="CV75" s="4">
        <v>2.8883999999999999</v>
      </c>
      <c r="CW75" s="4">
        <v>39.494100000000003</v>
      </c>
      <c r="CX75" s="4">
        <v>-10.359</v>
      </c>
      <c r="CY75" s="4">
        <v>2.3999999999999998E-3</v>
      </c>
      <c r="CZ75" s="4">
        <v>970.75160000000005</v>
      </c>
      <c r="DA75" s="4">
        <v>1.7707000000000002</v>
      </c>
      <c r="DB75" s="4">
        <v>4586.8824000000004</v>
      </c>
      <c r="DC75" s="4">
        <v>56.325400000000002</v>
      </c>
      <c r="DD75" s="4" t="s">
        <v>51</v>
      </c>
      <c r="DE75" s="4">
        <v>0.99519999999999997</v>
      </c>
      <c r="DG75" s="2">
        <v>40907</v>
      </c>
      <c r="DH75" s="4">
        <v>23.656500000000001</v>
      </c>
      <c r="DI75" s="4">
        <v>33.481299999999997</v>
      </c>
      <c r="DJ75" s="4">
        <v>33.481299999999997</v>
      </c>
      <c r="DK75" s="4">
        <v>20.3079</v>
      </c>
      <c r="DL75" s="4">
        <v>25.083200000000001</v>
      </c>
      <c r="DM75" s="4">
        <v>10.6012</v>
      </c>
      <c r="DN75" s="4">
        <v>16.608000000000001</v>
      </c>
      <c r="DO75" s="4">
        <v>20.696899999999999</v>
      </c>
      <c r="DP75" s="4">
        <v>0.52080000000000004</v>
      </c>
      <c r="DQ75" s="4">
        <v>10.229200000000001</v>
      </c>
      <c r="DR75" s="4">
        <v>5.5944000000000003</v>
      </c>
      <c r="DS75" s="4">
        <v>0.8347</v>
      </c>
      <c r="DT75" s="4">
        <v>-70.070999999999998</v>
      </c>
      <c r="DU75" s="4">
        <v>0.1077</v>
      </c>
      <c r="DV75" s="4">
        <v>8414.5221000000001</v>
      </c>
      <c r="DW75" s="4">
        <v>3.7551999999999999</v>
      </c>
      <c r="DX75" s="4">
        <v>12.8284</v>
      </c>
      <c r="DY75" s="4">
        <v>17.670300000000001</v>
      </c>
      <c r="DZ75" s="4" t="s">
        <v>51</v>
      </c>
      <c r="EA75" s="4">
        <v>1.258</v>
      </c>
      <c r="EC75" s="2">
        <v>40907</v>
      </c>
      <c r="ED75" s="4">
        <v>5.9882999999999997</v>
      </c>
      <c r="EE75" s="4">
        <v>153.4365</v>
      </c>
      <c r="EF75" s="4">
        <v>136.34100000000001</v>
      </c>
      <c r="EG75" s="4">
        <v>47.600299999999997</v>
      </c>
      <c r="EH75" s="4">
        <v>53.796900000000001</v>
      </c>
      <c r="EI75" s="4">
        <v>7.3426999999999998</v>
      </c>
      <c r="EJ75" s="4">
        <v>56.5854</v>
      </c>
      <c r="EK75" s="4">
        <v>4.3064999999999998</v>
      </c>
      <c r="EL75" s="4">
        <v>0.30680000000000002</v>
      </c>
      <c r="EM75" s="4">
        <v>8.1029</v>
      </c>
      <c r="EN75" s="4">
        <v>1.2610000000000001</v>
      </c>
      <c r="EO75" s="4">
        <v>-3.1600000000000003E-2</v>
      </c>
      <c r="EP75" s="4">
        <v>-685.67499999999995</v>
      </c>
      <c r="EQ75" s="4">
        <v>0.64470000000000005</v>
      </c>
      <c r="ER75" s="4">
        <v>4807.3433999999997</v>
      </c>
      <c r="ES75" s="4">
        <v>3.0623999999999998</v>
      </c>
      <c r="ET75" s="4">
        <v>3.3504</v>
      </c>
      <c r="EU75" s="4">
        <v>4.8194999999999997</v>
      </c>
      <c r="EV75" s="4" t="s">
        <v>51</v>
      </c>
      <c r="EW75" s="4">
        <v>2.0865999999999998</v>
      </c>
      <c r="EY75" s="2">
        <v>40907</v>
      </c>
      <c r="EZ75" s="4">
        <v>9.7125000000000004</v>
      </c>
      <c r="FA75" s="4">
        <v>29.460100000000001</v>
      </c>
      <c r="FB75" s="4">
        <v>1.458</v>
      </c>
      <c r="FC75" s="4">
        <v>0.65669999999999995</v>
      </c>
      <c r="FD75" s="4">
        <v>1.1262000000000001</v>
      </c>
      <c r="FE75" s="4">
        <v>11.9854</v>
      </c>
      <c r="FF75" s="4">
        <v>22.557300000000001</v>
      </c>
      <c r="FG75" s="4">
        <v>14.877599999999999</v>
      </c>
      <c r="FH75" s="4">
        <v>0.69140000000000001</v>
      </c>
      <c r="FI75" s="4">
        <v>9.0241000000000007</v>
      </c>
      <c r="FJ75" s="4">
        <v>1.5338000000000001</v>
      </c>
      <c r="FK75" s="4">
        <v>0.83450000000000002</v>
      </c>
      <c r="FL75" s="4">
        <v>-407.1</v>
      </c>
      <c r="FM75" s="4">
        <v>9.7299999999999998E-2</v>
      </c>
      <c r="FN75" s="4">
        <v>13006.6392</v>
      </c>
      <c r="FO75" s="4">
        <v>2.0867</v>
      </c>
      <c r="FP75" s="4">
        <v>13.043900000000001</v>
      </c>
      <c r="FQ75" s="4">
        <v>16.258400000000002</v>
      </c>
      <c r="FR75" s="4" t="s">
        <v>51</v>
      </c>
      <c r="FS75" s="4" t="s">
        <v>51</v>
      </c>
      <c r="FU75" s="2">
        <v>40907</v>
      </c>
      <c r="FV75" s="4">
        <v>18.509699999999999</v>
      </c>
      <c r="FW75" s="4" t="s">
        <v>51</v>
      </c>
      <c r="FX75" s="4" t="s">
        <v>51</v>
      </c>
      <c r="FY75" s="4">
        <v>37.177799999999998</v>
      </c>
      <c r="FZ75" s="4">
        <v>114.6362</v>
      </c>
      <c r="GA75" s="4">
        <v>8.6429000000000009</v>
      </c>
      <c r="GB75" s="4">
        <v>40.203899999999997</v>
      </c>
      <c r="GC75" s="4" t="s">
        <v>51</v>
      </c>
      <c r="GD75" s="4">
        <v>0.35899999999999999</v>
      </c>
      <c r="GE75" s="4">
        <v>17.589600000000001</v>
      </c>
      <c r="GF75" s="4">
        <v>2.0430000000000001</v>
      </c>
      <c r="GG75" s="4">
        <v>0.20760000000000001</v>
      </c>
      <c r="GH75" s="4">
        <v>-192.66</v>
      </c>
      <c r="GI75" s="4">
        <v>0.1215</v>
      </c>
      <c r="GJ75" s="4">
        <v>5681.8662000000004</v>
      </c>
      <c r="GK75" s="4">
        <v>7.3601000000000001</v>
      </c>
      <c r="GL75" s="4">
        <v>2.6137999999999999</v>
      </c>
      <c r="GM75" s="4">
        <v>70.755499999999998</v>
      </c>
      <c r="GN75" s="4" t="s">
        <v>51</v>
      </c>
      <c r="GO75" s="4" t="s">
        <v>51</v>
      </c>
    </row>
    <row r="76" spans="1:197" s="4" customFormat="1"/>
    <row r="77" spans="1:197" s="4" customFormat="1"/>
    <row r="78" spans="1:197" s="4" customFormat="1"/>
    <row r="79" spans="1:197" s="4" customFormat="1"/>
    <row r="80" spans="1:197" s="4" customFormat="1"/>
    <row r="81" spans="1:197" s="4" customFormat="1">
      <c r="A81" s="4" t="s">
        <v>112</v>
      </c>
      <c r="W81" s="4" t="s">
        <v>113</v>
      </c>
      <c r="AS81" s="4" t="s">
        <v>114</v>
      </c>
      <c r="BO81" s="4" t="s">
        <v>115</v>
      </c>
      <c r="CK81" s="4" t="s">
        <v>116</v>
      </c>
      <c r="DG81" s="4" t="s">
        <v>117</v>
      </c>
      <c r="EC81" s="4" t="s">
        <v>118</v>
      </c>
      <c r="EY81" s="4" t="s">
        <v>119</v>
      </c>
      <c r="FU81" s="4" t="s">
        <v>120</v>
      </c>
    </row>
    <row r="82" spans="1:197" s="4" customFormat="1">
      <c r="A82" s="4" t="s">
        <v>50</v>
      </c>
      <c r="B82" s="4" t="s">
        <v>146</v>
      </c>
      <c r="C82" s="4" t="s">
        <v>147</v>
      </c>
      <c r="D82" s="4" t="s">
        <v>148</v>
      </c>
      <c r="E82" s="4" t="s">
        <v>149</v>
      </c>
      <c r="F82" s="4" t="s">
        <v>150</v>
      </c>
      <c r="G82" s="4" t="s">
        <v>4</v>
      </c>
      <c r="H82" s="4" t="s">
        <v>151</v>
      </c>
      <c r="I82" s="4" t="s">
        <v>152</v>
      </c>
      <c r="J82" s="4" t="s">
        <v>153</v>
      </c>
      <c r="K82" s="4" t="s">
        <v>154</v>
      </c>
      <c r="L82" s="4" t="s">
        <v>155</v>
      </c>
      <c r="M82" s="4" t="s">
        <v>156</v>
      </c>
      <c r="N82" s="4" t="s">
        <v>157</v>
      </c>
      <c r="O82" s="4" t="s">
        <v>158</v>
      </c>
      <c r="P82" s="4" t="s">
        <v>159</v>
      </c>
      <c r="Q82" s="4" t="s">
        <v>160</v>
      </c>
      <c r="R82" s="4" t="s">
        <v>161</v>
      </c>
      <c r="S82" s="4" t="s">
        <v>162</v>
      </c>
      <c r="T82" s="4" t="s">
        <v>163</v>
      </c>
      <c r="U82" s="4" t="s">
        <v>164</v>
      </c>
      <c r="W82" s="4" t="s">
        <v>50</v>
      </c>
      <c r="X82" s="4" t="s">
        <v>146</v>
      </c>
      <c r="Y82" s="4" t="s">
        <v>147</v>
      </c>
      <c r="Z82" s="4" t="s">
        <v>148</v>
      </c>
      <c r="AA82" s="4" t="s">
        <v>149</v>
      </c>
      <c r="AB82" s="4" t="s">
        <v>150</v>
      </c>
      <c r="AC82" s="4" t="s">
        <v>4</v>
      </c>
      <c r="AD82" s="4" t="s">
        <v>151</v>
      </c>
      <c r="AE82" s="4" t="s">
        <v>152</v>
      </c>
      <c r="AF82" s="4" t="s">
        <v>153</v>
      </c>
      <c r="AG82" s="4" t="s">
        <v>154</v>
      </c>
      <c r="AH82" s="4" t="s">
        <v>155</v>
      </c>
      <c r="AI82" s="4" t="s">
        <v>156</v>
      </c>
      <c r="AJ82" s="4" t="s">
        <v>157</v>
      </c>
      <c r="AK82" s="4" t="s">
        <v>158</v>
      </c>
      <c r="AL82" s="4" t="s">
        <v>159</v>
      </c>
      <c r="AM82" s="4" t="s">
        <v>160</v>
      </c>
      <c r="AN82" s="4" t="s">
        <v>161</v>
      </c>
      <c r="AO82" s="4" t="s">
        <v>162</v>
      </c>
      <c r="AP82" s="4" t="s">
        <v>163</v>
      </c>
      <c r="AQ82" s="4" t="s">
        <v>164</v>
      </c>
      <c r="AS82" s="4" t="s">
        <v>50</v>
      </c>
      <c r="AT82" s="4" t="s">
        <v>146</v>
      </c>
      <c r="AU82" s="4" t="s">
        <v>147</v>
      </c>
      <c r="AV82" s="4" t="s">
        <v>148</v>
      </c>
      <c r="AW82" s="4" t="s">
        <v>149</v>
      </c>
      <c r="AX82" s="4" t="s">
        <v>150</v>
      </c>
      <c r="AY82" s="4" t="s">
        <v>4</v>
      </c>
      <c r="AZ82" s="4" t="s">
        <v>151</v>
      </c>
      <c r="BA82" s="4" t="s">
        <v>152</v>
      </c>
      <c r="BB82" s="4" t="s">
        <v>153</v>
      </c>
      <c r="BC82" s="4" t="s">
        <v>154</v>
      </c>
      <c r="BD82" s="4" t="s">
        <v>155</v>
      </c>
      <c r="BE82" s="4" t="s">
        <v>156</v>
      </c>
      <c r="BF82" s="4" t="s">
        <v>157</v>
      </c>
      <c r="BG82" s="4" t="s">
        <v>158</v>
      </c>
      <c r="BH82" s="4" t="s">
        <v>159</v>
      </c>
      <c r="BI82" s="4" t="s">
        <v>160</v>
      </c>
      <c r="BJ82" s="4" t="s">
        <v>161</v>
      </c>
      <c r="BK82" s="4" t="s">
        <v>162</v>
      </c>
      <c r="BL82" s="4" t="s">
        <v>163</v>
      </c>
      <c r="BM82" s="4" t="s">
        <v>164</v>
      </c>
      <c r="BO82" s="4" t="s">
        <v>50</v>
      </c>
      <c r="BP82" s="4" t="s">
        <v>146</v>
      </c>
      <c r="BQ82" s="4" t="s">
        <v>147</v>
      </c>
      <c r="BR82" s="4" t="s">
        <v>148</v>
      </c>
      <c r="BS82" s="4" t="s">
        <v>149</v>
      </c>
      <c r="BT82" s="4" t="s">
        <v>150</v>
      </c>
      <c r="BU82" s="4" t="s">
        <v>4</v>
      </c>
      <c r="BV82" s="4" t="s">
        <v>151</v>
      </c>
      <c r="BW82" s="4" t="s">
        <v>152</v>
      </c>
      <c r="BX82" s="4" t="s">
        <v>153</v>
      </c>
      <c r="BY82" s="4" t="s">
        <v>154</v>
      </c>
      <c r="BZ82" s="4" t="s">
        <v>155</v>
      </c>
      <c r="CA82" s="4" t="s">
        <v>156</v>
      </c>
      <c r="CB82" s="4" t="s">
        <v>157</v>
      </c>
      <c r="CC82" s="4" t="s">
        <v>158</v>
      </c>
      <c r="CD82" s="4" t="s">
        <v>159</v>
      </c>
      <c r="CE82" s="4" t="s">
        <v>160</v>
      </c>
      <c r="CF82" s="4" t="s">
        <v>161</v>
      </c>
      <c r="CG82" s="4" t="s">
        <v>162</v>
      </c>
      <c r="CH82" s="4" t="s">
        <v>163</v>
      </c>
      <c r="CI82" s="4" t="s">
        <v>164</v>
      </c>
      <c r="CK82" s="4" t="s">
        <v>50</v>
      </c>
      <c r="CL82" s="4" t="s">
        <v>146</v>
      </c>
      <c r="CM82" s="4" t="s">
        <v>147</v>
      </c>
      <c r="CN82" s="4" t="s">
        <v>148</v>
      </c>
      <c r="CO82" s="4" t="s">
        <v>149</v>
      </c>
      <c r="CP82" s="4" t="s">
        <v>150</v>
      </c>
      <c r="CQ82" s="4" t="s">
        <v>4</v>
      </c>
      <c r="CR82" s="4" t="s">
        <v>151</v>
      </c>
      <c r="CS82" s="4" t="s">
        <v>152</v>
      </c>
      <c r="CT82" s="4" t="s">
        <v>153</v>
      </c>
      <c r="CU82" s="4" t="s">
        <v>154</v>
      </c>
      <c r="CV82" s="4" t="s">
        <v>155</v>
      </c>
      <c r="CW82" s="4" t="s">
        <v>156</v>
      </c>
      <c r="CX82" s="4" t="s">
        <v>157</v>
      </c>
      <c r="CY82" s="4" t="s">
        <v>158</v>
      </c>
      <c r="CZ82" s="4" t="s">
        <v>159</v>
      </c>
      <c r="DA82" s="4" t="s">
        <v>160</v>
      </c>
      <c r="DB82" s="4" t="s">
        <v>161</v>
      </c>
      <c r="DC82" s="4" t="s">
        <v>162</v>
      </c>
      <c r="DD82" s="4" t="s">
        <v>163</v>
      </c>
      <c r="DE82" s="4" t="s">
        <v>164</v>
      </c>
      <c r="DG82" s="4" t="s">
        <v>50</v>
      </c>
      <c r="DH82" s="4" t="s">
        <v>146</v>
      </c>
      <c r="DI82" s="4" t="s">
        <v>147</v>
      </c>
      <c r="DJ82" s="4" t="s">
        <v>148</v>
      </c>
      <c r="DK82" s="4" t="s">
        <v>149</v>
      </c>
      <c r="DL82" s="4" t="s">
        <v>150</v>
      </c>
      <c r="DM82" s="4" t="s">
        <v>4</v>
      </c>
      <c r="DN82" s="4" t="s">
        <v>151</v>
      </c>
      <c r="DO82" s="4" t="s">
        <v>152</v>
      </c>
      <c r="DP82" s="4" t="s">
        <v>153</v>
      </c>
      <c r="DQ82" s="4" t="s">
        <v>154</v>
      </c>
      <c r="DR82" s="4" t="s">
        <v>155</v>
      </c>
      <c r="DS82" s="4" t="s">
        <v>156</v>
      </c>
      <c r="DT82" s="4" t="s">
        <v>157</v>
      </c>
      <c r="DU82" s="4" t="s">
        <v>158</v>
      </c>
      <c r="DV82" s="4" t="s">
        <v>159</v>
      </c>
      <c r="DW82" s="4" t="s">
        <v>160</v>
      </c>
      <c r="DX82" s="4" t="s">
        <v>161</v>
      </c>
      <c r="DY82" s="4" t="s">
        <v>162</v>
      </c>
      <c r="DZ82" s="4" t="s">
        <v>163</v>
      </c>
      <c r="EA82" s="4" t="s">
        <v>164</v>
      </c>
      <c r="EC82" s="4" t="s">
        <v>50</v>
      </c>
      <c r="ED82" s="4" t="s">
        <v>146</v>
      </c>
      <c r="EE82" s="4" t="s">
        <v>147</v>
      </c>
      <c r="EF82" s="4" t="s">
        <v>148</v>
      </c>
      <c r="EG82" s="4" t="s">
        <v>149</v>
      </c>
      <c r="EH82" s="4" t="s">
        <v>150</v>
      </c>
      <c r="EI82" s="4" t="s">
        <v>4</v>
      </c>
      <c r="EJ82" s="4" t="s">
        <v>151</v>
      </c>
      <c r="EK82" s="4" t="s">
        <v>152</v>
      </c>
      <c r="EL82" s="4" t="s">
        <v>153</v>
      </c>
      <c r="EM82" s="4" t="s">
        <v>154</v>
      </c>
      <c r="EN82" s="4" t="s">
        <v>155</v>
      </c>
      <c r="EO82" s="4" t="s">
        <v>156</v>
      </c>
      <c r="EP82" s="4" t="s">
        <v>157</v>
      </c>
      <c r="EQ82" s="4" t="s">
        <v>158</v>
      </c>
      <c r="ER82" s="4" t="s">
        <v>159</v>
      </c>
      <c r="ES82" s="4" t="s">
        <v>160</v>
      </c>
      <c r="ET82" s="4" t="s">
        <v>161</v>
      </c>
      <c r="EU82" s="4" t="s">
        <v>162</v>
      </c>
      <c r="EV82" s="4" t="s">
        <v>163</v>
      </c>
      <c r="EW82" s="4" t="s">
        <v>164</v>
      </c>
      <c r="EY82" s="4" t="s">
        <v>50</v>
      </c>
      <c r="EZ82" s="4" t="s">
        <v>146</v>
      </c>
      <c r="FA82" s="4" t="s">
        <v>147</v>
      </c>
      <c r="FB82" s="4" t="s">
        <v>148</v>
      </c>
      <c r="FC82" s="4" t="s">
        <v>149</v>
      </c>
      <c r="FD82" s="4" t="s">
        <v>150</v>
      </c>
      <c r="FE82" s="4" t="s">
        <v>4</v>
      </c>
      <c r="FF82" s="4" t="s">
        <v>151</v>
      </c>
      <c r="FG82" s="4" t="s">
        <v>152</v>
      </c>
      <c r="FH82" s="4" t="s">
        <v>153</v>
      </c>
      <c r="FI82" s="4" t="s">
        <v>154</v>
      </c>
      <c r="FJ82" s="4" t="s">
        <v>155</v>
      </c>
      <c r="FK82" s="4" t="s">
        <v>156</v>
      </c>
      <c r="FL82" s="4" t="s">
        <v>157</v>
      </c>
      <c r="FM82" s="4" t="s">
        <v>158</v>
      </c>
      <c r="FN82" s="4" t="s">
        <v>159</v>
      </c>
      <c r="FO82" s="4" t="s">
        <v>160</v>
      </c>
      <c r="FP82" s="4" t="s">
        <v>161</v>
      </c>
      <c r="FQ82" s="4" t="s">
        <v>162</v>
      </c>
      <c r="FR82" s="4" t="s">
        <v>163</v>
      </c>
      <c r="FS82" s="4" t="s">
        <v>164</v>
      </c>
      <c r="FU82" s="4" t="s">
        <v>50</v>
      </c>
      <c r="FV82" s="4" t="s">
        <v>146</v>
      </c>
      <c r="FW82" s="4" t="s">
        <v>147</v>
      </c>
      <c r="FX82" s="4" t="s">
        <v>148</v>
      </c>
      <c r="FY82" s="4" t="s">
        <v>149</v>
      </c>
      <c r="FZ82" s="4" t="s">
        <v>150</v>
      </c>
      <c r="GA82" s="4" t="s">
        <v>4</v>
      </c>
      <c r="GB82" s="4" t="s">
        <v>151</v>
      </c>
      <c r="GC82" s="4" t="s">
        <v>152</v>
      </c>
      <c r="GD82" s="4" t="s">
        <v>153</v>
      </c>
      <c r="GE82" s="4" t="s">
        <v>154</v>
      </c>
      <c r="GF82" s="4" t="s">
        <v>155</v>
      </c>
      <c r="GG82" s="4" t="s">
        <v>156</v>
      </c>
      <c r="GH82" s="4" t="s">
        <v>157</v>
      </c>
      <c r="GI82" s="4" t="s">
        <v>158</v>
      </c>
      <c r="GJ82" s="4" t="s">
        <v>159</v>
      </c>
      <c r="GK82" s="4" t="s">
        <v>160</v>
      </c>
      <c r="GL82" s="4" t="s">
        <v>161</v>
      </c>
      <c r="GM82" s="4" t="s">
        <v>162</v>
      </c>
      <c r="GN82" s="4" t="s">
        <v>163</v>
      </c>
      <c r="GO82" s="4" t="s">
        <v>164</v>
      </c>
    </row>
    <row r="83" spans="1:197" s="4" customFormat="1">
      <c r="A83" s="12" t="e">
        <f ca="1">_xll.BDH($A$46,$B$47:$U$47,"31-12-2014","31-12-2015","Dir=V","Dts=S","Sort=A","Quote=C","QtTyp=Y","Days=T","Per=cy","DtFmt=D","UseDPDF=Y","cols=21;rows=2")</f>
        <v>#NAME?</v>
      </c>
      <c r="B83" s="4">
        <v>-1.7759</v>
      </c>
      <c r="C83" s="4" t="s">
        <v>51</v>
      </c>
      <c r="D83" s="4" t="s">
        <v>51</v>
      </c>
      <c r="E83" s="4">
        <v>61.505899999999997</v>
      </c>
      <c r="F83" s="4">
        <v>91.367199999999997</v>
      </c>
      <c r="G83" s="4">
        <v>9.1549999999999994</v>
      </c>
      <c r="H83" s="4" t="s">
        <v>51</v>
      </c>
      <c r="I83" s="4" t="s">
        <v>51</v>
      </c>
      <c r="J83" s="4">
        <v>1.1809000000000001</v>
      </c>
      <c r="K83" s="4">
        <v>22.860600000000002</v>
      </c>
      <c r="L83" s="4">
        <v>0.93059999999999998</v>
      </c>
      <c r="M83" s="4">
        <v>2.8400000000000002E-2</v>
      </c>
      <c r="N83" s="4">
        <v>-48.216000000000001</v>
      </c>
      <c r="O83" s="4">
        <v>0.70540000000000003</v>
      </c>
      <c r="P83" s="4">
        <v>2076.5839999999998</v>
      </c>
      <c r="Q83" s="4">
        <v>0.90749999999999997</v>
      </c>
      <c r="R83" s="4">
        <v>3.3635000000000002</v>
      </c>
      <c r="S83" s="4">
        <v>28.308</v>
      </c>
      <c r="T83" s="4" t="s">
        <v>51</v>
      </c>
      <c r="U83" s="4" t="s">
        <v>51</v>
      </c>
      <c r="W83" s="12" t="e">
        <f ca="1">_xll.BDH($W$46,$X$47:$AQ$47,"31-12-2014","31-12-2015","Dir=V","Dts=S","Sort=A","Quote=C","QtTyp=Y","Days=T","Per=cy","DtFmt=D","UseDPDF=Y","cols=21;rows=2")</f>
        <v>#NAME?</v>
      </c>
      <c r="X83" s="4">
        <v>11.104699999999999</v>
      </c>
      <c r="Y83" s="4">
        <v>23.7577</v>
      </c>
      <c r="Z83" s="4">
        <v>23.3581</v>
      </c>
      <c r="AA83" s="4">
        <v>11.9756</v>
      </c>
      <c r="AB83" s="4">
        <v>18.874099999999999</v>
      </c>
      <c r="AC83" s="4">
        <v>8.9292999999999996</v>
      </c>
      <c r="AD83" s="4">
        <v>20.620999999999999</v>
      </c>
      <c r="AE83" s="4">
        <v>12.2814</v>
      </c>
      <c r="AF83" s="4">
        <v>0.53280000000000005</v>
      </c>
      <c r="AG83" s="4">
        <v>9.2462</v>
      </c>
      <c r="AH83" s="4">
        <v>0.71060000000000001</v>
      </c>
      <c r="AI83" s="4">
        <v>0.9919</v>
      </c>
      <c r="AJ83" s="4">
        <v>-979</v>
      </c>
      <c r="AK83" s="4">
        <v>9.2399999999999996E-2</v>
      </c>
      <c r="AL83" s="4">
        <v>60518.177199999998</v>
      </c>
      <c r="AM83" s="4">
        <v>2.4762</v>
      </c>
      <c r="AN83" s="4">
        <v>40.142899999999997</v>
      </c>
      <c r="AO83" s="4">
        <v>13.823700000000001</v>
      </c>
      <c r="AP83" s="4" t="s">
        <v>51</v>
      </c>
      <c r="AQ83" s="4">
        <v>0.98099999999999998</v>
      </c>
      <c r="AS83" s="12" t="e">
        <f ca="1">_xll.BDH($AS$46,$AT$47:$BM$47,"31-12-2014","31-12-2015","Dir=V","Dts=S","Sort=A","Quote=C","QtTyp=Y","Days=T","Per=cy","DtFmt=D","UseDPDF=Y","cols=21;rows=2")</f>
        <v>#NAME?</v>
      </c>
      <c r="AT83" s="4">
        <v>20.948599999999999</v>
      </c>
      <c r="AU83" s="4">
        <v>24.0502</v>
      </c>
      <c r="AV83" s="4">
        <v>21.2392</v>
      </c>
      <c r="AW83" s="4">
        <v>13.1219</v>
      </c>
      <c r="AX83" s="4">
        <v>17.121500000000001</v>
      </c>
      <c r="AY83" s="4">
        <v>8.3607999999999993</v>
      </c>
      <c r="AZ83" s="4">
        <v>15.811999999999999</v>
      </c>
      <c r="BA83" s="4">
        <v>20.3489</v>
      </c>
      <c r="BB83" s="4">
        <v>0.60640000000000005</v>
      </c>
      <c r="BC83" s="4">
        <v>8.7108000000000008</v>
      </c>
      <c r="BD83" s="4">
        <v>0.87780000000000002</v>
      </c>
      <c r="BE83" s="4">
        <v>0.75529999999999997</v>
      </c>
      <c r="BF83" s="4">
        <v>-10105</v>
      </c>
      <c r="BG83" s="4">
        <v>7.7799999999999994E-2</v>
      </c>
      <c r="BH83" s="4">
        <v>175462.15</v>
      </c>
      <c r="BI83" s="4">
        <v>3.1404999999999998</v>
      </c>
      <c r="BJ83" s="4">
        <v>51.059800000000003</v>
      </c>
      <c r="BK83" s="4">
        <v>2.7866999999999997</v>
      </c>
      <c r="BL83" s="4" t="s">
        <v>51</v>
      </c>
      <c r="BM83" s="4">
        <v>1.3692</v>
      </c>
      <c r="BO83" s="12" t="e">
        <f ca="1">_xll.BDH($BO$46,$BP$47:$CI$47,"31-12-2014","31-12-2015","Dir=V","Dts=S","Sort=A","Quote=C","QtTyp=Y","Days=T","Per=cy","DtFmt=D","UseDPDF=Y","cols=21;rows=2")</f>
        <v>#NAME?</v>
      </c>
      <c r="BP83" s="4">
        <v>15.2005</v>
      </c>
      <c r="BQ83" s="4">
        <v>30.857600000000001</v>
      </c>
      <c r="BR83" s="4">
        <v>17.861799999999999</v>
      </c>
      <c r="BS83" s="4">
        <v>11.568099999999999</v>
      </c>
      <c r="BT83" s="4">
        <v>13.649800000000001</v>
      </c>
      <c r="BU83" s="4">
        <v>11.927300000000001</v>
      </c>
      <c r="BV83" s="4">
        <v>24.8642</v>
      </c>
      <c r="BW83" s="4">
        <v>14.7903</v>
      </c>
      <c r="BX83" s="4">
        <v>0.63839999999999997</v>
      </c>
      <c r="BY83" s="4">
        <v>12.847899999999999</v>
      </c>
      <c r="BZ83" s="4">
        <v>1.0359</v>
      </c>
      <c r="CA83" s="4">
        <v>0.71379999999999999</v>
      </c>
      <c r="CB83" s="4">
        <v>-232.786</v>
      </c>
      <c r="CC83" s="4">
        <v>9.5000000000000001E-2</v>
      </c>
      <c r="CD83" s="4">
        <v>21619.171300000002</v>
      </c>
      <c r="CE83" s="4">
        <v>3.2618999999999998</v>
      </c>
      <c r="CF83" s="4">
        <v>18.889800000000001</v>
      </c>
      <c r="CG83" s="4">
        <v>7.8743999999999996</v>
      </c>
      <c r="CH83" s="4" t="s">
        <v>51</v>
      </c>
      <c r="CI83" s="4">
        <v>0.91549999999999998</v>
      </c>
      <c r="CK83" s="12" t="e">
        <f ca="1">_xll.BDH($CK$46,$CL$47:$DE$47,"31-12-2014","31-12-2015","Dir=V","Dts=S","Sort=A","Quote=C","QtTyp=Y","Days=T","Per=cy","DtFmt=D","UseDPDF=Y","cols=21;rows=2")</f>
        <v>#NAME?</v>
      </c>
      <c r="CL83" s="4">
        <v>6.4827000000000004</v>
      </c>
      <c r="CM83" s="4">
        <v>30.563600000000001</v>
      </c>
      <c r="CN83" s="4">
        <v>29.1388</v>
      </c>
      <c r="CO83" s="4">
        <v>15.21</v>
      </c>
      <c r="CP83" s="4">
        <v>22.317699999999999</v>
      </c>
      <c r="CQ83" s="4">
        <v>8.9192</v>
      </c>
      <c r="CR83" s="4">
        <v>27.2864</v>
      </c>
      <c r="CS83" s="4">
        <v>14.7766</v>
      </c>
      <c r="CT83" s="4">
        <v>1.3411</v>
      </c>
      <c r="CU83" s="4">
        <v>12.4458</v>
      </c>
      <c r="CV83" s="4">
        <v>0.8952</v>
      </c>
      <c r="CW83" s="4">
        <v>0.62790000000000001</v>
      </c>
      <c r="CX83" s="4">
        <v>-51.9</v>
      </c>
      <c r="CY83" s="4">
        <v>9.5399999999999999E-2</v>
      </c>
      <c r="CZ83" s="4">
        <v>2540.2082</v>
      </c>
      <c r="DA83" s="4">
        <v>1.4916</v>
      </c>
      <c r="DB83" s="4">
        <v>72.263199999999998</v>
      </c>
      <c r="DC83" s="4">
        <v>26.319600000000001</v>
      </c>
      <c r="DD83" s="4" t="s">
        <v>51</v>
      </c>
      <c r="DE83" s="4" t="s">
        <v>51</v>
      </c>
      <c r="DG83" s="12" t="e">
        <f ca="1">_xll.BDH($DG$46,$DH$47:$EA$47,"31-12-2014","31-12-2015","Dir=V","Dts=S","Sort=A","Quote=C","QtTyp=Y","Days=T","Per=cy","DtFmt=D","UseDPDF=Y","cols=21;rows=2")</f>
        <v>#NAME?</v>
      </c>
      <c r="DH83" s="4">
        <v>27.266400000000001</v>
      </c>
      <c r="DI83" s="4">
        <v>60.150700000000001</v>
      </c>
      <c r="DJ83" s="4">
        <v>38.093200000000003</v>
      </c>
      <c r="DK83" s="4">
        <v>20.3109</v>
      </c>
      <c r="DL83" s="4">
        <v>23.785800000000002</v>
      </c>
      <c r="DM83" s="4">
        <v>8.6707999999999998</v>
      </c>
      <c r="DN83" s="4">
        <v>18.345600000000001</v>
      </c>
      <c r="DO83" s="4">
        <v>24.167899999999999</v>
      </c>
      <c r="DP83" s="4">
        <v>0.47860000000000003</v>
      </c>
      <c r="DQ83" s="4">
        <v>14.533300000000001</v>
      </c>
      <c r="DR83" s="4">
        <v>3.4291999999999998</v>
      </c>
      <c r="DS83" s="4">
        <v>0.48449999999999999</v>
      </c>
      <c r="DT83" s="4">
        <v>-29.619</v>
      </c>
      <c r="DU83" s="4">
        <v>0.13719999999999999</v>
      </c>
      <c r="DV83" s="4">
        <v>11448.2696</v>
      </c>
      <c r="DW83" s="4">
        <v>4.8155999999999999</v>
      </c>
      <c r="DX83" s="4">
        <v>14.9734</v>
      </c>
      <c r="DY83" s="4">
        <v>18.222999999999999</v>
      </c>
      <c r="DZ83" s="4" t="s">
        <v>51</v>
      </c>
      <c r="EA83" s="4">
        <v>0.53559999999999997</v>
      </c>
      <c r="EC83" s="12" t="e">
        <f ca="1">_xll.BDH($EC$46,$ED$47:$EW$47,"31-12-2014","31-12-2015","Dir=V","Dts=S","Sort=A","Quote=C","QtTyp=Y","Days=T","Per=cy","DtFmt=D","UseDPDF=Y","cols=21;rows=2")</f>
        <v>#NAME?</v>
      </c>
      <c r="ED83" s="4">
        <v>-10.620699999999999</v>
      </c>
      <c r="EE83" s="4">
        <v>206.12950000000001</v>
      </c>
      <c r="EF83" s="4">
        <v>202.56899999999999</v>
      </c>
      <c r="EG83" s="4">
        <v>58.8247</v>
      </c>
      <c r="EH83" s="4">
        <v>66.171000000000006</v>
      </c>
      <c r="EI83" s="4">
        <v>7.1817000000000002</v>
      </c>
      <c r="EJ83" s="4">
        <v>73.000500000000002</v>
      </c>
      <c r="EK83" s="4">
        <v>-10.9764</v>
      </c>
      <c r="EL83" s="4">
        <v>0.31919999999999998</v>
      </c>
      <c r="EM83" s="4">
        <v>17.2193</v>
      </c>
      <c r="EN83" s="4">
        <v>1.7713000000000001</v>
      </c>
      <c r="EO83" s="4">
        <v>2.7000000000000001E-3</v>
      </c>
      <c r="EP83" s="4">
        <v>-676.99400000000003</v>
      </c>
      <c r="EQ83" s="4">
        <v>0.37569999999999998</v>
      </c>
      <c r="ER83" s="4">
        <v>12454.7106</v>
      </c>
      <c r="ES83" s="4">
        <v>5.0964999999999998</v>
      </c>
      <c r="ET83" s="4">
        <v>3.4222999999999999</v>
      </c>
      <c r="EU83" s="4">
        <v>7.8148</v>
      </c>
      <c r="EV83" s="4" t="s">
        <v>51</v>
      </c>
      <c r="EW83" s="4">
        <v>1.4914000000000001</v>
      </c>
      <c r="EY83" s="12" t="e">
        <f ca="1">_xll.BDH($EY$46,$EZ$47:$FS$47,"31-12-2014","31-12-2015","Dir=V","Dts=S","Sort=A","Quote=C","QtTyp=Y","Days=T","Per=cy","DtFmt=D","UseDPDF=Y","cols=21;rows=2")</f>
        <v>#NAME?</v>
      </c>
      <c r="EZ83" s="4">
        <v>9.1447000000000003</v>
      </c>
      <c r="FA83" s="4">
        <v>43.569299999999998</v>
      </c>
      <c r="FB83" s="4">
        <v>43.569299999999998</v>
      </c>
      <c r="FC83" s="4">
        <v>15.8224</v>
      </c>
      <c r="FD83" s="4">
        <v>30.347200000000001</v>
      </c>
      <c r="FE83" s="4">
        <v>8.3713999999999995</v>
      </c>
      <c r="FF83" s="4">
        <v>21.815799999999999</v>
      </c>
      <c r="FG83" s="4">
        <v>15.551500000000001</v>
      </c>
      <c r="FH83" s="4">
        <v>0.65780000000000005</v>
      </c>
      <c r="FI83" s="4">
        <v>10.3127</v>
      </c>
      <c r="FJ83" s="4">
        <v>1.9661</v>
      </c>
      <c r="FK83" s="4">
        <v>0.73470000000000002</v>
      </c>
      <c r="FL83" s="4">
        <v>-175.3</v>
      </c>
      <c r="FM83" s="4">
        <v>0.11509999999999999</v>
      </c>
      <c r="FN83" s="4">
        <v>12919.6708</v>
      </c>
      <c r="FO83" s="4">
        <v>2.1101000000000001</v>
      </c>
      <c r="FP83" s="4">
        <v>24.373799999999999</v>
      </c>
      <c r="FQ83" s="4">
        <v>20.4389</v>
      </c>
      <c r="FR83" s="4" t="s">
        <v>51</v>
      </c>
      <c r="FS83" s="4" t="s">
        <v>51</v>
      </c>
      <c r="FU83" s="12" t="e">
        <f ca="1">_xll.BDH($FU$46,$FV$47:$GO$47,"31-12-2014","31-12-2015","Dir=V","Dts=S","Sort=A","Quote=C","QtTyp=Y","Days=T","Per=cy","DtFmt=D","UseDPDF=Y","cols=21;rows=2")</f>
        <v>#NAME?</v>
      </c>
      <c r="FV83" s="4">
        <v>35.170200000000001</v>
      </c>
      <c r="FW83" s="4" t="s">
        <v>51</v>
      </c>
      <c r="FX83" s="4" t="s">
        <v>51</v>
      </c>
      <c r="FY83" s="4">
        <v>34.805100000000003</v>
      </c>
      <c r="FZ83" s="4">
        <v>150.6859</v>
      </c>
      <c r="GA83" s="4">
        <v>8.2050000000000001</v>
      </c>
      <c r="GB83" s="4">
        <v>22.619</v>
      </c>
      <c r="GC83" s="4" t="s">
        <v>51</v>
      </c>
      <c r="GD83" s="4">
        <v>0.41949999999999998</v>
      </c>
      <c r="GE83" s="4">
        <v>12.0184</v>
      </c>
      <c r="GF83" s="4">
        <v>0.74180000000000001</v>
      </c>
      <c r="GG83" s="4">
        <v>0.40660000000000002</v>
      </c>
      <c r="GH83" s="4">
        <v>-39.326999999999998</v>
      </c>
      <c r="GI83" s="4">
        <v>0.2001</v>
      </c>
      <c r="GJ83" s="4">
        <v>6902.1359000000002</v>
      </c>
      <c r="GK83" s="4">
        <v>6.8330000000000002</v>
      </c>
      <c r="GL83" s="4">
        <v>7.2446000000000002</v>
      </c>
      <c r="GM83" s="4">
        <v>8.8918999999999997</v>
      </c>
      <c r="GN83" s="4" t="s">
        <v>51</v>
      </c>
      <c r="GO83" s="4" t="s">
        <v>51</v>
      </c>
    </row>
    <row r="84" spans="1:197" s="4" customFormat="1">
      <c r="A84" s="2">
        <v>42369</v>
      </c>
      <c r="B84" s="4">
        <v>0.47699999999999998</v>
      </c>
      <c r="C84" s="4">
        <v>205.21629999999999</v>
      </c>
      <c r="D84" s="4">
        <v>204.81370000000001</v>
      </c>
      <c r="E84" s="4">
        <v>47.184199999999997</v>
      </c>
      <c r="F84" s="4">
        <v>67.104399999999998</v>
      </c>
      <c r="G84" s="4">
        <v>8.5809999999999995</v>
      </c>
      <c r="H84" s="4">
        <v>63.573099999999997</v>
      </c>
      <c r="I84" s="4" t="s">
        <v>51</v>
      </c>
      <c r="J84" s="4">
        <v>1.0259</v>
      </c>
      <c r="K84" s="4">
        <v>9.3473000000000006</v>
      </c>
      <c r="L84" s="4">
        <v>1.3884000000000001</v>
      </c>
      <c r="M84" s="4">
        <v>0.157</v>
      </c>
      <c r="N84" s="4">
        <v>-62.109000000000002</v>
      </c>
      <c r="O84" s="4">
        <v>0.45350000000000001</v>
      </c>
      <c r="P84" s="4">
        <v>2809.4991</v>
      </c>
      <c r="Q84" s="4">
        <v>1.1488</v>
      </c>
      <c r="R84" s="4">
        <v>4.6154999999999999</v>
      </c>
      <c r="S84" s="4">
        <v>29.349</v>
      </c>
      <c r="T84" s="4" t="s">
        <v>51</v>
      </c>
      <c r="U84" s="4">
        <v>1.3472999999999999</v>
      </c>
      <c r="W84" s="2">
        <v>42369</v>
      </c>
      <c r="X84" s="4">
        <v>8.0554000000000006</v>
      </c>
      <c r="Y84" s="4">
        <v>29.816500000000001</v>
      </c>
      <c r="Z84" s="4">
        <v>24.098800000000001</v>
      </c>
      <c r="AA84" s="4">
        <v>11.745900000000001</v>
      </c>
      <c r="AB84" s="4">
        <v>18.563700000000001</v>
      </c>
      <c r="AC84" s="4">
        <v>8.9070999999999998</v>
      </c>
      <c r="AD84" s="4">
        <v>19.980899999999998</v>
      </c>
      <c r="AE84" s="4">
        <v>9.2481000000000009</v>
      </c>
      <c r="AF84" s="4">
        <v>0.53420000000000001</v>
      </c>
      <c r="AG84" s="4">
        <v>9.2688000000000006</v>
      </c>
      <c r="AH84" s="4">
        <v>0.7198</v>
      </c>
      <c r="AI84" s="4">
        <v>0.66190000000000004</v>
      </c>
      <c r="AJ84" s="4">
        <v>-902</v>
      </c>
      <c r="AK84" s="4">
        <v>0.13600000000000001</v>
      </c>
      <c r="AL84" s="4">
        <v>49812.272199999999</v>
      </c>
      <c r="AM84" s="4">
        <v>2.0164</v>
      </c>
      <c r="AN84" s="4">
        <v>28.9512</v>
      </c>
      <c r="AO84" s="4">
        <v>14.05</v>
      </c>
      <c r="AP84" s="4" t="s">
        <v>51</v>
      </c>
      <c r="AQ84" s="4" t="s">
        <v>51</v>
      </c>
      <c r="AS84" s="2">
        <v>42369</v>
      </c>
      <c r="AT84" s="4">
        <v>20.630500000000001</v>
      </c>
      <c r="AU84" s="4">
        <v>36.575099999999999</v>
      </c>
      <c r="AV84" s="4">
        <v>32.325499999999998</v>
      </c>
      <c r="AW84" s="4">
        <v>19.440200000000001</v>
      </c>
      <c r="AX84" s="4">
        <v>23.668700000000001</v>
      </c>
      <c r="AY84" s="4">
        <v>9.1773000000000007</v>
      </c>
      <c r="AZ84" s="4">
        <v>14.7425</v>
      </c>
      <c r="BA84" s="4">
        <v>19.232199999999999</v>
      </c>
      <c r="BB84" s="4">
        <v>0.56779999999999997</v>
      </c>
      <c r="BC84" s="4">
        <v>8.5902999999999992</v>
      </c>
      <c r="BD84" s="4">
        <v>1.6156999999999999</v>
      </c>
      <c r="BE84" s="4">
        <v>0.51570000000000005</v>
      </c>
      <c r="BF84" s="4">
        <v>-7326</v>
      </c>
      <c r="BG84" s="4">
        <v>0.1394</v>
      </c>
      <c r="BH84" s="4">
        <v>162569.54999999999</v>
      </c>
      <c r="BI84" s="4">
        <v>2.9369000000000001</v>
      </c>
      <c r="BJ84" s="4">
        <v>38.173099999999998</v>
      </c>
      <c r="BK84" s="4">
        <v>14.8528</v>
      </c>
      <c r="BL84" s="4" t="s">
        <v>51</v>
      </c>
      <c r="BM84" s="4">
        <v>0.93669999999999998</v>
      </c>
      <c r="BO84" s="2">
        <v>42369</v>
      </c>
      <c r="BP84" s="4">
        <v>6.9809000000000001</v>
      </c>
      <c r="BQ84" s="4">
        <v>36.9617</v>
      </c>
      <c r="BR84" s="4">
        <v>21.2698</v>
      </c>
      <c r="BS84" s="4">
        <v>13.4093</v>
      </c>
      <c r="BT84" s="4">
        <v>15.5297</v>
      </c>
      <c r="BU84" s="4">
        <v>12.2323</v>
      </c>
      <c r="BV84" s="4">
        <v>45.689500000000002</v>
      </c>
      <c r="BW84" s="4">
        <v>6.2282999999999999</v>
      </c>
      <c r="BX84" s="4">
        <v>0.5706</v>
      </c>
      <c r="BY84" s="4">
        <v>14.9154</v>
      </c>
      <c r="BZ84" s="4">
        <v>1.9996</v>
      </c>
      <c r="CA84" s="4">
        <v>0.29420000000000002</v>
      </c>
      <c r="CB84" s="4">
        <v>-413.82799999999997</v>
      </c>
      <c r="CC84" s="4">
        <v>0.14099999999999999</v>
      </c>
      <c r="CD84" s="4">
        <v>15250.546899999999</v>
      </c>
      <c r="CE84" s="4">
        <v>2.7404999999999999</v>
      </c>
      <c r="CF84" s="4">
        <v>10.288600000000001</v>
      </c>
      <c r="CG84" s="4">
        <v>16.021999999999998</v>
      </c>
      <c r="CH84" s="4" t="s">
        <v>51</v>
      </c>
      <c r="CI84" s="4">
        <v>1.4769000000000001</v>
      </c>
      <c r="CK84" s="2">
        <v>42369</v>
      </c>
      <c r="CL84" s="4" t="s">
        <v>51</v>
      </c>
      <c r="CM84" s="4" t="s">
        <v>51</v>
      </c>
      <c r="CN84" s="4" t="s">
        <v>51</v>
      </c>
      <c r="CO84" s="4" t="s">
        <v>51</v>
      </c>
      <c r="CP84" s="4" t="s">
        <v>51</v>
      </c>
      <c r="CQ84" s="4">
        <v>11.1645</v>
      </c>
      <c r="CR84" s="4">
        <v>32.237099999999998</v>
      </c>
      <c r="CS84" s="4" t="s">
        <v>51</v>
      </c>
      <c r="CT84" s="4" t="s">
        <v>51</v>
      </c>
      <c r="CU84" s="4">
        <v>14.704000000000001</v>
      </c>
      <c r="CV84" s="4" t="s">
        <v>51</v>
      </c>
      <c r="CW84" s="4" t="s">
        <v>51</v>
      </c>
      <c r="CX84" s="4" t="s">
        <v>51</v>
      </c>
      <c r="CY84" s="4">
        <v>8.2299999999999998E-2</v>
      </c>
      <c r="CZ84" s="4">
        <v>2910.9007999999999</v>
      </c>
      <c r="DA84" s="4">
        <v>1.7302999999999999</v>
      </c>
      <c r="DB84" s="4" t="s">
        <v>51</v>
      </c>
      <c r="DC84" s="4" t="s">
        <v>51</v>
      </c>
      <c r="DD84" s="4" t="s">
        <v>51</v>
      </c>
      <c r="DE84" s="4" t="s">
        <v>51</v>
      </c>
      <c r="DG84" s="2">
        <v>42369</v>
      </c>
      <c r="DH84" s="4" t="s">
        <v>51</v>
      </c>
      <c r="DI84" s="4" t="s">
        <v>51</v>
      </c>
      <c r="DJ84" s="4" t="s">
        <v>51</v>
      </c>
      <c r="DK84" s="4" t="s">
        <v>51</v>
      </c>
      <c r="DL84" s="4" t="s">
        <v>51</v>
      </c>
      <c r="DM84" s="4">
        <v>9.7667000000000002</v>
      </c>
      <c r="DN84" s="4">
        <v>20.273800000000001</v>
      </c>
      <c r="DO84" s="4" t="s">
        <v>51</v>
      </c>
      <c r="DP84" s="4" t="s">
        <v>51</v>
      </c>
      <c r="DQ84" s="4">
        <v>16.0608</v>
      </c>
      <c r="DR84" s="4" t="s">
        <v>51</v>
      </c>
      <c r="DS84" s="4" t="s">
        <v>51</v>
      </c>
      <c r="DT84" s="4" t="s">
        <v>51</v>
      </c>
      <c r="DU84" s="4">
        <v>0.1278</v>
      </c>
      <c r="DV84" s="4">
        <v>12070.116</v>
      </c>
      <c r="DW84" s="4">
        <v>5.1711999999999998</v>
      </c>
      <c r="DX84" s="4" t="s">
        <v>51</v>
      </c>
      <c r="DY84" s="4" t="s">
        <v>51</v>
      </c>
      <c r="DZ84" s="4" t="s">
        <v>51</v>
      </c>
      <c r="EA84" s="4" t="s">
        <v>51</v>
      </c>
      <c r="EC84" s="2">
        <v>42369</v>
      </c>
      <c r="ED84" s="4">
        <v>6.8886000000000003</v>
      </c>
      <c r="EE84" s="4">
        <v>236.8956</v>
      </c>
      <c r="EF84" s="4">
        <v>202.12270000000001</v>
      </c>
      <c r="EG84" s="4">
        <v>53.579300000000003</v>
      </c>
      <c r="EH84" s="4">
        <v>59.995699999999999</v>
      </c>
      <c r="EI84" s="4">
        <v>6.8525999999999998</v>
      </c>
      <c r="EJ84" s="4">
        <v>76.9786</v>
      </c>
      <c r="EK84" s="4">
        <v>7.4877000000000002</v>
      </c>
      <c r="EL84" s="4">
        <v>0.3</v>
      </c>
      <c r="EM84" s="4">
        <v>19.5304</v>
      </c>
      <c r="EN84" s="4">
        <v>1.3533999999999999</v>
      </c>
      <c r="EO84" s="4">
        <v>-1.8E-3</v>
      </c>
      <c r="EP84" s="4">
        <v>-906.40200000000004</v>
      </c>
      <c r="EQ84" s="4">
        <v>0.34710000000000002</v>
      </c>
      <c r="ER84" s="4">
        <v>18739.3858</v>
      </c>
      <c r="ES84" s="4">
        <v>6.8746999999999998</v>
      </c>
      <c r="ET84" s="4">
        <v>3.6657999999999999</v>
      </c>
      <c r="EU84" s="4">
        <v>21.520700000000001</v>
      </c>
      <c r="EV84" s="4" t="s">
        <v>51</v>
      </c>
      <c r="EW84" s="4" t="s">
        <v>51</v>
      </c>
      <c r="EY84" s="2">
        <v>42369</v>
      </c>
      <c r="EZ84" s="4" t="s">
        <v>51</v>
      </c>
      <c r="FA84" s="4" t="s">
        <v>51</v>
      </c>
      <c r="FB84" s="4" t="s">
        <v>51</v>
      </c>
      <c r="FC84" s="4" t="s">
        <v>51</v>
      </c>
      <c r="FD84" s="4" t="s">
        <v>51</v>
      </c>
      <c r="FE84" s="4">
        <v>10.064500000000001</v>
      </c>
      <c r="FF84" s="4">
        <v>14.142099999999999</v>
      </c>
      <c r="FG84" s="4" t="s">
        <v>51</v>
      </c>
      <c r="FH84" s="4" t="s">
        <v>51</v>
      </c>
      <c r="FI84" s="4">
        <v>6.6852</v>
      </c>
      <c r="FJ84" s="4" t="s">
        <v>51</v>
      </c>
      <c r="FK84" s="4" t="s">
        <v>51</v>
      </c>
      <c r="FL84" s="4" t="s">
        <v>51</v>
      </c>
      <c r="FM84" s="4">
        <v>0.18940000000000001</v>
      </c>
      <c r="FN84" s="4">
        <v>7755.8901999999998</v>
      </c>
      <c r="FO84" s="4">
        <v>1.2829999999999999</v>
      </c>
      <c r="FP84" s="4" t="s">
        <v>51</v>
      </c>
      <c r="FQ84" s="4" t="s">
        <v>51</v>
      </c>
      <c r="FR84" s="4" t="s">
        <v>51</v>
      </c>
      <c r="FS84" s="4" t="s">
        <v>51</v>
      </c>
      <c r="FU84" s="2">
        <v>42369</v>
      </c>
      <c r="FV84" s="4">
        <v>35.4208</v>
      </c>
      <c r="FW84" s="4" t="s">
        <v>51</v>
      </c>
      <c r="FX84" s="4" t="s">
        <v>51</v>
      </c>
      <c r="FY84" s="4">
        <v>52.395800000000001</v>
      </c>
      <c r="FZ84" s="4">
        <v>154.56739999999999</v>
      </c>
      <c r="GA84" s="4">
        <v>8.4937000000000005</v>
      </c>
      <c r="GB84" s="4">
        <v>30.404699999999998</v>
      </c>
      <c r="GC84" s="4" t="s">
        <v>51</v>
      </c>
      <c r="GD84" s="4">
        <v>0.46949999999999997</v>
      </c>
      <c r="GE84" s="4">
        <v>15.307499999999999</v>
      </c>
      <c r="GF84" s="4">
        <v>1.2744</v>
      </c>
      <c r="GG84" s="4">
        <v>0.32669999999999999</v>
      </c>
      <c r="GH84" s="4">
        <v>-40.655999999999999</v>
      </c>
      <c r="GI84" s="4">
        <v>0.19189999999999999</v>
      </c>
      <c r="GJ84" s="4">
        <v>9741.2657999999992</v>
      </c>
      <c r="GK84" s="4">
        <v>9.1953999999999994</v>
      </c>
      <c r="GL84" s="4">
        <v>6.2012</v>
      </c>
      <c r="GM84" s="4">
        <v>9.6981999999999999</v>
      </c>
      <c r="GN84" s="4" t="s">
        <v>51</v>
      </c>
      <c r="GO84" s="4">
        <v>0.66120000000000001</v>
      </c>
    </row>
    <row r="85" spans="1:197" s="4" customFormat="1"/>
    <row r="86" spans="1:197" s="4" customFormat="1"/>
    <row r="87" spans="1:197" s="4" customFormat="1"/>
    <row r="88" spans="1:197" s="4" customFormat="1">
      <c r="A88" s="4" t="s">
        <v>99</v>
      </c>
      <c r="W88" s="4" t="s">
        <v>100</v>
      </c>
      <c r="AS88" s="4" t="s">
        <v>101</v>
      </c>
      <c r="BO88" s="4" t="s">
        <v>102</v>
      </c>
      <c r="CK88" s="4" t="s">
        <v>103</v>
      </c>
      <c r="DG88" s="4" t="s">
        <v>104</v>
      </c>
      <c r="EC88" s="4" t="s">
        <v>106</v>
      </c>
    </row>
    <row r="89" spans="1:197" s="4" customFormat="1">
      <c r="A89" s="4" t="s">
        <v>50</v>
      </c>
      <c r="B89" s="4" t="s">
        <v>146</v>
      </c>
      <c r="C89" s="4" t="s">
        <v>147</v>
      </c>
      <c r="D89" s="4" t="s">
        <v>148</v>
      </c>
      <c r="E89" s="4" t="s">
        <v>149</v>
      </c>
      <c r="F89" s="4" t="s">
        <v>150</v>
      </c>
      <c r="G89" s="4" t="s">
        <v>4</v>
      </c>
      <c r="H89" s="4" t="s">
        <v>151</v>
      </c>
      <c r="I89" s="4" t="s">
        <v>152</v>
      </c>
      <c r="J89" s="4" t="s">
        <v>153</v>
      </c>
      <c r="K89" s="4" t="s">
        <v>154</v>
      </c>
      <c r="L89" s="4" t="s">
        <v>155</v>
      </c>
      <c r="M89" s="4" t="s">
        <v>156</v>
      </c>
      <c r="N89" s="4" t="s">
        <v>157</v>
      </c>
      <c r="O89" s="4" t="s">
        <v>158</v>
      </c>
      <c r="P89" s="4" t="s">
        <v>159</v>
      </c>
      <c r="Q89" s="4" t="s">
        <v>160</v>
      </c>
      <c r="R89" s="4" t="s">
        <v>161</v>
      </c>
      <c r="S89" s="4" t="s">
        <v>162</v>
      </c>
      <c r="T89" s="4" t="s">
        <v>163</v>
      </c>
      <c r="U89" s="4" t="s">
        <v>164</v>
      </c>
      <c r="W89" s="4" t="s">
        <v>50</v>
      </c>
      <c r="X89" s="4" t="s">
        <v>146</v>
      </c>
      <c r="Y89" s="4" t="s">
        <v>147</v>
      </c>
      <c r="Z89" s="4" t="s">
        <v>148</v>
      </c>
      <c r="AA89" s="4" t="s">
        <v>149</v>
      </c>
      <c r="AB89" s="4" t="s">
        <v>150</v>
      </c>
      <c r="AC89" s="4" t="s">
        <v>4</v>
      </c>
      <c r="AD89" s="4" t="s">
        <v>151</v>
      </c>
      <c r="AE89" s="4" t="s">
        <v>152</v>
      </c>
      <c r="AF89" s="4" t="s">
        <v>153</v>
      </c>
      <c r="AG89" s="4" t="s">
        <v>154</v>
      </c>
      <c r="AH89" s="4" t="s">
        <v>155</v>
      </c>
      <c r="AI89" s="4" t="s">
        <v>156</v>
      </c>
      <c r="AJ89" s="4" t="s">
        <v>157</v>
      </c>
      <c r="AK89" s="4" t="s">
        <v>158</v>
      </c>
      <c r="AL89" s="4" t="s">
        <v>159</v>
      </c>
      <c r="AM89" s="4" t="s">
        <v>160</v>
      </c>
      <c r="AN89" s="4" t="s">
        <v>161</v>
      </c>
      <c r="AO89" s="4" t="s">
        <v>162</v>
      </c>
      <c r="AP89" s="4" t="s">
        <v>163</v>
      </c>
      <c r="AQ89" s="4" t="s">
        <v>164</v>
      </c>
      <c r="AS89" s="4" t="s">
        <v>50</v>
      </c>
      <c r="AT89" s="4" t="s">
        <v>146</v>
      </c>
      <c r="AU89" s="4" t="s">
        <v>147</v>
      </c>
      <c r="AV89" s="4" t="s">
        <v>148</v>
      </c>
      <c r="AW89" s="4" t="s">
        <v>149</v>
      </c>
      <c r="AX89" s="4" t="s">
        <v>150</v>
      </c>
      <c r="AY89" s="4" t="s">
        <v>4</v>
      </c>
      <c r="AZ89" s="4" t="s">
        <v>151</v>
      </c>
      <c r="BA89" s="4" t="s">
        <v>152</v>
      </c>
      <c r="BB89" s="4" t="s">
        <v>153</v>
      </c>
      <c r="BC89" s="4" t="s">
        <v>154</v>
      </c>
      <c r="BD89" s="4" t="s">
        <v>155</v>
      </c>
      <c r="BE89" s="4" t="s">
        <v>156</v>
      </c>
      <c r="BF89" s="4" t="s">
        <v>157</v>
      </c>
      <c r="BG89" s="4" t="s">
        <v>158</v>
      </c>
      <c r="BH89" s="4" t="s">
        <v>159</v>
      </c>
      <c r="BI89" s="4" t="s">
        <v>160</v>
      </c>
      <c r="BJ89" s="4" t="s">
        <v>161</v>
      </c>
      <c r="BK89" s="4" t="s">
        <v>162</v>
      </c>
      <c r="BL89" s="4" t="s">
        <v>163</v>
      </c>
      <c r="BM89" s="4" t="s">
        <v>164</v>
      </c>
      <c r="BO89" s="4" t="s">
        <v>50</v>
      </c>
      <c r="BP89" s="4" t="s">
        <v>146</v>
      </c>
      <c r="BQ89" s="4" t="s">
        <v>147</v>
      </c>
      <c r="BR89" s="4" t="s">
        <v>148</v>
      </c>
      <c r="BS89" s="4" t="s">
        <v>149</v>
      </c>
      <c r="BT89" s="4" t="s">
        <v>150</v>
      </c>
      <c r="BU89" s="4" t="s">
        <v>4</v>
      </c>
      <c r="BV89" s="4" t="s">
        <v>151</v>
      </c>
      <c r="BW89" s="4" t="s">
        <v>152</v>
      </c>
      <c r="BX89" s="4" t="s">
        <v>153</v>
      </c>
      <c r="BY89" s="4" t="s">
        <v>154</v>
      </c>
      <c r="BZ89" s="4" t="s">
        <v>155</v>
      </c>
      <c r="CA89" s="4" t="s">
        <v>156</v>
      </c>
      <c r="CB89" s="4" t="s">
        <v>157</v>
      </c>
      <c r="CC89" s="4" t="s">
        <v>158</v>
      </c>
      <c r="CD89" s="4" t="s">
        <v>159</v>
      </c>
      <c r="CE89" s="4" t="s">
        <v>160</v>
      </c>
      <c r="CF89" s="4" t="s">
        <v>161</v>
      </c>
      <c r="CG89" s="4" t="s">
        <v>162</v>
      </c>
      <c r="CH89" s="4" t="s">
        <v>163</v>
      </c>
      <c r="CI89" s="4" t="s">
        <v>164</v>
      </c>
      <c r="CK89" s="4" t="s">
        <v>50</v>
      </c>
      <c r="CL89" s="4" t="s">
        <v>146</v>
      </c>
      <c r="CM89" s="4" t="s">
        <v>147</v>
      </c>
      <c r="CN89" s="4" t="s">
        <v>148</v>
      </c>
      <c r="CO89" s="4" t="s">
        <v>149</v>
      </c>
      <c r="CP89" s="4" t="s">
        <v>150</v>
      </c>
      <c r="CQ89" s="4" t="s">
        <v>4</v>
      </c>
      <c r="CR89" s="4" t="s">
        <v>151</v>
      </c>
      <c r="CS89" s="4" t="s">
        <v>152</v>
      </c>
      <c r="CT89" s="4" t="s">
        <v>153</v>
      </c>
      <c r="CU89" s="4" t="s">
        <v>154</v>
      </c>
      <c r="CV89" s="4" t="s">
        <v>155</v>
      </c>
      <c r="CW89" s="4" t="s">
        <v>156</v>
      </c>
      <c r="CX89" s="4" t="s">
        <v>157</v>
      </c>
      <c r="CY89" s="4" t="s">
        <v>158</v>
      </c>
      <c r="CZ89" s="4" t="s">
        <v>159</v>
      </c>
      <c r="DA89" s="4" t="s">
        <v>160</v>
      </c>
      <c r="DB89" s="4" t="s">
        <v>161</v>
      </c>
      <c r="DC89" s="4" t="s">
        <v>162</v>
      </c>
      <c r="DD89" s="4" t="s">
        <v>163</v>
      </c>
      <c r="DE89" s="4" t="s">
        <v>164</v>
      </c>
      <c r="DG89" s="4" t="s">
        <v>50</v>
      </c>
      <c r="DH89" s="4" t="s">
        <v>146</v>
      </c>
      <c r="DI89" s="4" t="s">
        <v>147</v>
      </c>
      <c r="DJ89" s="4" t="s">
        <v>148</v>
      </c>
      <c r="DK89" s="4" t="s">
        <v>149</v>
      </c>
      <c r="DL89" s="4" t="s">
        <v>150</v>
      </c>
      <c r="DM89" s="4" t="s">
        <v>4</v>
      </c>
      <c r="DN89" s="4" t="s">
        <v>151</v>
      </c>
      <c r="DO89" s="4" t="s">
        <v>152</v>
      </c>
      <c r="DP89" s="4" t="s">
        <v>153</v>
      </c>
      <c r="DQ89" s="4" t="s">
        <v>154</v>
      </c>
      <c r="DR89" s="4" t="s">
        <v>155</v>
      </c>
      <c r="DS89" s="4" t="s">
        <v>156</v>
      </c>
      <c r="DT89" s="4" t="s">
        <v>157</v>
      </c>
      <c r="DU89" s="4" t="s">
        <v>158</v>
      </c>
      <c r="DV89" s="4" t="s">
        <v>159</v>
      </c>
      <c r="DW89" s="4" t="s">
        <v>160</v>
      </c>
      <c r="DX89" s="4" t="s">
        <v>161</v>
      </c>
      <c r="DY89" s="4" t="s">
        <v>162</v>
      </c>
      <c r="DZ89" s="4" t="s">
        <v>163</v>
      </c>
      <c r="EA89" s="4" t="s">
        <v>164</v>
      </c>
      <c r="EC89" s="4" t="s">
        <v>50</v>
      </c>
      <c r="ED89" s="4" t="s">
        <v>146</v>
      </c>
      <c r="EE89" s="4" t="s">
        <v>147</v>
      </c>
      <c r="EF89" s="4" t="s">
        <v>148</v>
      </c>
      <c r="EG89" s="4" t="s">
        <v>149</v>
      </c>
      <c r="EH89" s="4" t="s">
        <v>150</v>
      </c>
      <c r="EI89" s="4" t="s">
        <v>4</v>
      </c>
      <c r="EJ89" s="4" t="s">
        <v>151</v>
      </c>
      <c r="EK89" s="4" t="s">
        <v>152</v>
      </c>
      <c r="EL89" s="4" t="s">
        <v>153</v>
      </c>
      <c r="EM89" s="4" t="s">
        <v>154</v>
      </c>
      <c r="EN89" s="4" t="s">
        <v>155</v>
      </c>
      <c r="EO89" s="4" t="s">
        <v>156</v>
      </c>
      <c r="EP89" s="4" t="s">
        <v>157</v>
      </c>
      <c r="EQ89" s="4" t="s">
        <v>158</v>
      </c>
      <c r="ER89" s="4" t="s">
        <v>159</v>
      </c>
      <c r="ES89" s="4" t="s">
        <v>160</v>
      </c>
      <c r="ET89" s="4" t="s">
        <v>161</v>
      </c>
      <c r="EU89" s="4" t="s">
        <v>162</v>
      </c>
      <c r="EV89" s="4" t="s">
        <v>163</v>
      </c>
      <c r="EW89" s="4" t="s">
        <v>164</v>
      </c>
    </row>
    <row r="90" spans="1:197" s="4" customFormat="1">
      <c r="A90" s="12" t="e">
        <f ca="1">_xll.BDH($A$53,$B$54:$U$54,"31-12-2014","31-12-2015","Dir=V","Dts=S","Sort=A","Quote=C","QtTyp=Y","Days=T","Per=cy","DtFmt=D","UseDPDF=Y","cols=21;rows=2")</f>
        <v>#NAME?</v>
      </c>
      <c r="B90" s="4">
        <v>162.87379999999999</v>
      </c>
      <c r="C90" s="4">
        <v>3.0177</v>
      </c>
      <c r="D90" s="4">
        <v>3.0177</v>
      </c>
      <c r="E90" s="4">
        <v>1.889</v>
      </c>
      <c r="F90" s="4">
        <v>2.9293</v>
      </c>
      <c r="G90" s="4">
        <v>10.414400000000001</v>
      </c>
      <c r="H90" s="4">
        <v>58.633200000000002</v>
      </c>
      <c r="I90" s="4">
        <v>29.0318</v>
      </c>
      <c r="J90" s="4">
        <v>0.1173</v>
      </c>
      <c r="K90" s="4">
        <v>55.642600000000002</v>
      </c>
      <c r="L90" s="4">
        <v>1.7654999999999998</v>
      </c>
      <c r="M90" s="4">
        <v>0.44819999999999999</v>
      </c>
      <c r="N90" s="4">
        <v>-372.14699999999999</v>
      </c>
      <c r="O90" s="4">
        <v>2.4500000000000001E-2</v>
      </c>
      <c r="P90" s="4">
        <v>47850.724300000002</v>
      </c>
      <c r="Q90" s="4">
        <v>10.361499999999999</v>
      </c>
      <c r="R90" s="4">
        <v>10.885999999999999</v>
      </c>
      <c r="S90" s="4">
        <v>4.3057999999999996</v>
      </c>
      <c r="T90" s="4" t="s">
        <v>51</v>
      </c>
      <c r="U90" s="4">
        <v>0.78339999999999999</v>
      </c>
      <c r="W90" s="12" t="e">
        <f ca="1">_xll.BDH($W$53,$X$54:$AQ$54,"31-12-2014","31-12-2015","Dir=V","Dts=S","Sort=A","Quote=C","QtTyp=Y","Days=T","Per=cy","DtFmt=D","UseDPDF=Y","cols=21;rows=2")</f>
        <v>#NAME?</v>
      </c>
      <c r="X90" s="4">
        <v>13.4697</v>
      </c>
      <c r="Y90" s="4">
        <v>31.730399999999999</v>
      </c>
      <c r="Z90" s="4">
        <v>31.653099999999998</v>
      </c>
      <c r="AA90" s="4">
        <v>19.418900000000001</v>
      </c>
      <c r="AB90" s="4">
        <v>24.028700000000001</v>
      </c>
      <c r="AC90" s="4">
        <v>10.105</v>
      </c>
      <c r="AD90" s="4">
        <v>13.679</v>
      </c>
      <c r="AE90" s="4">
        <v>14.211399999999999</v>
      </c>
      <c r="AF90" s="4">
        <v>0.64790000000000003</v>
      </c>
      <c r="AG90" s="4">
        <v>12.227600000000001</v>
      </c>
      <c r="AH90" s="4">
        <v>5.1597999999999997</v>
      </c>
      <c r="AI90" s="4">
        <v>0.55869999999999997</v>
      </c>
      <c r="AJ90" s="4">
        <v>-122.381</v>
      </c>
      <c r="AK90" s="4">
        <v>0.12859999999999999</v>
      </c>
      <c r="AL90" s="4">
        <v>10897.9154</v>
      </c>
      <c r="AM90" s="4">
        <v>2.3279000000000001</v>
      </c>
      <c r="AN90" s="4">
        <v>21.223700000000001</v>
      </c>
      <c r="AO90" s="4">
        <v>6.8967000000000001</v>
      </c>
      <c r="AP90" s="4" t="s">
        <v>51</v>
      </c>
      <c r="AQ90" s="4">
        <v>0.85519999999999996</v>
      </c>
      <c r="AS90" s="12" t="e">
        <f ca="1">_xll.BDH($AS$53,$AT$54:$BM$54,"31-12-2014","31-12-2015","Dir=V","Dts=S","Sort=A","Quote=C","QtTyp=Y","Days=T","Per=cy","DtFmt=D","UseDPDF=Y","cols=21;rows=2")</f>
        <v>#NAME?</v>
      </c>
      <c r="AT90" s="4">
        <v>-0.7097</v>
      </c>
      <c r="AU90" s="4">
        <v>32.4711</v>
      </c>
      <c r="AV90" s="4">
        <v>32.4711</v>
      </c>
      <c r="AW90" s="4">
        <v>19.9282</v>
      </c>
      <c r="AX90" s="4">
        <v>24.511800000000001</v>
      </c>
      <c r="AY90" s="4">
        <v>8.4602000000000004</v>
      </c>
      <c r="AZ90" s="4">
        <v>1014.6704</v>
      </c>
      <c r="BA90" s="4">
        <v>-0.52890000000000004</v>
      </c>
      <c r="BB90" s="4">
        <v>0.50539999999999996</v>
      </c>
      <c r="BC90" s="4">
        <v>49.579599999999999</v>
      </c>
      <c r="BD90" s="4">
        <v>3.9005000000000001</v>
      </c>
      <c r="BE90" s="4">
        <v>1.9699999999999999E-2</v>
      </c>
      <c r="BF90" s="4">
        <v>-547.63300000000004</v>
      </c>
      <c r="BG90" s="4">
        <v>3.7900000000000003E-2</v>
      </c>
      <c r="BH90" s="4">
        <v>28524.626799999998</v>
      </c>
      <c r="BI90" s="4">
        <v>12.8561</v>
      </c>
      <c r="BJ90" s="4">
        <v>40.176699999999997</v>
      </c>
      <c r="BK90" s="4">
        <v>8.4921000000000006</v>
      </c>
      <c r="BL90" s="4" t="s">
        <v>51</v>
      </c>
      <c r="BM90" s="4">
        <v>2.7069999999999999</v>
      </c>
      <c r="BO90" s="12" t="e">
        <f ca="1">_xll.BDH($BO$53,$BP$54:$CI$54,"31-12-2014","31-12-2015","Dir=V","Dts=S","Sort=A","Quote=C","QtTyp=Y","Days=T","Per=cy","DtFmt=D","UseDPDF=Y","cols=21;rows=2")</f>
        <v>#NAME?</v>
      </c>
      <c r="BP90" s="4">
        <v>17.186900000000001</v>
      </c>
      <c r="BQ90" s="4">
        <v>88.638300000000001</v>
      </c>
      <c r="BR90" s="4">
        <v>88.638300000000001</v>
      </c>
      <c r="BS90" s="4">
        <v>38.213099999999997</v>
      </c>
      <c r="BT90" s="4">
        <v>46.988500000000002</v>
      </c>
      <c r="BU90" s="4">
        <v>9.9346999999999994</v>
      </c>
      <c r="BV90" s="4">
        <v>26.679400000000001</v>
      </c>
      <c r="BW90" s="4">
        <v>17.6554</v>
      </c>
      <c r="BX90" s="4">
        <v>0.48530000000000001</v>
      </c>
      <c r="BY90" s="4">
        <v>12.5686</v>
      </c>
      <c r="BZ90" s="4">
        <v>5.5339999999999998</v>
      </c>
      <c r="CA90" s="4">
        <v>0.31290000000000001</v>
      </c>
      <c r="CB90" s="4">
        <v>-149.47200000000001</v>
      </c>
      <c r="CC90" s="4">
        <v>0.20150000000000001</v>
      </c>
      <c r="CD90" s="4">
        <v>9065.5606000000007</v>
      </c>
      <c r="CE90" s="4">
        <v>4.2224000000000004</v>
      </c>
      <c r="CF90" s="4">
        <v>11.347300000000001</v>
      </c>
      <c r="CG90" s="4">
        <v>12.713900000000001</v>
      </c>
      <c r="CH90" s="4" t="s">
        <v>51</v>
      </c>
      <c r="CI90" s="4">
        <v>1.5362</v>
      </c>
      <c r="CK90" s="12" t="e">
        <f ca="1">_xll.BDH($CK$53,$CL$54:$DE$54,"31-12-2014","31-12-2015","Dir=V","Dts=S","Sort=A","Quote=C","QtTyp=Y","Days=T","Per=cy","DtFmt=D","UseDPDF=Y","cols=21;rows=2")</f>
        <v>#NAME?</v>
      </c>
      <c r="CL90" s="4">
        <v>18.614699999999999</v>
      </c>
      <c r="CM90" s="4">
        <v>56.689599999999999</v>
      </c>
      <c r="CN90" s="4">
        <v>42.6053</v>
      </c>
      <c r="CO90" s="4">
        <v>22.0242</v>
      </c>
      <c r="CP90" s="4">
        <v>27.190899999999999</v>
      </c>
      <c r="CQ90" s="4">
        <v>9.8140999999999998</v>
      </c>
      <c r="CR90" s="4">
        <v>12.7461</v>
      </c>
      <c r="CS90" s="4">
        <v>30.495699999999999</v>
      </c>
      <c r="CT90" s="4">
        <v>0.78610000000000002</v>
      </c>
      <c r="CU90" s="4">
        <v>6.5118</v>
      </c>
      <c r="CV90" s="4">
        <v>0.94240000000000002</v>
      </c>
      <c r="CW90" s="4">
        <v>0.4612</v>
      </c>
      <c r="CX90" s="4">
        <v>-2658</v>
      </c>
      <c r="CY90" s="4">
        <v>0.1754</v>
      </c>
      <c r="CZ90" s="4">
        <v>37581.666599999997</v>
      </c>
      <c r="DA90" s="4">
        <v>2.2974000000000001</v>
      </c>
      <c r="DB90" s="4">
        <v>14.744299999999999</v>
      </c>
      <c r="DC90" s="4">
        <v>18.446100000000001</v>
      </c>
      <c r="DD90" s="4" t="s">
        <v>51</v>
      </c>
      <c r="DE90" s="4">
        <v>1.3336999999999999</v>
      </c>
      <c r="DG90" s="12" t="e">
        <f ca="1">_xll.BDH($DG$53,$DH$54:$EA$54,"31-12-2014","31-12-2015","Dir=V","Dts=S","Sort=A","Quote=C","QtTyp=Y","Days=T","Per=cy","DtFmt=D","UseDPDF=Y","cols=21;rows=2")</f>
        <v>#NAME?</v>
      </c>
      <c r="DH90" s="4">
        <v>5.2211999999999996</v>
      </c>
      <c r="DI90" s="4">
        <v>13.2517</v>
      </c>
      <c r="DJ90" s="4">
        <v>0</v>
      </c>
      <c r="DK90" s="4">
        <v>0</v>
      </c>
      <c r="DL90" s="4">
        <v>0</v>
      </c>
      <c r="DM90" s="4">
        <v>8.2021999999999995</v>
      </c>
      <c r="DN90" s="4" t="s">
        <v>51</v>
      </c>
      <c r="DO90" s="4">
        <v>5.3586999999999998</v>
      </c>
      <c r="DP90" s="4">
        <v>0.39069999999999999</v>
      </c>
      <c r="DQ90" s="4" t="s">
        <v>51</v>
      </c>
      <c r="DR90" s="4">
        <v>0.16789999999999999</v>
      </c>
      <c r="DS90" s="4">
        <v>1.581</v>
      </c>
      <c r="DT90" s="4">
        <v>-492</v>
      </c>
      <c r="DU90" s="4" t="s">
        <v>51</v>
      </c>
      <c r="DV90" s="4" t="s">
        <v>51</v>
      </c>
      <c r="DW90" s="4" t="s">
        <v>51</v>
      </c>
      <c r="DX90" s="4" t="s">
        <v>51</v>
      </c>
      <c r="DY90" s="4">
        <v>10.042400000000001</v>
      </c>
      <c r="DZ90" s="4" t="s">
        <v>51</v>
      </c>
      <c r="EA90" s="4">
        <v>1.1389</v>
      </c>
      <c r="EC90" s="12" t="e">
        <f ca="1">_xll.BDH($EC$53,$ED$54:$EW$54,"31-12-2014","31-12-2015","Dir=V","Dts=S","Sort=A","Quote=C","QtTyp=Y","Days=T","Per=cy","DtFmt=D","UseDPDF=Y","cols=21;rows=2")</f>
        <v>#NAME?</v>
      </c>
      <c r="ED90" s="4">
        <v>6.1860999999999997</v>
      </c>
      <c r="EE90" s="4">
        <v>13.815300000000001</v>
      </c>
      <c r="EF90" s="4">
        <v>11.865500000000001</v>
      </c>
      <c r="EG90" s="4">
        <v>6.0118</v>
      </c>
      <c r="EH90" s="4">
        <v>10.4252</v>
      </c>
      <c r="EI90" s="4">
        <v>8.4604999999999997</v>
      </c>
      <c r="EJ90" s="4" t="s">
        <v>51</v>
      </c>
      <c r="EK90" s="4">
        <v>22.938099999999999</v>
      </c>
      <c r="EL90" s="4">
        <v>1.8593</v>
      </c>
      <c r="EM90" s="4" t="s">
        <v>51</v>
      </c>
      <c r="EN90" s="4">
        <v>6.3E-3</v>
      </c>
      <c r="EO90" s="4">
        <v>2.7547999999999999</v>
      </c>
      <c r="EP90" s="4">
        <v>-70.183000000000007</v>
      </c>
      <c r="EQ90" s="4" t="s">
        <v>51</v>
      </c>
      <c r="ER90" s="4" t="s">
        <v>51</v>
      </c>
      <c r="ES90" s="4" t="s">
        <v>51</v>
      </c>
      <c r="ET90" s="4">
        <v>27.133099999999999</v>
      </c>
      <c r="EU90" s="4">
        <v>0.23039999999999999</v>
      </c>
      <c r="EV90" s="4" t="s">
        <v>51</v>
      </c>
      <c r="EW90" s="4">
        <v>617.03679999999997</v>
      </c>
    </row>
    <row r="91" spans="1:197" s="4" customFormat="1">
      <c r="A91" s="2">
        <v>42369</v>
      </c>
      <c r="B91" s="4">
        <v>-87.737899999999996</v>
      </c>
      <c r="C91" s="4">
        <v>4.2417999999999996</v>
      </c>
      <c r="D91" s="4">
        <v>4.2417999999999996</v>
      </c>
      <c r="E91" s="4">
        <v>2.7286999999999999</v>
      </c>
      <c r="F91" s="4">
        <v>4.0692000000000004</v>
      </c>
      <c r="G91" s="4">
        <v>11.0289</v>
      </c>
      <c r="H91" s="4">
        <v>148.37620000000001</v>
      </c>
      <c r="I91" s="4">
        <v>-12.8614</v>
      </c>
      <c r="J91" s="4">
        <v>9.2700000000000005E-2</v>
      </c>
      <c r="K91" s="4">
        <v>36.760899999999999</v>
      </c>
      <c r="L91" s="4">
        <v>4.5852000000000004</v>
      </c>
      <c r="M91" s="4">
        <v>-2.3815</v>
      </c>
      <c r="N91" s="4">
        <v>-577.63099999999997</v>
      </c>
      <c r="O91" s="4">
        <v>3.9300000000000002E-2</v>
      </c>
      <c r="P91" s="4">
        <v>31409.252700000001</v>
      </c>
      <c r="Q91" s="4">
        <v>6.3219000000000003</v>
      </c>
      <c r="R91" s="4" t="s">
        <v>51</v>
      </c>
      <c r="S91" s="4">
        <v>3.6101000000000001</v>
      </c>
      <c r="T91" s="4" t="s">
        <v>51</v>
      </c>
      <c r="U91" s="4">
        <v>1.2215</v>
      </c>
      <c r="W91" s="2">
        <v>42369</v>
      </c>
      <c r="X91" s="4">
        <v>12.2555</v>
      </c>
      <c r="Y91" s="4">
        <v>33.7883</v>
      </c>
      <c r="Z91" s="4">
        <v>2.1705000000000001</v>
      </c>
      <c r="AA91" s="4">
        <v>1.3161</v>
      </c>
      <c r="AB91" s="4">
        <v>1.6223000000000001</v>
      </c>
      <c r="AC91" s="4">
        <v>11.715400000000001</v>
      </c>
      <c r="AD91" s="4">
        <v>26.267600000000002</v>
      </c>
      <c r="AE91" s="4">
        <v>13.818</v>
      </c>
      <c r="AF91" s="4">
        <v>0.68759999999999999</v>
      </c>
      <c r="AG91" s="4">
        <v>15.2317</v>
      </c>
      <c r="AH91" s="4">
        <v>2.1425000000000001</v>
      </c>
      <c r="AI91" s="4">
        <v>0.72119999999999995</v>
      </c>
      <c r="AJ91" s="4">
        <v>-86</v>
      </c>
      <c r="AK91" s="4">
        <v>8.5199999999999998E-2</v>
      </c>
      <c r="AL91" s="4">
        <v>17732.48</v>
      </c>
      <c r="AM91" s="4">
        <v>3.5394000000000001</v>
      </c>
      <c r="AN91" s="4" t="s">
        <v>51</v>
      </c>
      <c r="AO91" s="4">
        <v>68.3446</v>
      </c>
      <c r="AP91" s="4" t="s">
        <v>51</v>
      </c>
      <c r="AQ91" s="4" t="s">
        <v>51</v>
      </c>
      <c r="AS91" s="2">
        <v>42369</v>
      </c>
      <c r="AT91" s="4">
        <v>-5.5549999999999997</v>
      </c>
      <c r="AU91" s="4">
        <v>25.0594</v>
      </c>
      <c r="AV91" s="4">
        <v>25.0594</v>
      </c>
      <c r="AW91" s="4">
        <v>16.067599999999999</v>
      </c>
      <c r="AX91" s="4">
        <v>20.038</v>
      </c>
      <c r="AY91" s="4">
        <v>9.8217999999999996</v>
      </c>
      <c r="AZ91" s="4" t="s">
        <v>51</v>
      </c>
      <c r="BA91" s="4">
        <v>-4.2633999999999999</v>
      </c>
      <c r="BB91" s="4">
        <v>0.48089999999999999</v>
      </c>
      <c r="BC91" s="4">
        <v>35.987099999999998</v>
      </c>
      <c r="BD91" s="4">
        <v>2.6255999999999999</v>
      </c>
      <c r="BE91" s="4">
        <v>0.2661</v>
      </c>
      <c r="BF91" s="4">
        <v>-507.24599999999998</v>
      </c>
      <c r="BG91" s="4">
        <v>3.8199999999999998E-2</v>
      </c>
      <c r="BH91" s="4">
        <v>29504.942599999998</v>
      </c>
      <c r="BI91" s="4">
        <v>9.8649000000000004</v>
      </c>
      <c r="BJ91" s="4">
        <v>5.1652000000000005</v>
      </c>
      <c r="BK91" s="4">
        <v>7.7908999999999997</v>
      </c>
      <c r="BL91" s="4" t="s">
        <v>51</v>
      </c>
      <c r="BM91" s="4">
        <v>1.7747999999999999</v>
      </c>
      <c r="BO91" s="2">
        <v>42369</v>
      </c>
      <c r="BP91" s="4" t="s">
        <v>51</v>
      </c>
      <c r="BQ91" s="4" t="s">
        <v>51</v>
      </c>
      <c r="BR91" s="4" t="s">
        <v>51</v>
      </c>
      <c r="BS91" s="4" t="s">
        <v>51</v>
      </c>
      <c r="BT91" s="4" t="s">
        <v>51</v>
      </c>
      <c r="BU91" s="4">
        <v>10.5975</v>
      </c>
      <c r="BV91" s="4">
        <v>28.2349</v>
      </c>
      <c r="BW91" s="4" t="s">
        <v>51</v>
      </c>
      <c r="BX91" s="4" t="s">
        <v>51</v>
      </c>
      <c r="BY91" s="4">
        <v>13.301399999999999</v>
      </c>
      <c r="BZ91" s="4" t="s">
        <v>51</v>
      </c>
      <c r="CA91" s="4" t="s">
        <v>51</v>
      </c>
      <c r="CB91" s="4" t="s">
        <v>51</v>
      </c>
      <c r="CC91" s="4">
        <v>0.18840000000000001</v>
      </c>
      <c r="CD91" s="4">
        <v>9453.3132000000005</v>
      </c>
      <c r="CE91" s="4">
        <v>4.5164999999999997</v>
      </c>
      <c r="CF91" s="4" t="s">
        <v>51</v>
      </c>
      <c r="CG91" s="4" t="s">
        <v>51</v>
      </c>
      <c r="CH91" s="4" t="s">
        <v>51</v>
      </c>
      <c r="CI91" s="4" t="s">
        <v>51</v>
      </c>
      <c r="CK91" s="2">
        <v>42369</v>
      </c>
      <c r="CL91" s="4">
        <v>17.9039</v>
      </c>
      <c r="CM91" s="4">
        <v>55.2453</v>
      </c>
      <c r="CN91" s="4">
        <v>47.05</v>
      </c>
      <c r="CO91" s="4">
        <v>25.895700000000001</v>
      </c>
      <c r="CP91" s="4">
        <v>30.306799999999999</v>
      </c>
      <c r="CQ91" s="4">
        <v>11.705299999999999</v>
      </c>
      <c r="CR91" s="4">
        <v>5.6690000000000005</v>
      </c>
      <c r="CS91" s="4">
        <v>25.013999999999999</v>
      </c>
      <c r="CT91" s="4">
        <v>0.69430000000000003</v>
      </c>
      <c r="CU91" s="4">
        <v>2.9092000000000002</v>
      </c>
      <c r="CV91" s="4">
        <v>0.90169999999999995</v>
      </c>
      <c r="CW91" s="4">
        <v>0.16170000000000001</v>
      </c>
      <c r="CX91" s="4">
        <v>-4021</v>
      </c>
      <c r="CY91" s="4">
        <v>0.50080000000000002</v>
      </c>
      <c r="CZ91" s="4">
        <v>14658.996499999999</v>
      </c>
      <c r="DA91" s="4">
        <v>0.90529999999999999</v>
      </c>
      <c r="DB91" s="4">
        <v>15.269500000000001</v>
      </c>
      <c r="DC91" s="4">
        <v>9.4726999999999997</v>
      </c>
      <c r="DD91" s="4" t="s">
        <v>51</v>
      </c>
      <c r="DE91" s="4">
        <v>1.5769</v>
      </c>
      <c r="DG91" s="2">
        <v>42369</v>
      </c>
      <c r="DH91" s="4">
        <v>13.278499999999999</v>
      </c>
      <c r="DI91" s="4">
        <v>0</v>
      </c>
      <c r="DJ91" s="4">
        <v>0</v>
      </c>
      <c r="DK91" s="4">
        <v>0</v>
      </c>
      <c r="DL91" s="4">
        <v>0</v>
      </c>
      <c r="DM91" s="4">
        <v>10.456300000000001</v>
      </c>
      <c r="DN91" s="4">
        <v>35.068600000000004</v>
      </c>
      <c r="DO91" s="4">
        <v>11.1601</v>
      </c>
      <c r="DP91" s="4">
        <v>0.36409999999999998</v>
      </c>
      <c r="DQ91" s="4">
        <v>17.3749</v>
      </c>
      <c r="DR91" s="4">
        <v>0.2505</v>
      </c>
      <c r="DS91" s="4" t="s">
        <v>51</v>
      </c>
      <c r="DT91" s="4">
        <v>-722</v>
      </c>
      <c r="DU91" s="4">
        <v>0</v>
      </c>
      <c r="DV91" s="4">
        <v>44225.1803</v>
      </c>
      <c r="DW91" s="4">
        <v>4.7820999999999998</v>
      </c>
      <c r="DX91" s="4" t="s">
        <v>51</v>
      </c>
      <c r="DY91" s="4">
        <v>4.8231999999999999</v>
      </c>
      <c r="DZ91" s="4" t="s">
        <v>51</v>
      </c>
      <c r="EA91" s="4">
        <v>1.4018999999999999</v>
      </c>
      <c r="EC91" s="2">
        <v>42369</v>
      </c>
      <c r="ED91" s="4" t="s">
        <v>51</v>
      </c>
      <c r="EE91" s="4" t="s">
        <v>51</v>
      </c>
      <c r="EF91" s="4" t="s">
        <v>51</v>
      </c>
      <c r="EG91" s="4" t="s">
        <v>51</v>
      </c>
      <c r="EH91" s="4" t="s">
        <v>51</v>
      </c>
      <c r="EI91" s="4">
        <v>5.5014000000000003</v>
      </c>
      <c r="EJ91" s="4" t="s">
        <v>51</v>
      </c>
      <c r="EK91" s="4" t="s">
        <v>51</v>
      </c>
      <c r="EL91" s="4" t="s">
        <v>51</v>
      </c>
      <c r="EM91" s="4" t="s">
        <v>51</v>
      </c>
      <c r="EN91" s="4" t="s">
        <v>51</v>
      </c>
      <c r="EO91" s="4" t="s">
        <v>51</v>
      </c>
      <c r="EP91" s="4" t="s">
        <v>51</v>
      </c>
      <c r="EQ91" s="4">
        <v>3.09E-2</v>
      </c>
      <c r="ER91" s="4">
        <v>4917.9483</v>
      </c>
      <c r="ES91" s="4">
        <v>1.2023999999999999</v>
      </c>
      <c r="ET91" s="4" t="s">
        <v>51</v>
      </c>
      <c r="EU91" s="4" t="s">
        <v>51</v>
      </c>
      <c r="EV91" s="4" t="s">
        <v>51</v>
      </c>
      <c r="EW91" s="4" t="s">
        <v>51</v>
      </c>
    </row>
    <row r="92" spans="1:197" s="4" customFormat="1"/>
    <row r="93" spans="1:197" s="4" customFormat="1"/>
    <row r="94" spans="1:197" s="4" customFormat="1"/>
    <row r="95" spans="1:197" s="4" customFormat="1">
      <c r="A95" s="4" t="s">
        <v>121</v>
      </c>
    </row>
    <row r="96" spans="1:197" s="4" customFormat="1">
      <c r="A96" s="4" t="s">
        <v>50</v>
      </c>
      <c r="B96" s="4" t="s">
        <v>146</v>
      </c>
      <c r="C96" s="4" t="s">
        <v>147</v>
      </c>
      <c r="D96" s="4" t="s">
        <v>148</v>
      </c>
      <c r="E96" s="4" t="s">
        <v>149</v>
      </c>
      <c r="F96" s="4" t="s">
        <v>150</v>
      </c>
      <c r="G96" s="4" t="s">
        <v>4</v>
      </c>
      <c r="H96" s="4" t="s">
        <v>151</v>
      </c>
      <c r="I96" s="4" t="s">
        <v>152</v>
      </c>
      <c r="J96" s="4" t="s">
        <v>153</v>
      </c>
      <c r="K96" s="4" t="s">
        <v>154</v>
      </c>
      <c r="L96" s="4" t="s">
        <v>155</v>
      </c>
      <c r="M96" s="4" t="s">
        <v>156</v>
      </c>
      <c r="N96" s="4" t="s">
        <v>157</v>
      </c>
      <c r="O96" s="4" t="s">
        <v>158</v>
      </c>
      <c r="P96" s="4" t="s">
        <v>159</v>
      </c>
      <c r="Q96" s="4" t="s">
        <v>160</v>
      </c>
      <c r="R96" s="4" t="s">
        <v>161</v>
      </c>
      <c r="S96" s="4" t="s">
        <v>162</v>
      </c>
      <c r="T96" s="4" t="s">
        <v>163</v>
      </c>
      <c r="U96" s="4" t="s">
        <v>164</v>
      </c>
    </row>
    <row r="97" spans="1:377" s="4" customFormat="1">
      <c r="A97" s="12" t="e">
        <f ca="1">_xll.BDH($A$60,$B$61:$U$61,"31-12-2010","31-12-2011","Dir=V","Dts=S","Sort=A","Quote=C","QtTyp=Y","Days=T","Per=cy","DtFmt=D","UseDPDF=Y","cols=21;rows=2")</f>
        <v>#NAME?</v>
      </c>
      <c r="B97" s="4">
        <v>33.098399999999998</v>
      </c>
      <c r="C97" s="4">
        <v>20.883600000000001</v>
      </c>
      <c r="D97" s="4">
        <v>20.883600000000001</v>
      </c>
      <c r="E97" s="4">
        <v>10.9665</v>
      </c>
      <c r="F97" s="4">
        <v>17.2758</v>
      </c>
      <c r="G97" s="4">
        <v>9.4734999999999996</v>
      </c>
      <c r="H97" s="4">
        <v>10.6968</v>
      </c>
      <c r="I97" s="4">
        <v>44.839100000000002</v>
      </c>
      <c r="J97" s="4">
        <v>0.71799999999999997</v>
      </c>
      <c r="K97" s="4">
        <v>8.7781000000000002</v>
      </c>
      <c r="L97" s="4">
        <v>1.8340000000000001</v>
      </c>
      <c r="M97" s="4">
        <v>2.0669</v>
      </c>
      <c r="N97" s="4">
        <v>-2355</v>
      </c>
      <c r="O97" s="4">
        <v>4.99E-2</v>
      </c>
      <c r="P97" s="4">
        <v>238784.65909999999</v>
      </c>
      <c r="Q97" s="4">
        <v>3.4140000000000001</v>
      </c>
      <c r="R97" s="4">
        <v>101.44750000000001</v>
      </c>
      <c r="S97" s="4">
        <v>8.8405000000000005</v>
      </c>
      <c r="T97" s="4" t="s">
        <v>51</v>
      </c>
      <c r="U97" s="4">
        <v>1.1775</v>
      </c>
    </row>
    <row r="98" spans="1:377" s="4" customFormat="1">
      <c r="A98" s="2">
        <v>40907</v>
      </c>
      <c r="B98" s="4">
        <v>23.029399999999999</v>
      </c>
      <c r="C98" s="4">
        <v>17.998000000000001</v>
      </c>
      <c r="D98" s="4">
        <v>16.143000000000001</v>
      </c>
      <c r="E98" s="4">
        <v>8.8338999999999999</v>
      </c>
      <c r="F98" s="4">
        <v>13.6808</v>
      </c>
      <c r="G98" s="4">
        <v>9.4425000000000008</v>
      </c>
      <c r="H98" s="4">
        <v>9.6685999999999996</v>
      </c>
      <c r="I98" s="4">
        <v>27.506799999999998</v>
      </c>
      <c r="J98" s="4">
        <v>0.6411</v>
      </c>
      <c r="K98" s="4">
        <v>6.8917999999999999</v>
      </c>
      <c r="L98" s="4">
        <v>1.9285000000000001</v>
      </c>
      <c r="M98" s="4">
        <v>2.4548999999999999</v>
      </c>
      <c r="N98" s="4">
        <v>-2305</v>
      </c>
      <c r="O98" s="4">
        <v>5.4699999999999999E-2</v>
      </c>
      <c r="P98" s="4">
        <v>218380.26070000001</v>
      </c>
      <c r="Q98" s="4">
        <v>2.9622000000000002</v>
      </c>
      <c r="R98" s="4">
        <v>65.078900000000004</v>
      </c>
      <c r="S98" s="4">
        <v>5.7210999999999999</v>
      </c>
      <c r="T98" s="4" t="s">
        <v>51</v>
      </c>
      <c r="U98" s="4">
        <v>1.0477000000000001</v>
      </c>
    </row>
    <row r="102" spans="1:377">
      <c r="A102" t="s">
        <v>36</v>
      </c>
      <c r="O102" t="s">
        <v>37</v>
      </c>
      <c r="AC102" t="s">
        <v>38</v>
      </c>
      <c r="AQ102" t="s">
        <v>39</v>
      </c>
      <c r="BE102" t="s">
        <v>40</v>
      </c>
      <c r="BS102" t="s">
        <v>41</v>
      </c>
      <c r="CG102" t="s">
        <v>42</v>
      </c>
      <c r="CU102" t="s">
        <v>43</v>
      </c>
      <c r="DI102" t="s">
        <v>44</v>
      </c>
      <c r="DW102" t="s">
        <v>45</v>
      </c>
      <c r="EK102" t="s">
        <v>46</v>
      </c>
      <c r="EY102" t="s">
        <v>47</v>
      </c>
      <c r="FM102" t="s">
        <v>48</v>
      </c>
      <c r="GA102" t="s">
        <v>49</v>
      </c>
      <c r="GO102" t="s">
        <v>52</v>
      </c>
      <c r="HC102" t="s">
        <v>53</v>
      </c>
      <c r="HQ102" t="s">
        <v>54</v>
      </c>
      <c r="IE102" t="s">
        <v>55</v>
      </c>
      <c r="IS102" t="s">
        <v>56</v>
      </c>
      <c r="JG102" t="s">
        <v>57</v>
      </c>
      <c r="JU102" t="s">
        <v>58</v>
      </c>
      <c r="KI102" t="s">
        <v>59</v>
      </c>
      <c r="KW102" t="s">
        <v>60</v>
      </c>
      <c r="LK102" t="s">
        <v>61</v>
      </c>
      <c r="LY102" t="s">
        <v>62</v>
      </c>
      <c r="MM102" t="s">
        <v>63</v>
      </c>
      <c r="NA102" t="s">
        <v>64</v>
      </c>
    </row>
    <row r="103" spans="1:377">
      <c r="A103" t="s">
        <v>50</v>
      </c>
      <c r="B103" t="s">
        <v>146</v>
      </c>
      <c r="C103" t="s">
        <v>147</v>
      </c>
      <c r="D103" t="s">
        <v>186</v>
      </c>
      <c r="E103" t="s">
        <v>4</v>
      </c>
      <c r="F103" t="s">
        <v>151</v>
      </c>
      <c r="G103" t="s">
        <v>152</v>
      </c>
      <c r="H103" t="s">
        <v>153</v>
      </c>
      <c r="I103" t="s">
        <v>156</v>
      </c>
      <c r="J103" t="s">
        <v>158</v>
      </c>
      <c r="K103" t="s">
        <v>159</v>
      </c>
      <c r="L103" t="s">
        <v>162</v>
      </c>
      <c r="M103" t="s">
        <v>164</v>
      </c>
      <c r="O103" t="s">
        <v>50</v>
      </c>
      <c r="P103" t="s">
        <v>146</v>
      </c>
      <c r="Q103" t="s">
        <v>147</v>
      </c>
      <c r="R103" t="s">
        <v>186</v>
      </c>
      <c r="S103" t="s">
        <v>4</v>
      </c>
      <c r="T103" t="s">
        <v>151</v>
      </c>
      <c r="U103" t="s">
        <v>152</v>
      </c>
      <c r="V103" t="s">
        <v>153</v>
      </c>
      <c r="W103" t="s">
        <v>156</v>
      </c>
      <c r="X103" t="s">
        <v>158</v>
      </c>
      <c r="Y103" t="s">
        <v>159</v>
      </c>
      <c r="Z103" t="s">
        <v>162</v>
      </c>
      <c r="AA103" t="s">
        <v>164</v>
      </c>
      <c r="AC103" t="s">
        <v>50</v>
      </c>
      <c r="AD103" t="s">
        <v>146</v>
      </c>
      <c r="AE103" t="s">
        <v>147</v>
      </c>
      <c r="AF103" t="s">
        <v>186</v>
      </c>
      <c r="AG103" t="s">
        <v>4</v>
      </c>
      <c r="AH103" t="s">
        <v>151</v>
      </c>
      <c r="AI103" t="s">
        <v>152</v>
      </c>
      <c r="AJ103" t="s">
        <v>153</v>
      </c>
      <c r="AK103" t="s">
        <v>156</v>
      </c>
      <c r="AL103" t="s">
        <v>158</v>
      </c>
      <c r="AM103" t="s">
        <v>159</v>
      </c>
      <c r="AN103" t="s">
        <v>162</v>
      </c>
      <c r="AO103" t="s">
        <v>164</v>
      </c>
      <c r="AQ103" t="s">
        <v>50</v>
      </c>
      <c r="AR103" t="s">
        <v>146</v>
      </c>
      <c r="AS103" t="s">
        <v>147</v>
      </c>
      <c r="AT103" t="s">
        <v>186</v>
      </c>
      <c r="AU103" t="s">
        <v>4</v>
      </c>
      <c r="AV103" t="s">
        <v>151</v>
      </c>
      <c r="AW103" t="s">
        <v>152</v>
      </c>
      <c r="AX103" t="s">
        <v>153</v>
      </c>
      <c r="AY103" t="s">
        <v>156</v>
      </c>
      <c r="AZ103" t="s">
        <v>158</v>
      </c>
      <c r="BA103" t="s">
        <v>159</v>
      </c>
      <c r="BB103" t="s">
        <v>162</v>
      </c>
      <c r="BC103" t="s">
        <v>164</v>
      </c>
      <c r="BE103" t="s">
        <v>50</v>
      </c>
      <c r="BF103" t="s">
        <v>146</v>
      </c>
      <c r="BG103" t="s">
        <v>147</v>
      </c>
      <c r="BH103" t="s">
        <v>186</v>
      </c>
      <c r="BI103" t="s">
        <v>4</v>
      </c>
      <c r="BJ103" t="s">
        <v>151</v>
      </c>
      <c r="BK103" t="s">
        <v>152</v>
      </c>
      <c r="BL103" t="s">
        <v>153</v>
      </c>
      <c r="BM103" t="s">
        <v>156</v>
      </c>
      <c r="BN103" t="s">
        <v>158</v>
      </c>
      <c r="BO103" t="s">
        <v>159</v>
      </c>
      <c r="BP103" t="s">
        <v>162</v>
      </c>
      <c r="BQ103" t="s">
        <v>164</v>
      </c>
      <c r="BS103" t="s">
        <v>50</v>
      </c>
      <c r="BT103" t="s">
        <v>146</v>
      </c>
      <c r="BU103" t="s">
        <v>147</v>
      </c>
      <c r="BV103" t="s">
        <v>186</v>
      </c>
      <c r="BW103" t="s">
        <v>4</v>
      </c>
      <c r="BX103" t="s">
        <v>151</v>
      </c>
      <c r="BY103" t="s">
        <v>152</v>
      </c>
      <c r="BZ103" t="s">
        <v>153</v>
      </c>
      <c r="CA103" t="s">
        <v>156</v>
      </c>
      <c r="CB103" t="s">
        <v>158</v>
      </c>
      <c r="CC103" t="s">
        <v>159</v>
      </c>
      <c r="CD103" t="s">
        <v>162</v>
      </c>
      <c r="CE103" t="s">
        <v>164</v>
      </c>
      <c r="CG103" t="s">
        <v>50</v>
      </c>
      <c r="CH103" t="s">
        <v>146</v>
      </c>
      <c r="CI103" t="s">
        <v>147</v>
      </c>
      <c r="CJ103" t="s">
        <v>186</v>
      </c>
      <c r="CK103" t="s">
        <v>4</v>
      </c>
      <c r="CL103" t="s">
        <v>151</v>
      </c>
      <c r="CM103" t="s">
        <v>152</v>
      </c>
      <c r="CN103" t="s">
        <v>153</v>
      </c>
      <c r="CO103" t="s">
        <v>156</v>
      </c>
      <c r="CP103" t="s">
        <v>158</v>
      </c>
      <c r="CQ103" t="s">
        <v>159</v>
      </c>
      <c r="CR103" t="s">
        <v>162</v>
      </c>
      <c r="CS103" t="s">
        <v>164</v>
      </c>
      <c r="CU103" t="s">
        <v>50</v>
      </c>
      <c r="CV103" t="s">
        <v>146</v>
      </c>
      <c r="CW103" t="s">
        <v>147</v>
      </c>
      <c r="CX103" t="s">
        <v>186</v>
      </c>
      <c r="CY103" t="s">
        <v>4</v>
      </c>
      <c r="CZ103" t="s">
        <v>151</v>
      </c>
      <c r="DA103" t="s">
        <v>152</v>
      </c>
      <c r="DB103" t="s">
        <v>153</v>
      </c>
      <c r="DC103" t="s">
        <v>156</v>
      </c>
      <c r="DD103" t="s">
        <v>158</v>
      </c>
      <c r="DE103" t="s">
        <v>159</v>
      </c>
      <c r="DF103" t="s">
        <v>162</v>
      </c>
      <c r="DG103" t="s">
        <v>164</v>
      </c>
      <c r="DI103" t="s">
        <v>50</v>
      </c>
      <c r="DJ103" t="s">
        <v>146</v>
      </c>
      <c r="DK103" t="s">
        <v>147</v>
      </c>
      <c r="DL103" t="s">
        <v>186</v>
      </c>
      <c r="DM103" t="s">
        <v>4</v>
      </c>
      <c r="DN103" t="s">
        <v>151</v>
      </c>
      <c r="DO103" t="s">
        <v>152</v>
      </c>
      <c r="DP103" t="s">
        <v>153</v>
      </c>
      <c r="DQ103" t="s">
        <v>156</v>
      </c>
      <c r="DR103" t="s">
        <v>158</v>
      </c>
      <c r="DS103" t="s">
        <v>159</v>
      </c>
      <c r="DT103" t="s">
        <v>162</v>
      </c>
      <c r="DU103" t="s">
        <v>164</v>
      </c>
      <c r="DW103" t="s">
        <v>50</v>
      </c>
      <c r="DX103" t="s">
        <v>146</v>
      </c>
      <c r="DY103" t="s">
        <v>147</v>
      </c>
      <c r="DZ103" t="s">
        <v>186</v>
      </c>
      <c r="EA103" t="s">
        <v>4</v>
      </c>
      <c r="EB103" t="s">
        <v>151</v>
      </c>
      <c r="EC103" t="s">
        <v>152</v>
      </c>
      <c r="ED103" t="s">
        <v>153</v>
      </c>
      <c r="EE103" t="s">
        <v>156</v>
      </c>
      <c r="EF103" t="s">
        <v>158</v>
      </c>
      <c r="EG103" t="s">
        <v>159</v>
      </c>
      <c r="EH103" t="s">
        <v>162</v>
      </c>
      <c r="EI103" t="s">
        <v>164</v>
      </c>
      <c r="EK103" t="s">
        <v>50</v>
      </c>
      <c r="EL103" t="s">
        <v>146</v>
      </c>
      <c r="EM103" t="s">
        <v>147</v>
      </c>
      <c r="EN103" t="s">
        <v>186</v>
      </c>
      <c r="EO103" t="s">
        <v>4</v>
      </c>
      <c r="EP103" t="s">
        <v>151</v>
      </c>
      <c r="EQ103" t="s">
        <v>152</v>
      </c>
      <c r="ER103" t="s">
        <v>153</v>
      </c>
      <c r="ES103" t="s">
        <v>156</v>
      </c>
      <c r="ET103" t="s">
        <v>158</v>
      </c>
      <c r="EU103" t="s">
        <v>159</v>
      </c>
      <c r="EV103" t="s">
        <v>162</v>
      </c>
      <c r="EW103" t="s">
        <v>164</v>
      </c>
      <c r="EY103" t="s">
        <v>50</v>
      </c>
      <c r="EZ103" t="s">
        <v>146</v>
      </c>
      <c r="FA103" t="s">
        <v>147</v>
      </c>
      <c r="FB103" t="s">
        <v>186</v>
      </c>
      <c r="FC103" t="s">
        <v>4</v>
      </c>
      <c r="FD103" t="s">
        <v>151</v>
      </c>
      <c r="FE103" t="s">
        <v>152</v>
      </c>
      <c r="FF103" t="s">
        <v>153</v>
      </c>
      <c r="FG103" t="s">
        <v>156</v>
      </c>
      <c r="FH103" t="s">
        <v>158</v>
      </c>
      <c r="FI103" t="s">
        <v>159</v>
      </c>
      <c r="FJ103" t="s">
        <v>162</v>
      </c>
      <c r="FK103" t="s">
        <v>164</v>
      </c>
      <c r="FM103" t="s">
        <v>50</v>
      </c>
      <c r="FN103" t="s">
        <v>146</v>
      </c>
      <c r="FO103" t="s">
        <v>147</v>
      </c>
      <c r="FP103" t="s">
        <v>186</v>
      </c>
      <c r="FQ103" t="s">
        <v>4</v>
      </c>
      <c r="FR103" t="s">
        <v>151</v>
      </c>
      <c r="FS103" t="s">
        <v>152</v>
      </c>
      <c r="FT103" t="s">
        <v>153</v>
      </c>
      <c r="FU103" t="s">
        <v>156</v>
      </c>
      <c r="FV103" t="s">
        <v>158</v>
      </c>
      <c r="FW103" t="s">
        <v>159</v>
      </c>
      <c r="FX103" t="s">
        <v>162</v>
      </c>
      <c r="FY103" t="s">
        <v>164</v>
      </c>
      <c r="GA103" t="s">
        <v>50</v>
      </c>
      <c r="GB103" t="s">
        <v>146</v>
      </c>
      <c r="GC103" t="s">
        <v>147</v>
      </c>
      <c r="GD103" t="s">
        <v>186</v>
      </c>
      <c r="GE103" t="s">
        <v>4</v>
      </c>
      <c r="GF103" t="s">
        <v>151</v>
      </c>
      <c r="GG103" t="s">
        <v>152</v>
      </c>
      <c r="GH103" t="s">
        <v>153</v>
      </c>
      <c r="GI103" t="s">
        <v>156</v>
      </c>
      <c r="GJ103" t="s">
        <v>158</v>
      </c>
      <c r="GK103" t="s">
        <v>159</v>
      </c>
      <c r="GL103" t="s">
        <v>162</v>
      </c>
      <c r="GM103" t="s">
        <v>164</v>
      </c>
      <c r="GO103" t="s">
        <v>50</v>
      </c>
      <c r="GP103" t="s">
        <v>146</v>
      </c>
      <c r="GQ103" t="s">
        <v>147</v>
      </c>
      <c r="GR103" t="s">
        <v>186</v>
      </c>
      <c r="GS103" t="s">
        <v>4</v>
      </c>
      <c r="GT103" t="s">
        <v>151</v>
      </c>
      <c r="GU103" t="s">
        <v>152</v>
      </c>
      <c r="GV103" t="s">
        <v>153</v>
      </c>
      <c r="GW103" t="s">
        <v>156</v>
      </c>
      <c r="GX103" t="s">
        <v>158</v>
      </c>
      <c r="GY103" t="s">
        <v>159</v>
      </c>
      <c r="GZ103" t="s">
        <v>162</v>
      </c>
      <c r="HA103" t="s">
        <v>164</v>
      </c>
      <c r="HC103" t="s">
        <v>50</v>
      </c>
      <c r="HD103" t="s">
        <v>146</v>
      </c>
      <c r="HE103" t="s">
        <v>147</v>
      </c>
      <c r="HF103" t="s">
        <v>186</v>
      </c>
      <c r="HG103" t="s">
        <v>4</v>
      </c>
      <c r="HH103" t="s">
        <v>151</v>
      </c>
      <c r="HI103" t="s">
        <v>152</v>
      </c>
      <c r="HJ103" t="s">
        <v>153</v>
      </c>
      <c r="HK103" t="s">
        <v>156</v>
      </c>
      <c r="HL103" t="s">
        <v>158</v>
      </c>
      <c r="HM103" t="s">
        <v>159</v>
      </c>
      <c r="HN103" t="s">
        <v>162</v>
      </c>
      <c r="HO103" t="s">
        <v>164</v>
      </c>
      <c r="HQ103" t="s">
        <v>50</v>
      </c>
      <c r="HR103" t="s">
        <v>146</v>
      </c>
      <c r="HS103" t="s">
        <v>147</v>
      </c>
      <c r="HT103" t="s">
        <v>186</v>
      </c>
      <c r="HU103" t="s">
        <v>4</v>
      </c>
      <c r="HV103" t="s">
        <v>151</v>
      </c>
      <c r="HW103" t="s">
        <v>152</v>
      </c>
      <c r="HX103" t="s">
        <v>153</v>
      </c>
      <c r="HY103" t="s">
        <v>156</v>
      </c>
      <c r="HZ103" t="s">
        <v>158</v>
      </c>
      <c r="IA103" t="s">
        <v>159</v>
      </c>
      <c r="IB103" t="s">
        <v>162</v>
      </c>
      <c r="IC103" t="s">
        <v>164</v>
      </c>
      <c r="IE103" t="s">
        <v>50</v>
      </c>
      <c r="IF103" t="s">
        <v>146</v>
      </c>
      <c r="IG103" t="s">
        <v>147</v>
      </c>
      <c r="IH103" t="s">
        <v>186</v>
      </c>
      <c r="II103" t="s">
        <v>4</v>
      </c>
      <c r="IJ103" t="s">
        <v>151</v>
      </c>
      <c r="IK103" t="s">
        <v>152</v>
      </c>
      <c r="IL103" t="s">
        <v>153</v>
      </c>
      <c r="IM103" t="s">
        <v>156</v>
      </c>
      <c r="IN103" t="s">
        <v>158</v>
      </c>
      <c r="IO103" t="s">
        <v>159</v>
      </c>
      <c r="IP103" t="s">
        <v>162</v>
      </c>
      <c r="IQ103" t="s">
        <v>164</v>
      </c>
      <c r="IS103" t="s">
        <v>50</v>
      </c>
      <c r="IT103" t="s">
        <v>146</v>
      </c>
      <c r="IU103" t="s">
        <v>147</v>
      </c>
      <c r="IV103" t="s">
        <v>186</v>
      </c>
      <c r="IW103" t="s">
        <v>4</v>
      </c>
      <c r="IX103" t="s">
        <v>151</v>
      </c>
      <c r="IY103" t="s">
        <v>152</v>
      </c>
      <c r="IZ103" t="s">
        <v>153</v>
      </c>
      <c r="JA103" t="s">
        <v>156</v>
      </c>
      <c r="JB103" t="s">
        <v>158</v>
      </c>
      <c r="JC103" t="s">
        <v>159</v>
      </c>
      <c r="JD103" t="s">
        <v>162</v>
      </c>
      <c r="JE103" t="s">
        <v>164</v>
      </c>
      <c r="JG103" t="s">
        <v>50</v>
      </c>
      <c r="JH103" t="s">
        <v>146</v>
      </c>
      <c r="JI103" t="s">
        <v>147</v>
      </c>
      <c r="JJ103" t="s">
        <v>186</v>
      </c>
      <c r="JK103" t="s">
        <v>4</v>
      </c>
      <c r="JL103" t="s">
        <v>151</v>
      </c>
      <c r="JM103" t="s">
        <v>152</v>
      </c>
      <c r="JN103" t="s">
        <v>153</v>
      </c>
      <c r="JO103" t="s">
        <v>156</v>
      </c>
      <c r="JP103" t="s">
        <v>158</v>
      </c>
      <c r="JQ103" t="s">
        <v>159</v>
      </c>
      <c r="JR103" t="s">
        <v>162</v>
      </c>
      <c r="JS103" t="s">
        <v>164</v>
      </c>
      <c r="JU103" t="s">
        <v>50</v>
      </c>
      <c r="JV103" t="s">
        <v>146</v>
      </c>
      <c r="JW103" t="s">
        <v>147</v>
      </c>
      <c r="JX103" t="s">
        <v>186</v>
      </c>
      <c r="JY103" t="s">
        <v>4</v>
      </c>
      <c r="JZ103" t="s">
        <v>151</v>
      </c>
      <c r="KA103" t="s">
        <v>152</v>
      </c>
      <c r="KB103" t="s">
        <v>153</v>
      </c>
      <c r="KC103" t="s">
        <v>156</v>
      </c>
      <c r="KD103" t="s">
        <v>158</v>
      </c>
      <c r="KE103" t="s">
        <v>159</v>
      </c>
      <c r="KF103" t="s">
        <v>162</v>
      </c>
      <c r="KG103" t="s">
        <v>164</v>
      </c>
      <c r="KI103" t="s">
        <v>50</v>
      </c>
      <c r="KJ103" t="s">
        <v>146</v>
      </c>
      <c r="KK103" t="s">
        <v>147</v>
      </c>
      <c r="KL103" t="s">
        <v>186</v>
      </c>
      <c r="KM103" t="s">
        <v>4</v>
      </c>
      <c r="KN103" t="s">
        <v>151</v>
      </c>
      <c r="KO103" t="s">
        <v>152</v>
      </c>
      <c r="KP103" t="s">
        <v>153</v>
      </c>
      <c r="KQ103" t="s">
        <v>156</v>
      </c>
      <c r="KR103" t="s">
        <v>158</v>
      </c>
      <c r="KS103" t="s">
        <v>159</v>
      </c>
      <c r="KT103" t="s">
        <v>162</v>
      </c>
      <c r="KU103" t="s">
        <v>164</v>
      </c>
      <c r="KW103" t="s">
        <v>50</v>
      </c>
      <c r="KX103" t="s">
        <v>146</v>
      </c>
      <c r="KY103" t="s">
        <v>147</v>
      </c>
      <c r="KZ103" t="s">
        <v>186</v>
      </c>
      <c r="LA103" t="s">
        <v>4</v>
      </c>
      <c r="LB103" t="s">
        <v>151</v>
      </c>
      <c r="LC103" t="s">
        <v>152</v>
      </c>
      <c r="LD103" t="s">
        <v>153</v>
      </c>
      <c r="LE103" t="s">
        <v>156</v>
      </c>
      <c r="LF103" t="s">
        <v>158</v>
      </c>
      <c r="LG103" t="s">
        <v>159</v>
      </c>
      <c r="LH103" t="s">
        <v>162</v>
      </c>
      <c r="LI103" t="s">
        <v>164</v>
      </c>
      <c r="LK103" t="s">
        <v>50</v>
      </c>
      <c r="LL103" t="s">
        <v>146</v>
      </c>
      <c r="LM103" t="s">
        <v>147</v>
      </c>
      <c r="LN103" t="s">
        <v>186</v>
      </c>
      <c r="LO103" t="s">
        <v>4</v>
      </c>
      <c r="LP103" t="s">
        <v>151</v>
      </c>
      <c r="LQ103" t="s">
        <v>152</v>
      </c>
      <c r="LR103" t="s">
        <v>153</v>
      </c>
      <c r="LS103" t="s">
        <v>156</v>
      </c>
      <c r="LT103" t="s">
        <v>158</v>
      </c>
      <c r="LU103" t="s">
        <v>159</v>
      </c>
      <c r="LV103" t="s">
        <v>162</v>
      </c>
      <c r="LW103" t="s">
        <v>164</v>
      </c>
      <c r="LY103" t="s">
        <v>50</v>
      </c>
      <c r="LZ103" t="s">
        <v>146</v>
      </c>
      <c r="MA103" t="s">
        <v>147</v>
      </c>
      <c r="MB103" t="s">
        <v>186</v>
      </c>
      <c r="MC103" t="s">
        <v>4</v>
      </c>
      <c r="MD103" t="s">
        <v>151</v>
      </c>
      <c r="ME103" t="s">
        <v>152</v>
      </c>
      <c r="MF103" t="s">
        <v>153</v>
      </c>
      <c r="MG103" t="s">
        <v>156</v>
      </c>
      <c r="MH103" t="s">
        <v>158</v>
      </c>
      <c r="MI103" t="s">
        <v>159</v>
      </c>
      <c r="MJ103" t="s">
        <v>162</v>
      </c>
      <c r="MK103" t="s">
        <v>164</v>
      </c>
      <c r="MM103" t="s">
        <v>50</v>
      </c>
      <c r="MN103" t="s">
        <v>146</v>
      </c>
      <c r="MO103" t="s">
        <v>147</v>
      </c>
      <c r="MP103" t="s">
        <v>186</v>
      </c>
      <c r="MQ103" t="s">
        <v>4</v>
      </c>
      <c r="MR103" t="s">
        <v>151</v>
      </c>
      <c r="MS103" t="s">
        <v>152</v>
      </c>
      <c r="MT103" t="s">
        <v>153</v>
      </c>
      <c r="MU103" t="s">
        <v>156</v>
      </c>
      <c r="MV103" t="s">
        <v>158</v>
      </c>
      <c r="MW103" t="s">
        <v>159</v>
      </c>
      <c r="MX103" t="s">
        <v>162</v>
      </c>
      <c r="MY103" t="s">
        <v>164</v>
      </c>
      <c r="NA103" t="s">
        <v>50</v>
      </c>
      <c r="NB103" t="s">
        <v>146</v>
      </c>
      <c r="NC103" t="s">
        <v>147</v>
      </c>
      <c r="ND103" t="s">
        <v>186</v>
      </c>
      <c r="NE103" t="s">
        <v>4</v>
      </c>
      <c r="NF103" t="s">
        <v>151</v>
      </c>
      <c r="NG103" t="s">
        <v>152</v>
      </c>
      <c r="NH103" t="s">
        <v>153</v>
      </c>
      <c r="NI103" t="s">
        <v>156</v>
      </c>
      <c r="NJ103" t="s">
        <v>158</v>
      </c>
      <c r="NK103" t="s">
        <v>159</v>
      </c>
      <c r="NL103" t="s">
        <v>162</v>
      </c>
      <c r="NM103" t="s">
        <v>164</v>
      </c>
    </row>
    <row r="104" spans="1:377">
      <c r="A104">
        <v>42004</v>
      </c>
      <c r="B104">
        <v>-24.1953</v>
      </c>
      <c r="C104">
        <v>54.811500000000002</v>
      </c>
      <c r="D104">
        <v>52.372500000000002</v>
      </c>
      <c r="E104">
        <v>7.3944000000000001</v>
      </c>
      <c r="F104" t="s">
        <v>51</v>
      </c>
      <c r="G104">
        <v>-8.6126000000000005</v>
      </c>
      <c r="H104">
        <v>0.17860000000000001</v>
      </c>
      <c r="I104">
        <v>0.12909999999999999</v>
      </c>
      <c r="J104" t="s">
        <v>51</v>
      </c>
      <c r="K104" t="s">
        <v>51</v>
      </c>
      <c r="L104">
        <v>0.47389999999999999</v>
      </c>
      <c r="M104">
        <v>1.0333000000000001</v>
      </c>
      <c r="O104">
        <v>42004</v>
      </c>
      <c r="P104">
        <v>15.07</v>
      </c>
      <c r="Q104">
        <v>44.0334</v>
      </c>
      <c r="R104">
        <v>36.558999999999997</v>
      </c>
      <c r="S104">
        <v>8.5701999999999998</v>
      </c>
      <c r="T104" t="s">
        <v>51</v>
      </c>
      <c r="U104">
        <v>13.3179</v>
      </c>
      <c r="V104">
        <v>0.43159999999999998</v>
      </c>
      <c r="W104">
        <v>0.40820000000000001</v>
      </c>
      <c r="X104" t="s">
        <v>51</v>
      </c>
      <c r="Y104">
        <v>49171.05</v>
      </c>
      <c r="Z104">
        <v>4.7953000000000001</v>
      </c>
      <c r="AA104">
        <v>2.0022000000000002</v>
      </c>
      <c r="AC104">
        <v>42004</v>
      </c>
      <c r="AD104">
        <v>48.617899999999999</v>
      </c>
      <c r="AE104">
        <v>78.412000000000006</v>
      </c>
      <c r="AF104">
        <v>77.278599999999997</v>
      </c>
      <c r="AG104">
        <v>10.0433</v>
      </c>
      <c r="AH104">
        <v>12.7173</v>
      </c>
      <c r="AI104">
        <v>90.319500000000005</v>
      </c>
      <c r="AJ104">
        <v>0.86960000000000004</v>
      </c>
      <c r="AK104">
        <v>0.98850000000000005</v>
      </c>
      <c r="AL104">
        <v>8.72E-2</v>
      </c>
      <c r="AM104">
        <v>142206.69750000001</v>
      </c>
      <c r="AN104">
        <v>28.926300000000001</v>
      </c>
      <c r="AO104">
        <v>4.4560000000000004</v>
      </c>
      <c r="AQ104">
        <v>42004</v>
      </c>
      <c r="AR104">
        <v>0.68359999999999999</v>
      </c>
      <c r="AS104">
        <v>206.86859999999999</v>
      </c>
      <c r="AT104">
        <v>201.3185</v>
      </c>
      <c r="AU104">
        <v>5.7552000000000003</v>
      </c>
      <c r="AV104">
        <v>80.194100000000006</v>
      </c>
      <c r="AW104">
        <v>0.86399999999999999</v>
      </c>
      <c r="AX104">
        <v>0.29060000000000002</v>
      </c>
      <c r="AY104">
        <v>0.1087</v>
      </c>
      <c r="AZ104">
        <v>0.57269999999999999</v>
      </c>
      <c r="BA104">
        <v>7451.4769999999999</v>
      </c>
      <c r="BB104">
        <v>8.7477999999999998</v>
      </c>
      <c r="BC104">
        <v>0.55169999999999997</v>
      </c>
      <c r="BE104">
        <v>42004</v>
      </c>
      <c r="BF104">
        <v>-185.53890000000001</v>
      </c>
      <c r="BG104">
        <v>19.966100000000001</v>
      </c>
      <c r="BH104">
        <v>22.704599999999999</v>
      </c>
      <c r="BI104">
        <v>9.1980000000000004</v>
      </c>
      <c r="BJ104" t="s">
        <v>51</v>
      </c>
      <c r="BK104">
        <v>-46.692700000000002</v>
      </c>
      <c r="BL104">
        <v>0.1497</v>
      </c>
      <c r="BM104">
        <v>-2.7965</v>
      </c>
      <c r="BN104">
        <v>8.1600000000000006E-2</v>
      </c>
      <c r="BO104">
        <v>142.4614</v>
      </c>
      <c r="BP104">
        <v>4.2935999999999996</v>
      </c>
      <c r="BQ104">
        <v>11.070399999999999</v>
      </c>
      <c r="BS104">
        <v>42004</v>
      </c>
      <c r="BT104" t="s">
        <v>51</v>
      </c>
      <c r="BU104">
        <v>0</v>
      </c>
      <c r="BV104" t="s">
        <v>51</v>
      </c>
      <c r="BW104">
        <v>1.8794999999999999</v>
      </c>
      <c r="BX104" t="s">
        <v>51</v>
      </c>
      <c r="BY104" t="s">
        <v>51</v>
      </c>
      <c r="BZ104">
        <v>0</v>
      </c>
      <c r="CA104" t="s">
        <v>51</v>
      </c>
      <c r="CB104" t="s">
        <v>51</v>
      </c>
      <c r="CC104" t="s">
        <v>51</v>
      </c>
      <c r="CD104">
        <v>97.436499999999995</v>
      </c>
      <c r="CE104">
        <v>4.7399999999999998E-2</v>
      </c>
      <c r="CG104">
        <v>42004</v>
      </c>
      <c r="CH104">
        <v>-9.4783000000000008</v>
      </c>
      <c r="CI104" t="s">
        <v>51</v>
      </c>
      <c r="CJ104" t="s">
        <v>51</v>
      </c>
      <c r="CK104">
        <v>11.1229</v>
      </c>
      <c r="CL104" t="s">
        <v>51</v>
      </c>
      <c r="CM104" t="s">
        <v>51</v>
      </c>
      <c r="CN104">
        <v>0.71740000000000004</v>
      </c>
      <c r="CO104">
        <v>-2.3999999999999998E-3</v>
      </c>
      <c r="CP104">
        <v>5.4699999999999999E-2</v>
      </c>
      <c r="CQ104">
        <v>12351.3397</v>
      </c>
      <c r="CR104">
        <v>56.787199999999999</v>
      </c>
      <c r="CS104">
        <v>5.4658999999999995</v>
      </c>
      <c r="CU104">
        <v>42004</v>
      </c>
      <c r="CV104">
        <v>-17.8796</v>
      </c>
      <c r="CW104">
        <v>42.0777</v>
      </c>
      <c r="CX104">
        <v>42.0777</v>
      </c>
      <c r="CY104">
        <v>10.275600000000001</v>
      </c>
      <c r="CZ104" t="s">
        <v>51</v>
      </c>
      <c r="DA104">
        <v>-9.3392999999999997</v>
      </c>
      <c r="DB104">
        <v>0.31719999999999998</v>
      </c>
      <c r="DC104">
        <v>-0.29389999999999999</v>
      </c>
      <c r="DD104">
        <v>4.82E-2</v>
      </c>
      <c r="DE104">
        <v>13330.8853</v>
      </c>
      <c r="DF104">
        <v>35.367800000000003</v>
      </c>
      <c r="DG104">
        <v>3.5154000000000001</v>
      </c>
      <c r="DI104">
        <v>42004</v>
      </c>
      <c r="DJ104">
        <v>-18.203099999999999</v>
      </c>
      <c r="DK104">
        <v>177.58629999999999</v>
      </c>
      <c r="DL104">
        <v>176.4683</v>
      </c>
      <c r="DM104">
        <v>10.5618</v>
      </c>
      <c r="DN104" t="s">
        <v>51</v>
      </c>
      <c r="DO104">
        <v>-12.255800000000001</v>
      </c>
      <c r="DP104">
        <v>0.23760000000000001</v>
      </c>
      <c r="DQ104">
        <v>-2.7000000000000001E-3</v>
      </c>
      <c r="DR104" t="s">
        <v>51</v>
      </c>
      <c r="DS104" t="s">
        <v>51</v>
      </c>
      <c r="DT104">
        <v>14.960900000000001</v>
      </c>
      <c r="DU104">
        <v>1.1783999999999999</v>
      </c>
      <c r="DW104">
        <v>42004</v>
      </c>
      <c r="DX104">
        <v>2.7846000000000002</v>
      </c>
      <c r="DY104">
        <v>264.92619999999999</v>
      </c>
      <c r="DZ104">
        <v>256.77969999999999</v>
      </c>
      <c r="EA104">
        <v>5.6417000000000002</v>
      </c>
      <c r="EB104">
        <v>36.467599999999997</v>
      </c>
      <c r="EC104">
        <v>3.3668</v>
      </c>
      <c r="ED104">
        <v>0.26929999999999998</v>
      </c>
      <c r="EE104">
        <v>6.0100000000000001E-2</v>
      </c>
      <c r="EF104">
        <v>1.4499</v>
      </c>
      <c r="EG104">
        <v>6683.8801999999996</v>
      </c>
      <c r="EH104">
        <v>3.6257000000000001</v>
      </c>
      <c r="EI104">
        <v>0.8629</v>
      </c>
      <c r="EK104">
        <v>42004</v>
      </c>
      <c r="EL104" t="s">
        <v>51</v>
      </c>
      <c r="EM104">
        <v>90.252799999999993</v>
      </c>
      <c r="EN104">
        <v>90.252799999999993</v>
      </c>
      <c r="EO104">
        <v>11.923</v>
      </c>
      <c r="EP104" t="s">
        <v>51</v>
      </c>
      <c r="EQ104">
        <v>-138.35470000000001</v>
      </c>
      <c r="ER104">
        <v>0</v>
      </c>
      <c r="ES104">
        <v>-1.0583</v>
      </c>
      <c r="ET104">
        <v>8.3500000000000005E-2</v>
      </c>
      <c r="EU104">
        <v>1341.1305</v>
      </c>
      <c r="EV104">
        <v>98.646600000000007</v>
      </c>
      <c r="EW104">
        <v>2.8967999999999998</v>
      </c>
      <c r="EY104">
        <v>42004</v>
      </c>
      <c r="EZ104">
        <v>-127.246</v>
      </c>
      <c r="FA104">
        <v>30.803999999999998</v>
      </c>
      <c r="FB104">
        <v>29.7544</v>
      </c>
      <c r="FC104">
        <v>6.5065999999999997</v>
      </c>
      <c r="FD104" t="s">
        <v>51</v>
      </c>
      <c r="FE104">
        <v>-60.751100000000001</v>
      </c>
      <c r="FF104">
        <v>0.24940000000000001</v>
      </c>
      <c r="FG104">
        <v>-1.8489</v>
      </c>
      <c r="FH104">
        <v>1.18E-2</v>
      </c>
      <c r="FI104">
        <v>28573.990399999999</v>
      </c>
      <c r="FJ104">
        <v>26.781400000000001</v>
      </c>
      <c r="FK104">
        <v>0.82179999999999997</v>
      </c>
      <c r="FM104">
        <v>42004</v>
      </c>
      <c r="FN104">
        <v>11.9922</v>
      </c>
      <c r="FO104">
        <v>5.7732000000000001</v>
      </c>
      <c r="FP104">
        <v>5.7732000000000001</v>
      </c>
      <c r="FQ104">
        <v>11.5451</v>
      </c>
      <c r="FR104">
        <v>95.381900000000002</v>
      </c>
      <c r="FS104">
        <v>15.0465</v>
      </c>
      <c r="FT104">
        <v>0.82650000000000001</v>
      </c>
      <c r="FU104">
        <v>2.8576999999999999</v>
      </c>
      <c r="FV104">
        <v>3.5000000000000001E-3</v>
      </c>
      <c r="FW104">
        <v>41708.180200000003</v>
      </c>
      <c r="FX104">
        <v>16.754899999999999</v>
      </c>
      <c r="FY104">
        <v>6.3205999999999998</v>
      </c>
      <c r="GA104">
        <v>42004</v>
      </c>
      <c r="GB104">
        <v>12.1867</v>
      </c>
      <c r="GC104">
        <v>52.127899999999997</v>
      </c>
      <c r="GD104">
        <v>34.688899999999997</v>
      </c>
      <c r="GE104">
        <v>7.7476000000000003</v>
      </c>
      <c r="GF104">
        <v>26.867100000000001</v>
      </c>
      <c r="GG104">
        <v>14.485900000000001</v>
      </c>
      <c r="GH104">
        <v>0.54830000000000001</v>
      </c>
      <c r="GI104">
        <v>0.39950000000000002</v>
      </c>
      <c r="GJ104">
        <v>0.10440000000000001</v>
      </c>
      <c r="GK104">
        <v>76815.522599999997</v>
      </c>
      <c r="GL104">
        <v>10.6633</v>
      </c>
      <c r="GM104">
        <v>1.5316000000000001</v>
      </c>
      <c r="GO104">
        <v>42004</v>
      </c>
      <c r="GP104">
        <v>6.9664999999999999</v>
      </c>
      <c r="GQ104">
        <v>50.775500000000001</v>
      </c>
      <c r="GR104">
        <v>63.071800000000003</v>
      </c>
      <c r="GS104">
        <v>2.8205999999999998</v>
      </c>
      <c r="GT104">
        <v>18.357399999999998</v>
      </c>
      <c r="GU104">
        <v>5.0130999999999997</v>
      </c>
      <c r="GV104">
        <v>0.29449999999999998</v>
      </c>
      <c r="GW104">
        <v>4.9399999999999999E-2</v>
      </c>
      <c r="GX104">
        <v>0.70499999999999996</v>
      </c>
      <c r="GY104">
        <v>9427.2379000000001</v>
      </c>
      <c r="GZ104">
        <v>9.6443999999999992</v>
      </c>
      <c r="HA104" t="s">
        <v>51</v>
      </c>
      <c r="HC104">
        <v>42004</v>
      </c>
      <c r="HD104">
        <v>2.1427</v>
      </c>
      <c r="HE104">
        <v>98.235100000000003</v>
      </c>
      <c r="HF104">
        <v>98.374300000000005</v>
      </c>
      <c r="HG104">
        <v>8.3340999999999994</v>
      </c>
      <c r="HH104">
        <v>7.6612</v>
      </c>
      <c r="HI104">
        <v>1.361</v>
      </c>
      <c r="HJ104">
        <v>0.26500000000000001</v>
      </c>
      <c r="HK104">
        <v>-0.20580000000000001</v>
      </c>
      <c r="HL104">
        <v>1.0108999999999999</v>
      </c>
      <c r="HM104">
        <v>5541.7179999999998</v>
      </c>
      <c r="HN104">
        <v>0.55810000000000004</v>
      </c>
      <c r="HO104">
        <v>540.2921</v>
      </c>
      <c r="HQ104">
        <v>42004</v>
      </c>
      <c r="HR104">
        <v>6.3231999999999999</v>
      </c>
      <c r="HS104">
        <v>118.88979999999999</v>
      </c>
      <c r="HT104">
        <v>112.13760000000001</v>
      </c>
      <c r="HU104">
        <v>7.2091000000000003</v>
      </c>
      <c r="HV104">
        <v>40.1614</v>
      </c>
      <c r="HW104">
        <v>4.3037000000000001</v>
      </c>
      <c r="HX104">
        <v>0.2051</v>
      </c>
      <c r="HY104">
        <v>2.0799999999999999E-2</v>
      </c>
      <c r="HZ104">
        <v>0.45519999999999999</v>
      </c>
      <c r="IA104">
        <v>89914.689499999993</v>
      </c>
      <c r="IB104">
        <v>0.37930000000000003</v>
      </c>
      <c r="IC104" t="s">
        <v>51</v>
      </c>
      <c r="IE104">
        <v>42004</v>
      </c>
      <c r="IF104">
        <v>14.482099999999999</v>
      </c>
      <c r="IG104">
        <v>143.9111</v>
      </c>
      <c r="IH104">
        <v>122.3489</v>
      </c>
      <c r="II104">
        <v>5.5610999999999997</v>
      </c>
      <c r="IJ104">
        <v>20.0459</v>
      </c>
      <c r="IK104">
        <v>12.9887</v>
      </c>
      <c r="IL104">
        <v>0.23599999999999999</v>
      </c>
      <c r="IM104">
        <v>-5.7299999999999997E-2</v>
      </c>
      <c r="IN104">
        <v>0.62560000000000004</v>
      </c>
      <c r="IO104">
        <v>46393.703600000001</v>
      </c>
      <c r="IP104">
        <v>0.77010000000000001</v>
      </c>
      <c r="IQ104">
        <v>2.8079000000000001</v>
      </c>
      <c r="IS104">
        <v>42004</v>
      </c>
      <c r="IT104">
        <v>28.5167</v>
      </c>
      <c r="IU104">
        <v>58.462000000000003</v>
      </c>
      <c r="IV104">
        <v>58.462000000000003</v>
      </c>
      <c r="IW104">
        <v>8.2596000000000007</v>
      </c>
      <c r="IX104">
        <v>56.3324</v>
      </c>
      <c r="IY104">
        <v>14.7685</v>
      </c>
      <c r="IZ104">
        <v>0.24970000000000001</v>
      </c>
      <c r="JA104">
        <v>-0.58940000000000003</v>
      </c>
      <c r="JB104">
        <v>0.4491</v>
      </c>
      <c r="JC104">
        <v>1480.6141</v>
      </c>
      <c r="JD104">
        <v>0.68640000000000001</v>
      </c>
      <c r="JE104">
        <v>153.3151</v>
      </c>
      <c r="JG104">
        <v>42004</v>
      </c>
      <c r="JH104">
        <v>7.4497</v>
      </c>
      <c r="JI104">
        <v>31.787500000000001</v>
      </c>
      <c r="JJ104">
        <v>32.195999999999998</v>
      </c>
      <c r="JK104">
        <v>9.3646999999999991</v>
      </c>
      <c r="JL104">
        <v>24.251799999999999</v>
      </c>
      <c r="JM104">
        <v>8.0746000000000002</v>
      </c>
      <c r="JN104">
        <v>0.68730000000000002</v>
      </c>
      <c r="JO104">
        <v>0.22919999999999999</v>
      </c>
      <c r="JP104">
        <v>0.16719999999999999</v>
      </c>
      <c r="JQ104">
        <v>1771.4435000000001</v>
      </c>
      <c r="JR104">
        <v>20.030100000000001</v>
      </c>
      <c r="JS104" t="s">
        <v>51</v>
      </c>
      <c r="JU104">
        <v>42004</v>
      </c>
      <c r="JV104">
        <v>19.698</v>
      </c>
      <c r="JW104">
        <v>67.445999999999998</v>
      </c>
      <c r="JX104">
        <v>65.6935</v>
      </c>
      <c r="JY104">
        <v>9.7176000000000009</v>
      </c>
      <c r="JZ104">
        <v>25.136199999999999</v>
      </c>
      <c r="KA104">
        <v>11.776299999999999</v>
      </c>
      <c r="KB104">
        <v>0.25600000000000001</v>
      </c>
      <c r="KC104">
        <v>-0.25700000000000001</v>
      </c>
      <c r="KD104">
        <v>0.316</v>
      </c>
      <c r="KE104">
        <v>11272.755300000001</v>
      </c>
      <c r="KF104">
        <v>2.0000000000000001E-4</v>
      </c>
      <c r="KG104">
        <v>149.2526</v>
      </c>
      <c r="KI104">
        <v>42004</v>
      </c>
      <c r="KJ104">
        <v>10.533899999999999</v>
      </c>
      <c r="KK104">
        <v>217.06950000000001</v>
      </c>
      <c r="KL104">
        <v>188.7062</v>
      </c>
      <c r="KM104">
        <v>5.2213000000000003</v>
      </c>
      <c r="KN104">
        <v>22.448399999999999</v>
      </c>
      <c r="KO104">
        <v>11.294599999999999</v>
      </c>
      <c r="KP104">
        <v>0.2382</v>
      </c>
      <c r="KQ104">
        <v>-7.3400000000000007E-2</v>
      </c>
      <c r="KR104">
        <v>0.57799999999999996</v>
      </c>
      <c r="KS104">
        <v>44902.728600000002</v>
      </c>
      <c r="KT104">
        <v>0.58530000000000004</v>
      </c>
      <c r="KU104">
        <v>4.1370000000000005</v>
      </c>
      <c r="KW104">
        <v>42004</v>
      </c>
      <c r="KX104">
        <v>11.676299999999999</v>
      </c>
      <c r="KY104">
        <v>4.2766999999999999</v>
      </c>
      <c r="KZ104">
        <v>3.2469999999999999</v>
      </c>
      <c r="LA104">
        <v>15.883699999999999</v>
      </c>
      <c r="LB104">
        <v>11.338900000000001</v>
      </c>
      <c r="LC104">
        <v>8.3407999999999998</v>
      </c>
      <c r="LD104">
        <v>0.4985</v>
      </c>
      <c r="LE104">
        <v>1.9836</v>
      </c>
      <c r="LF104">
        <v>4.7800000000000002E-2</v>
      </c>
      <c r="LG104">
        <v>4468.9173000000001</v>
      </c>
      <c r="LH104">
        <v>22.051100000000002</v>
      </c>
      <c r="LI104">
        <v>1.0511999999999999</v>
      </c>
      <c r="LK104">
        <v>42004</v>
      </c>
      <c r="LL104">
        <v>8.1226000000000003</v>
      </c>
      <c r="LM104">
        <v>73.6738</v>
      </c>
      <c r="LN104">
        <v>59.884700000000002</v>
      </c>
      <c r="LO104">
        <v>17.661100000000001</v>
      </c>
      <c r="LP104">
        <v>14.113</v>
      </c>
      <c r="LQ104">
        <v>18.555700000000002</v>
      </c>
      <c r="LR104">
        <v>0.73340000000000005</v>
      </c>
      <c r="LS104">
        <v>-7.9600000000000004E-2</v>
      </c>
      <c r="LT104">
        <v>0.34849999999999998</v>
      </c>
      <c r="LU104">
        <v>3392.2696999999998</v>
      </c>
      <c r="LV104">
        <v>21.944800000000001</v>
      </c>
      <c r="LW104">
        <v>0.95440000000000003</v>
      </c>
      <c r="LY104">
        <v>42004</v>
      </c>
      <c r="LZ104">
        <v>21.121600000000001</v>
      </c>
      <c r="MA104">
        <v>120.73480000000001</v>
      </c>
      <c r="MB104">
        <v>120.69289999999999</v>
      </c>
      <c r="MC104">
        <v>10.2675</v>
      </c>
      <c r="MD104">
        <v>11.206200000000001</v>
      </c>
      <c r="ME104">
        <v>21.911100000000001</v>
      </c>
      <c r="MF104">
        <v>0.3417</v>
      </c>
      <c r="MG104">
        <v>-0.22689999999999999</v>
      </c>
      <c r="MH104">
        <v>0.42009999999999997</v>
      </c>
      <c r="MI104">
        <v>14278.1216</v>
      </c>
      <c r="MJ104">
        <v>0.161</v>
      </c>
      <c r="MK104" t="s">
        <v>51</v>
      </c>
      <c r="MM104">
        <v>42004</v>
      </c>
      <c r="MN104">
        <v>10.682600000000001</v>
      </c>
      <c r="MO104">
        <v>100.77930000000001</v>
      </c>
      <c r="MP104">
        <v>395.57510000000002</v>
      </c>
      <c r="MQ104">
        <v>6.1875999999999998</v>
      </c>
      <c r="MR104">
        <v>16.683399999999999</v>
      </c>
      <c r="MS104">
        <v>21.180199999999999</v>
      </c>
      <c r="MT104">
        <v>0.22109999999999999</v>
      </c>
      <c r="MU104">
        <v>-0.2452</v>
      </c>
      <c r="MV104">
        <v>1.5268000000000002</v>
      </c>
      <c r="MW104">
        <v>563.28589999999997</v>
      </c>
      <c r="MX104">
        <v>0.68010000000000004</v>
      </c>
      <c r="MY104" t="s">
        <v>51</v>
      </c>
      <c r="NA104">
        <v>42004</v>
      </c>
      <c r="NB104">
        <v>3.7121</v>
      </c>
      <c r="NC104">
        <v>113.58629999999999</v>
      </c>
      <c r="ND104">
        <v>113.58629999999999</v>
      </c>
      <c r="NE104">
        <v>9.9365000000000006</v>
      </c>
      <c r="NF104">
        <v>14.2684</v>
      </c>
      <c r="NG104">
        <v>2.8605</v>
      </c>
      <c r="NH104">
        <v>0.30769999999999997</v>
      </c>
      <c r="NI104">
        <v>-0.59619999999999995</v>
      </c>
      <c r="NJ104">
        <v>0.84940000000000004</v>
      </c>
      <c r="NK104">
        <v>989.71029999999996</v>
      </c>
      <c r="NL104">
        <v>0.1288</v>
      </c>
      <c r="NM104" t="s">
        <v>51</v>
      </c>
    </row>
    <row r="105" spans="1:377">
      <c r="A105" s="2">
        <v>42369</v>
      </c>
      <c r="B105">
        <v>25.978400000000001</v>
      </c>
      <c r="C105">
        <v>55.786099999999998</v>
      </c>
      <c r="D105">
        <v>56.361199999999997</v>
      </c>
      <c r="E105">
        <v>7.3605</v>
      </c>
      <c r="F105" t="s">
        <v>51</v>
      </c>
      <c r="G105">
        <v>7.3795000000000002</v>
      </c>
      <c r="H105">
        <v>0.1598</v>
      </c>
      <c r="I105">
        <v>9.5399999999999999E-2</v>
      </c>
      <c r="J105" t="s">
        <v>51</v>
      </c>
      <c r="K105" t="s">
        <v>51</v>
      </c>
      <c r="L105">
        <v>0.80679999999999996</v>
      </c>
      <c r="M105">
        <v>2.0838000000000001</v>
      </c>
      <c r="O105">
        <v>42369</v>
      </c>
      <c r="P105">
        <v>8.0806000000000004</v>
      </c>
      <c r="Q105">
        <v>33.271000000000001</v>
      </c>
      <c r="R105">
        <v>31.6187</v>
      </c>
      <c r="S105">
        <v>8.1654</v>
      </c>
      <c r="T105" t="s">
        <v>51</v>
      </c>
      <c r="U105">
        <v>6.3184000000000005</v>
      </c>
      <c r="V105">
        <v>0.39040000000000002</v>
      </c>
      <c r="W105">
        <v>0.47910000000000003</v>
      </c>
      <c r="X105" t="s">
        <v>51</v>
      </c>
      <c r="Y105">
        <v>59469.84</v>
      </c>
      <c r="Z105">
        <v>12.8018</v>
      </c>
      <c r="AA105">
        <v>1.7194</v>
      </c>
      <c r="AC105">
        <v>42369</v>
      </c>
      <c r="AD105">
        <v>55.479599999999998</v>
      </c>
      <c r="AE105">
        <v>116.0467</v>
      </c>
      <c r="AF105">
        <v>114.3682</v>
      </c>
      <c r="AG105">
        <v>8.9220000000000006</v>
      </c>
      <c r="AH105">
        <v>8.4939</v>
      </c>
      <c r="AI105">
        <v>106.6431</v>
      </c>
      <c r="AJ105">
        <v>0.75460000000000005</v>
      </c>
      <c r="AK105">
        <v>0.88290000000000002</v>
      </c>
      <c r="AL105">
        <v>0.15210000000000001</v>
      </c>
      <c r="AM105">
        <v>145833.022</v>
      </c>
      <c r="AN105">
        <v>24.790199999999999</v>
      </c>
      <c r="AO105">
        <v>4.6398000000000001</v>
      </c>
      <c r="AQ105">
        <v>42369</v>
      </c>
      <c r="AR105">
        <v>4.8651</v>
      </c>
      <c r="AS105">
        <v>175.05770000000001</v>
      </c>
      <c r="AT105">
        <v>156.2139</v>
      </c>
      <c r="AU105">
        <v>6.9768999999999997</v>
      </c>
      <c r="AV105">
        <v>56.286799999999999</v>
      </c>
      <c r="AW105">
        <v>6.3540999999999999</v>
      </c>
      <c r="AX105">
        <v>0.33629999999999999</v>
      </c>
      <c r="AY105">
        <v>0.20280000000000001</v>
      </c>
      <c r="AZ105">
        <v>0.33250000000000002</v>
      </c>
      <c r="BA105">
        <v>10945.6003</v>
      </c>
      <c r="BB105">
        <v>6.4054000000000002</v>
      </c>
      <c r="BC105">
        <v>0.59019999999999995</v>
      </c>
      <c r="BE105">
        <v>42369</v>
      </c>
      <c r="BF105" t="s">
        <v>51</v>
      </c>
      <c r="BG105" t="s">
        <v>51</v>
      </c>
      <c r="BH105" t="s">
        <v>51</v>
      </c>
      <c r="BI105">
        <v>7.7656000000000001</v>
      </c>
      <c r="BJ105" t="s">
        <v>51</v>
      </c>
      <c r="BK105" t="s">
        <v>51</v>
      </c>
      <c r="BL105" t="s">
        <v>51</v>
      </c>
      <c r="BM105" t="s">
        <v>51</v>
      </c>
      <c r="BN105">
        <v>0.14419999999999999</v>
      </c>
      <c r="BO105">
        <v>80.642499999999998</v>
      </c>
      <c r="BP105" t="s">
        <v>51</v>
      </c>
      <c r="BQ105" t="s">
        <v>51</v>
      </c>
      <c r="BS105">
        <v>42369</v>
      </c>
      <c r="BT105" t="s">
        <v>51</v>
      </c>
      <c r="BU105">
        <v>0</v>
      </c>
      <c r="BV105">
        <v>0</v>
      </c>
      <c r="BW105">
        <v>0.63660000000000005</v>
      </c>
      <c r="BX105" t="s">
        <v>51</v>
      </c>
      <c r="BY105" t="s">
        <v>51</v>
      </c>
      <c r="BZ105">
        <v>0</v>
      </c>
      <c r="CA105" t="s">
        <v>51</v>
      </c>
      <c r="CB105">
        <v>0</v>
      </c>
      <c r="CC105">
        <v>119.5971</v>
      </c>
      <c r="CD105">
        <v>28.4283</v>
      </c>
      <c r="CE105">
        <v>2.8485</v>
      </c>
      <c r="CG105">
        <v>42369</v>
      </c>
      <c r="CH105">
        <v>0.86650000000000005</v>
      </c>
      <c r="CI105">
        <v>362.18220000000002</v>
      </c>
      <c r="CJ105">
        <v>362.18220000000002</v>
      </c>
      <c r="CK105">
        <v>8.6004000000000005</v>
      </c>
      <c r="CL105">
        <v>2735.1138999999998</v>
      </c>
      <c r="CM105" t="s">
        <v>51</v>
      </c>
      <c r="CN105">
        <v>0.8357</v>
      </c>
      <c r="CO105">
        <v>9.7699999999999995E-2</v>
      </c>
      <c r="CP105">
        <v>3.0700000000000002E-2</v>
      </c>
      <c r="CQ105">
        <v>20171.8969</v>
      </c>
      <c r="CR105">
        <v>51.758800000000001</v>
      </c>
      <c r="CS105">
        <v>2.3012000000000001</v>
      </c>
      <c r="CU105">
        <v>42369</v>
      </c>
      <c r="CV105">
        <v>-19.305499999999999</v>
      </c>
      <c r="CW105">
        <v>27.5855</v>
      </c>
      <c r="CX105">
        <v>27.5855</v>
      </c>
      <c r="CY105">
        <v>8.7262000000000004</v>
      </c>
      <c r="CZ105" t="s">
        <v>51</v>
      </c>
      <c r="DA105">
        <v>-8.7457999999999991</v>
      </c>
      <c r="DB105">
        <v>0.2868</v>
      </c>
      <c r="DC105">
        <v>-0.67849999999999999</v>
      </c>
      <c r="DD105">
        <v>3.9199999999999999E-2</v>
      </c>
      <c r="DE105">
        <v>16892.728999999999</v>
      </c>
      <c r="DF105">
        <v>10.6463</v>
      </c>
      <c r="DG105">
        <v>6.4127999999999998</v>
      </c>
      <c r="DI105">
        <v>42369</v>
      </c>
      <c r="DJ105">
        <v>-31.116299999999999</v>
      </c>
      <c r="DK105">
        <v>239.6344</v>
      </c>
      <c r="DL105">
        <v>235.1377</v>
      </c>
      <c r="DM105">
        <v>8.8834999999999997</v>
      </c>
      <c r="DN105" t="s">
        <v>51</v>
      </c>
      <c r="DO105">
        <v>-38.501399999999997</v>
      </c>
      <c r="DP105">
        <v>0.29680000000000001</v>
      </c>
      <c r="DQ105">
        <v>2.7900000000000001E-2</v>
      </c>
      <c r="DR105" t="s">
        <v>51</v>
      </c>
      <c r="DS105" t="s">
        <v>51</v>
      </c>
      <c r="DT105">
        <v>13.471</v>
      </c>
      <c r="DU105">
        <v>1.1013999999999999</v>
      </c>
      <c r="DW105">
        <v>42369</v>
      </c>
      <c r="DX105">
        <v>-3.5150999999999999</v>
      </c>
      <c r="DY105">
        <v>283.07799999999997</v>
      </c>
      <c r="DZ105">
        <v>276.238</v>
      </c>
      <c r="EA105">
        <v>5.4254999999999995</v>
      </c>
      <c r="EB105">
        <v>297.94560000000001</v>
      </c>
      <c r="EC105">
        <v>-6.8809000000000005</v>
      </c>
      <c r="ED105">
        <v>0.24299999999999999</v>
      </c>
      <c r="EE105">
        <v>2.76E-2</v>
      </c>
      <c r="EF105">
        <v>2.9130000000000003</v>
      </c>
      <c r="EG105">
        <v>5455.5501999999997</v>
      </c>
      <c r="EH105">
        <v>3.4559000000000002</v>
      </c>
      <c r="EI105">
        <v>0.87790000000000001</v>
      </c>
      <c r="EK105">
        <v>42369</v>
      </c>
      <c r="EL105">
        <v>-79308.517399999997</v>
      </c>
      <c r="EM105">
        <v>139.65629999999999</v>
      </c>
      <c r="EN105">
        <v>139.65629999999999</v>
      </c>
      <c r="EO105">
        <v>7.3353000000000002</v>
      </c>
      <c r="EP105" t="s">
        <v>51</v>
      </c>
      <c r="EQ105">
        <v>-238.38050000000001</v>
      </c>
      <c r="ER105">
        <v>1.1999999999999999E-3</v>
      </c>
      <c r="ES105">
        <v>-1.6223999999999998</v>
      </c>
      <c r="ET105">
        <v>5.7799999999999997E-2</v>
      </c>
      <c r="EU105">
        <v>2097.5259999999998</v>
      </c>
      <c r="EV105">
        <v>90.153999999999996</v>
      </c>
      <c r="EW105">
        <v>2.9973999999999998</v>
      </c>
      <c r="EY105">
        <v>42369</v>
      </c>
      <c r="EZ105">
        <v>-53.890799999999999</v>
      </c>
      <c r="FA105">
        <v>25.825700000000001</v>
      </c>
      <c r="FB105">
        <v>28.393799999999999</v>
      </c>
      <c r="FC105">
        <v>10.623699999999999</v>
      </c>
      <c r="FD105" t="s">
        <v>51</v>
      </c>
      <c r="FE105">
        <v>-55.22</v>
      </c>
      <c r="FF105">
        <v>0.42720000000000002</v>
      </c>
      <c r="FG105">
        <v>-1.4541999999999999</v>
      </c>
      <c r="FH105">
        <v>9.1000000000000004E-3</v>
      </c>
      <c r="FI105">
        <v>30918.606</v>
      </c>
      <c r="FJ105">
        <v>28.6036</v>
      </c>
      <c r="FK105">
        <v>0.755</v>
      </c>
      <c r="FM105">
        <v>42369</v>
      </c>
      <c r="FN105">
        <v>15.499499999999999</v>
      </c>
      <c r="FO105">
        <v>0</v>
      </c>
      <c r="FP105">
        <v>0</v>
      </c>
      <c r="FQ105">
        <v>9.7830999999999992</v>
      </c>
      <c r="FR105">
        <v>96.4863</v>
      </c>
      <c r="FS105">
        <v>20.5273</v>
      </c>
      <c r="FT105">
        <v>0.86570000000000003</v>
      </c>
      <c r="FU105" t="s">
        <v>51</v>
      </c>
      <c r="FV105">
        <v>0</v>
      </c>
      <c r="FW105">
        <v>56493.782200000001</v>
      </c>
      <c r="FX105">
        <v>14.4247</v>
      </c>
      <c r="FY105">
        <v>9.0501000000000005</v>
      </c>
      <c r="GA105">
        <v>42369</v>
      </c>
      <c r="GB105">
        <v>12.0669</v>
      </c>
      <c r="GC105">
        <v>54.683599999999998</v>
      </c>
      <c r="GD105">
        <v>54.713000000000001</v>
      </c>
      <c r="GE105">
        <v>7.1028000000000002</v>
      </c>
      <c r="GF105">
        <v>29.491</v>
      </c>
      <c r="GG105">
        <v>16.085799999999999</v>
      </c>
      <c r="GH105">
        <v>0.5554</v>
      </c>
      <c r="GI105">
        <v>0.21390000000000001</v>
      </c>
      <c r="GJ105">
        <v>8.5500000000000007E-2</v>
      </c>
      <c r="GK105">
        <v>93366.5291</v>
      </c>
      <c r="GL105">
        <v>10.3079</v>
      </c>
      <c r="GM105">
        <v>1.4858</v>
      </c>
      <c r="GO105">
        <v>42369</v>
      </c>
      <c r="GP105">
        <v>2.8464</v>
      </c>
      <c r="GQ105">
        <v>43.632800000000003</v>
      </c>
      <c r="GR105">
        <v>53.63</v>
      </c>
      <c r="GS105">
        <v>4.2347999999999999</v>
      </c>
      <c r="GT105">
        <v>18.3094</v>
      </c>
      <c r="GU105">
        <v>2.0348000000000002</v>
      </c>
      <c r="GV105">
        <v>0.30859999999999999</v>
      </c>
      <c r="GW105">
        <v>0.1193</v>
      </c>
      <c r="GX105">
        <v>0.65510000000000002</v>
      </c>
      <c r="GY105">
        <v>9518.8237000000008</v>
      </c>
      <c r="GZ105">
        <v>11.047599999999999</v>
      </c>
      <c r="HA105" t="s">
        <v>51</v>
      </c>
      <c r="HC105">
        <v>42369</v>
      </c>
      <c r="HD105">
        <v>-106.05500000000001</v>
      </c>
      <c r="HE105">
        <v>109.22790000000001</v>
      </c>
      <c r="HF105">
        <v>109.4114</v>
      </c>
      <c r="HG105">
        <v>7.2927999999999997</v>
      </c>
      <c r="HH105">
        <v>2.0059</v>
      </c>
      <c r="HI105">
        <v>-42.490400000000001</v>
      </c>
      <c r="HJ105">
        <v>0.16489999999999999</v>
      </c>
      <c r="HK105">
        <v>-0.27810000000000001</v>
      </c>
      <c r="HL105">
        <v>2.6972</v>
      </c>
      <c r="HM105">
        <v>1927.1074000000001</v>
      </c>
      <c r="HN105">
        <v>0.14099999999999999</v>
      </c>
      <c r="HO105">
        <v>258.37470000000002</v>
      </c>
      <c r="HQ105">
        <v>42369</v>
      </c>
      <c r="HR105">
        <v>1.7566000000000002</v>
      </c>
      <c r="HS105">
        <v>117.0889</v>
      </c>
      <c r="HT105">
        <v>115.6981</v>
      </c>
      <c r="HU105">
        <v>5.1867000000000001</v>
      </c>
      <c r="HV105">
        <v>17.688199999999998</v>
      </c>
      <c r="HW105">
        <v>0.65610000000000002</v>
      </c>
      <c r="HX105">
        <v>0.17230000000000001</v>
      </c>
      <c r="HY105">
        <v>3.39E-2</v>
      </c>
      <c r="HZ105">
        <v>1.2451000000000001</v>
      </c>
      <c r="IA105">
        <v>33294.198600000003</v>
      </c>
      <c r="IB105">
        <v>0.27229999999999999</v>
      </c>
      <c r="IC105" t="s">
        <v>51</v>
      </c>
      <c r="IE105">
        <v>42369</v>
      </c>
      <c r="IF105">
        <v>15.738300000000001</v>
      </c>
      <c r="IG105">
        <v>128.44839999999999</v>
      </c>
      <c r="IH105">
        <v>118.1935</v>
      </c>
      <c r="II105">
        <v>5.1658999999999997</v>
      </c>
      <c r="IJ105">
        <v>18.422499999999999</v>
      </c>
      <c r="IK105">
        <v>12.9536</v>
      </c>
      <c r="IL105">
        <v>0.22220000000000001</v>
      </c>
      <c r="IM105">
        <v>-8.0600000000000005E-2</v>
      </c>
      <c r="IN105">
        <v>0.62050000000000005</v>
      </c>
      <c r="IO105">
        <v>47845.0766</v>
      </c>
      <c r="IP105">
        <v>0.69230000000000003</v>
      </c>
      <c r="IQ105">
        <v>3.0053000000000001</v>
      </c>
      <c r="IS105">
        <v>42369</v>
      </c>
      <c r="IT105">
        <v>-10.819599999999999</v>
      </c>
      <c r="IU105">
        <v>49.9328</v>
      </c>
      <c r="IV105">
        <v>41.131</v>
      </c>
      <c r="IW105">
        <v>7.7907999999999999</v>
      </c>
      <c r="IX105">
        <v>34.972099999999998</v>
      </c>
      <c r="IY105">
        <v>-5.6323999999999996</v>
      </c>
      <c r="IZ105">
        <v>0.26790000000000003</v>
      </c>
      <c r="JA105">
        <v>-0.30120000000000002</v>
      </c>
      <c r="JB105">
        <v>0.30020000000000002</v>
      </c>
      <c r="JC105">
        <v>2140.9396999999999</v>
      </c>
      <c r="JD105">
        <v>3.5900000000000001E-2</v>
      </c>
      <c r="JE105">
        <v>134.3707</v>
      </c>
      <c r="JG105">
        <v>42369</v>
      </c>
      <c r="JH105">
        <v>-1.6421999999999999</v>
      </c>
      <c r="JI105">
        <v>28.549099999999999</v>
      </c>
      <c r="JJ105">
        <v>28.476900000000001</v>
      </c>
      <c r="JK105">
        <v>6.9675000000000002</v>
      </c>
      <c r="JL105">
        <v>27.623999999999999</v>
      </c>
      <c r="JM105">
        <v>-1.3089999999999999</v>
      </c>
      <c r="JN105">
        <v>0.54169999999999996</v>
      </c>
      <c r="JO105">
        <v>1.15E-2</v>
      </c>
      <c r="JP105">
        <v>0.25030000000000002</v>
      </c>
      <c r="JQ105">
        <v>1036.9369999999999</v>
      </c>
      <c r="JR105">
        <v>11.4908</v>
      </c>
      <c r="JS105" t="s">
        <v>51</v>
      </c>
      <c r="JU105">
        <v>42369</v>
      </c>
      <c r="JV105">
        <v>2.7046999999999999</v>
      </c>
      <c r="JW105">
        <v>47.996600000000001</v>
      </c>
      <c r="JX105">
        <v>47.996600000000001</v>
      </c>
      <c r="JY105">
        <v>8.9298000000000002</v>
      </c>
      <c r="JZ105">
        <v>102.282</v>
      </c>
      <c r="KA105">
        <v>1.0679000000000001</v>
      </c>
      <c r="KB105">
        <v>0.19980000000000001</v>
      </c>
      <c r="KC105">
        <v>-0.48430000000000001</v>
      </c>
      <c r="KD105">
        <v>0.27789999999999998</v>
      </c>
      <c r="KE105">
        <v>11992.345600000001</v>
      </c>
      <c r="KF105">
        <v>1.8079000000000001</v>
      </c>
      <c r="KG105">
        <v>137.06290000000001</v>
      </c>
      <c r="KI105">
        <v>42369</v>
      </c>
      <c r="KJ105">
        <v>16.2544</v>
      </c>
      <c r="KK105">
        <v>212.84370000000001</v>
      </c>
      <c r="KL105">
        <v>186.48140000000001</v>
      </c>
      <c r="KM105">
        <v>4.7637</v>
      </c>
      <c r="KN105">
        <v>19.677099999999999</v>
      </c>
      <c r="KO105">
        <v>15.681900000000001</v>
      </c>
      <c r="KP105">
        <v>0.20660000000000001</v>
      </c>
      <c r="KQ105">
        <v>-3.7999999999999999E-2</v>
      </c>
      <c r="KR105">
        <v>0.71899999999999997</v>
      </c>
      <c r="KS105">
        <v>40268.365899999997</v>
      </c>
      <c r="KT105">
        <v>1.0324</v>
      </c>
      <c r="KU105">
        <v>3.9964</v>
      </c>
      <c r="KW105">
        <v>42369</v>
      </c>
      <c r="KX105">
        <v>15.2674</v>
      </c>
      <c r="KY105">
        <v>5.2161</v>
      </c>
      <c r="KZ105">
        <v>4.5296000000000003</v>
      </c>
      <c r="LA105">
        <v>12.897600000000001</v>
      </c>
      <c r="LB105">
        <v>13.029</v>
      </c>
      <c r="LC105">
        <v>10.368499999999999</v>
      </c>
      <c r="LD105">
        <v>0.50990000000000002</v>
      </c>
      <c r="LE105">
        <v>-1.8221000000000001</v>
      </c>
      <c r="LF105">
        <v>4.3499999999999997E-2</v>
      </c>
      <c r="LG105">
        <v>6659.7182000000003</v>
      </c>
      <c r="LH105">
        <v>15.4015</v>
      </c>
      <c r="LI105">
        <v>0.6774</v>
      </c>
      <c r="LK105">
        <v>42369</v>
      </c>
      <c r="LL105">
        <v>-11.863099999999999</v>
      </c>
      <c r="LM105">
        <v>102.10469999999999</v>
      </c>
      <c r="LN105">
        <v>109.7132</v>
      </c>
      <c r="LO105">
        <v>12.7117</v>
      </c>
      <c r="LP105">
        <v>16.599</v>
      </c>
      <c r="LQ105">
        <v>-12.537599999999999</v>
      </c>
      <c r="LR105">
        <v>0.3422</v>
      </c>
      <c r="LS105">
        <v>-0.59360000000000002</v>
      </c>
      <c r="LT105">
        <v>0.39300000000000002</v>
      </c>
      <c r="LU105">
        <v>4099.1615000000002</v>
      </c>
      <c r="LV105">
        <v>19.652699999999999</v>
      </c>
      <c r="LW105">
        <v>1.7238</v>
      </c>
      <c r="LY105">
        <v>42369</v>
      </c>
      <c r="LZ105">
        <v>-13.1957</v>
      </c>
      <c r="MA105">
        <v>152.4511</v>
      </c>
      <c r="MB105">
        <v>152.4051</v>
      </c>
      <c r="MC105">
        <v>7.7595000000000001</v>
      </c>
      <c r="MD105">
        <v>6.4999000000000002</v>
      </c>
      <c r="ME105">
        <v>-7.34</v>
      </c>
      <c r="MF105">
        <v>0.17829999999999999</v>
      </c>
      <c r="MG105">
        <v>-0.17180000000000001</v>
      </c>
      <c r="MH105">
        <v>0.83040000000000003</v>
      </c>
      <c r="MI105">
        <v>8571.7286000000004</v>
      </c>
      <c r="MJ105">
        <v>7.6799999999999993E-2</v>
      </c>
      <c r="MK105" t="s">
        <v>51</v>
      </c>
      <c r="MM105">
        <v>42369</v>
      </c>
      <c r="MN105">
        <v>-0.68579999999999997</v>
      </c>
      <c r="MO105">
        <v>90.506500000000003</v>
      </c>
      <c r="MP105">
        <v>211.98009999999999</v>
      </c>
      <c r="MQ105">
        <v>5.4451000000000001</v>
      </c>
      <c r="MR105" t="s">
        <v>51</v>
      </c>
      <c r="MS105">
        <v>-0.77129999999999999</v>
      </c>
      <c r="MT105">
        <v>0.1762</v>
      </c>
      <c r="MU105">
        <v>-0.28699999999999998</v>
      </c>
      <c r="MV105">
        <v>3.5640999999999998</v>
      </c>
      <c r="MW105">
        <v>237.90029999999999</v>
      </c>
      <c r="MX105">
        <v>1.1254</v>
      </c>
      <c r="MY105" t="s">
        <v>51</v>
      </c>
      <c r="NA105">
        <v>42369</v>
      </c>
      <c r="NB105">
        <v>-175.97139999999999</v>
      </c>
      <c r="NC105">
        <v>422.80919999999998</v>
      </c>
      <c r="ND105">
        <v>422.80919999999998</v>
      </c>
      <c r="NE105">
        <v>7.0998000000000001</v>
      </c>
      <c r="NF105">
        <v>2.9845000000000002</v>
      </c>
      <c r="NG105">
        <v>-157.0436</v>
      </c>
      <c r="NH105">
        <v>0.25840000000000002</v>
      </c>
      <c r="NI105">
        <v>-0.39360000000000001</v>
      </c>
      <c r="NJ105">
        <v>3.3761000000000001</v>
      </c>
      <c r="NK105">
        <v>262.25389999999999</v>
      </c>
      <c r="NL105">
        <v>1.6760000000000002</v>
      </c>
      <c r="NM105" t="s">
        <v>51</v>
      </c>
    </row>
  </sheetData>
  <mergeCells count="1">
    <mergeCell ref="D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overall data sample</vt:lpstr>
      <vt:lpstr>Statistics summary</vt:lpstr>
      <vt:lpstr>H1 Industry key ratios</vt:lpstr>
      <vt:lpstr>H1 industry key ratios  t-test </vt:lpstr>
      <vt:lpstr>H2  Correlation matrix</vt:lpstr>
      <vt:lpstr>H1,H2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fievez</dc:creator>
  <cp:lastModifiedBy>Arnaud fievez</cp:lastModifiedBy>
  <dcterms:created xsi:type="dcterms:W3CDTF">2016-02-20T22:37:21Z</dcterms:created>
  <dcterms:modified xsi:type="dcterms:W3CDTF">2016-05-20T08:07:05Z</dcterms:modified>
</cp:coreProperties>
</file>